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24226"/>
  <mc:AlternateContent xmlns:mc="http://schemas.openxmlformats.org/markup-compatibility/2006">
    <mc:Choice Requires="x15">
      <x15ac:absPath xmlns:x15ac="http://schemas.microsoft.com/office/spreadsheetml/2010/11/ac" url="O:\Abteilung_ZIB\ZIB12\23-9935_Druckerrahmenvertrag Bund\05 VV4\03 Vergabeunterlagen\veröffentlicht\Version 4_inArbeit\"/>
    </mc:Choice>
  </mc:AlternateContent>
  <xr:revisionPtr revIDLastSave="0" documentId="13_ncr:1_{39889047-BFD7-4DB6-BA90-BCF4C5F75411}" xr6:coauthVersionLast="36" xr6:coauthVersionMax="36" xr10:uidLastSave="{00000000-0000-0000-0000-000000000000}"/>
  <bookViews>
    <workbookView xWindow="120" yWindow="120" windowWidth="12150" windowHeight="5655" tabRatio="865" xr2:uid="{00000000-000D-0000-FFFF-FFFF00000000}"/>
  </bookViews>
  <sheets>
    <sheet name="Befüllanleitung" sheetId="8" r:id="rId1"/>
    <sheet name="Gerätetyp_S3" sheetId="14" r:id="rId2"/>
    <sheet name="Weiteres" sheetId="12" r:id="rId3"/>
    <sheet name="Zusammenfassung" sheetId="3" r:id="rId4"/>
    <sheet name="Basisannahmen" sheetId="1" r:id="rId5"/>
  </sheets>
  <definedNames>
    <definedName name="_xlnm.Print_Area" localSheetId="4">Basisannahmen!$A$2:$V$63</definedName>
    <definedName name="_xlnm.Print_Area" localSheetId="0">Befüllanleitung!$A$1:$G$12</definedName>
    <definedName name="_xlnm.Print_Area" localSheetId="1">Gerätetyp_S3!$A$2:$M$108</definedName>
    <definedName name="_xlnm.Print_Area" localSheetId="2">Weiteres!$A$2:$I$25</definedName>
  </definedNames>
  <calcPr calcId="191029"/>
</workbook>
</file>

<file path=xl/calcChain.xml><?xml version="1.0" encoding="utf-8"?>
<calcChain xmlns="http://schemas.openxmlformats.org/spreadsheetml/2006/main">
  <c r="G3" i="14" l="1"/>
  <c r="E6" i="3"/>
  <c r="E28" i="3" l="1"/>
  <c r="N100" i="14" l="1"/>
  <c r="N99" i="14"/>
  <c r="N98" i="14"/>
  <c r="N97" i="14"/>
  <c r="N96" i="14"/>
  <c r="N95" i="14"/>
  <c r="N94" i="14"/>
  <c r="N93" i="14"/>
  <c r="N92" i="14"/>
  <c r="N91" i="14"/>
  <c r="N90" i="14"/>
  <c r="K100" i="14"/>
  <c r="K99" i="14"/>
  <c r="K98" i="14"/>
  <c r="K97" i="14"/>
  <c r="K95" i="14"/>
  <c r="K94" i="14"/>
  <c r="K93" i="14"/>
  <c r="K92" i="14"/>
  <c r="K96" i="14"/>
  <c r="K91" i="14"/>
  <c r="K90" i="14"/>
  <c r="O90" i="14" l="1"/>
  <c r="O98" i="14"/>
  <c r="O99" i="14"/>
  <c r="O93" i="14"/>
  <c r="O92" i="14"/>
  <c r="O95" i="14"/>
  <c r="O96" i="14"/>
  <c r="O91" i="14"/>
  <c r="O94" i="14"/>
  <c r="O97" i="14"/>
  <c r="O100" i="14"/>
  <c r="O101" i="14" l="1"/>
  <c r="E12" i="3" s="1"/>
  <c r="E14" i="3" l="1"/>
  <c r="E10" i="3"/>
  <c r="C18" i="1"/>
  <c r="C20" i="1"/>
  <c r="C14" i="1"/>
  <c r="C19" i="1" s="1"/>
  <c r="E4" i="3"/>
  <c r="C17" i="1" l="1"/>
  <c r="E8" i="3" s="1"/>
  <c r="G4" i="14"/>
  <c r="L100" i="14" l="1"/>
  <c r="M100" i="14" s="1"/>
  <c r="L99" i="14"/>
  <c r="M99" i="14" s="1"/>
  <c r="L98" i="14"/>
  <c r="M98" i="14" s="1"/>
  <c r="L97" i="14"/>
  <c r="M97" i="14" s="1"/>
  <c r="L96" i="14"/>
  <c r="M96" i="14" s="1"/>
  <c r="L95" i="14"/>
  <c r="M95" i="14" s="1"/>
  <c r="L94" i="14"/>
  <c r="M94" i="14" s="1"/>
  <c r="L93" i="14"/>
  <c r="M93" i="14" s="1"/>
  <c r="L92" i="14"/>
  <c r="M92" i="14" s="1"/>
  <c r="L91" i="14"/>
  <c r="M91" i="14" s="1"/>
  <c r="L90" i="14"/>
  <c r="M90" i="14" s="1"/>
  <c r="M101" i="14" l="1"/>
  <c r="E25" i="3" l="1"/>
  <c r="E23" i="3" l="1"/>
  <c r="E22" i="3"/>
  <c r="E20" i="3"/>
  <c r="E19" i="3"/>
  <c r="E18" i="3"/>
  <c r="E17" i="3"/>
  <c r="E16" i="3"/>
  <c r="G3" i="12" l="1"/>
  <c r="G28" i="3" s="1"/>
  <c r="E32" i="3" s="1"/>
  <c r="E3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Markert, Steve</author>
    <author>Markert Steve</author>
  </authors>
  <commentList>
    <comment ref="D19" authorId="0" shapeId="0" xr:uid="{F894D8B0-0E79-4389-BDBC-7C29BABAC777}">
      <text>
        <r>
          <rPr>
            <b/>
            <sz val="9"/>
            <color indexed="81"/>
            <rFont val="Segoe UI"/>
            <charset val="1"/>
          </rPr>
          <t>siehe Dokument "23 Bieterfragen und Antworten 9935_23_VV4" Nr. 1</t>
        </r>
      </text>
    </comment>
    <comment ref="D60" authorId="0" shapeId="0" xr:uid="{DCEC75CA-BC31-420B-B67F-64476A4C9186}">
      <text>
        <r>
          <rPr>
            <b/>
            <sz val="9"/>
            <color indexed="81"/>
            <rFont val="Segoe UI"/>
            <family val="2"/>
          </rPr>
          <t>siehe Dokument "23 Bieterfragen und Antworten 9935_23_VV4" Nr. 2</t>
        </r>
      </text>
    </comment>
    <comment ref="C78" authorId="1" shapeId="0" xr:uid="{301497EA-B67C-4C9F-AE16-810662944104}">
      <text>
        <r>
          <rPr>
            <b/>
            <sz val="8"/>
            <color indexed="81"/>
            <rFont val="Tahoma"/>
            <family val="2"/>
          </rPr>
          <t xml:space="preserve">Messnorm
(z.B. 
ISO/IEC 19752, 
ISO/IEC 19798, 
ISO/IEC 24711, 
ISO/IEC 24714), 
oder Herstellerangabe)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Markert, Steve</author>
  </authors>
  <commentList>
    <comment ref="D12" authorId="0" shapeId="0" xr:uid="{67346DE8-1392-41B1-B5A2-21903018F034}">
      <text>
        <r>
          <rPr>
            <b/>
            <sz val="9"/>
            <color indexed="81"/>
            <rFont val="Segoe UI"/>
            <charset val="1"/>
          </rPr>
          <t>siehe Dokument "23 Bieterfragen und Antworten 9935_23_VV4" Nr. 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Markert, Steve</author>
  </authors>
  <commentList>
    <comment ref="D17" authorId="0" shapeId="0" xr:uid="{31FC0E72-66F3-4BD3-963B-84F835FD6AE2}">
      <text>
        <r>
          <rPr>
            <b/>
            <sz val="9"/>
            <color indexed="81"/>
            <rFont val="Segoe UI"/>
            <charset val="1"/>
          </rPr>
          <t>siehe Dokument "23 Bieterfragen und Antworten 9935_23_VV4" Nr. 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Markert, Steve</author>
  </authors>
  <commentList>
    <comment ref="C35" authorId="0" shapeId="0" xr:uid="{F926BC7D-29FC-4BCE-A904-F208ADDC12CE}">
      <text>
        <r>
          <rPr>
            <b/>
            <sz val="9"/>
            <color indexed="81"/>
            <rFont val="Segoe UI"/>
            <charset val="1"/>
          </rPr>
          <t>siehe Dokument "23 Bieterfragen und Antworten 9935_23_VV4" Nr. 8</t>
        </r>
      </text>
    </comment>
  </commentList>
</comments>
</file>

<file path=xl/sharedStrings.xml><?xml version="1.0" encoding="utf-8"?>
<sst xmlns="http://schemas.openxmlformats.org/spreadsheetml/2006/main" count="305" uniqueCount="241">
  <si>
    <t>Angebotenes Modell</t>
  </si>
  <si>
    <t>Krz.</t>
  </si>
  <si>
    <t>Es sind NUR Zahlen einzugeben</t>
  </si>
  <si>
    <t>Für Bewertung relevant</t>
  </si>
  <si>
    <t>Vom Bieter 
zwingend auszufüllende Felder</t>
  </si>
  <si>
    <t>Energiepreis [netto] / kWh</t>
  </si>
  <si>
    <t>Kauf</t>
  </si>
  <si>
    <t>Bezugsart</t>
  </si>
  <si>
    <t>geschätzter Bedarf über gesamte LZ</t>
  </si>
  <si>
    <t>Schulungen
(Pauschalsatz pro Schulung)</t>
  </si>
  <si>
    <t>Weiteres</t>
  </si>
  <si>
    <t>Bietername</t>
  </si>
  <si>
    <t>(Bietername ist nur auf diesem Blatt einzutragen)</t>
  </si>
  <si>
    <t>Bauartcharakter</t>
  </si>
  <si>
    <t>Typ</t>
  </si>
  <si>
    <t>Papiervorrat</t>
  </si>
  <si>
    <t>Größe des Arbeitsspeichers</t>
  </si>
  <si>
    <t>Drucken und Kopieren:</t>
  </si>
  <si>
    <t>Druckausgabe</t>
  </si>
  <si>
    <t>Duplex-Druck</t>
  </si>
  <si>
    <t>Druckauflösung</t>
  </si>
  <si>
    <t>Papierfächer</t>
  </si>
  <si>
    <t>Vergrößern/Verkleinern</t>
  </si>
  <si>
    <t>Mehrfachkopien</t>
  </si>
  <si>
    <t>Seitengeschwindigkeit (DIN A4)</t>
  </si>
  <si>
    <t>Erste Seite DIN A4 im Ausgabefach aus dem Druckbereitschaftsmodus</t>
  </si>
  <si>
    <t>Druckerbefehlssprache</t>
  </si>
  <si>
    <t>Formate</t>
  </si>
  <si>
    <t>Grammatur bei Druck</t>
  </si>
  <si>
    <t>Druckmedien</t>
  </si>
  <si>
    <t>Scannen:</t>
  </si>
  <si>
    <t>Auflösung Monochrom</t>
  </si>
  <si>
    <t>Auflösung Farbe</t>
  </si>
  <si>
    <t>Scanformate</t>
  </si>
  <si>
    <t>Duplex-ADF-Scan</t>
  </si>
  <si>
    <t>Scanziele</t>
  </si>
  <si>
    <t>Scangeschwindigkeit (einseitig)</t>
  </si>
  <si>
    <t>Grammatur bei Scan</t>
  </si>
  <si>
    <t>Schnittstellen:</t>
  </si>
  <si>
    <t>USB für Client</t>
  </si>
  <si>
    <t>USB für Sticks</t>
  </si>
  <si>
    <t>Netzwerkanschluss</t>
  </si>
  <si>
    <t>Display:</t>
  </si>
  <si>
    <t>Anzeige</t>
  </si>
  <si>
    <t>Bedienung</t>
  </si>
  <si>
    <t>Sprache</t>
  </si>
  <si>
    <t>Kriterium</t>
  </si>
  <si>
    <t>gestellte Anforderungen (Mindestanforderungen)</t>
  </si>
  <si>
    <t>Es ist Text einzugeben</t>
  </si>
  <si>
    <t>Leistungsanforderungen</t>
  </si>
  <si>
    <t>Kurzbeschreibung</t>
  </si>
  <si>
    <t xml:space="preserve">Herstellername </t>
  </si>
  <si>
    <t>Beschreibung</t>
  </si>
  <si>
    <t>Hersteller Produktnummer</t>
  </si>
  <si>
    <t>Laufleistung in Seiten</t>
  </si>
  <si>
    <t>Befüllanleitung</t>
  </si>
  <si>
    <t>Allgemeine Hinweise für den Bieter</t>
  </si>
  <si>
    <t>Schulung 2  Geräteadministration (Einweisung First Level Support)</t>
  </si>
  <si>
    <t>Schulung 3 Administrationssoftware</t>
  </si>
  <si>
    <t>Festlegungen im Rahmen des Preisblattes zur Ermittlung eines vergleichbaren Angebotspreises für alle Bieter</t>
  </si>
  <si>
    <t>1)</t>
  </si>
  <si>
    <t>2)</t>
  </si>
  <si>
    <t>3)</t>
  </si>
  <si>
    <t>Annahme: der geschätzte Bedarf über die gesamte Laufzeit verteilt sich gleichmäßig auf die einzelnen Jahre der Gesamtlaufzeit (4 Jahre) der Rahmenvereinbarung</t>
  </si>
  <si>
    <t xml:space="preserve">geschätzte Abnahmemengen (über gesamte Laufzeit der Rahmenvereinbarung 4 Jahre): </t>
  </si>
  <si>
    <t>4)</t>
  </si>
  <si>
    <t>Druckertechniker</t>
  </si>
  <si>
    <t>Systemspezialist</t>
  </si>
  <si>
    <t xml:space="preserve">Druckertechniker </t>
  </si>
  <si>
    <t xml:space="preserve">Systemspezialist </t>
  </si>
  <si>
    <t>Bemerkung</t>
  </si>
  <si>
    <t>Geräteadministration</t>
  </si>
  <si>
    <t>Administrationssoftware</t>
  </si>
  <si>
    <t>Materialgruppe</t>
  </si>
  <si>
    <t>Material</t>
  </si>
  <si>
    <t>&lt;Farbe SW&gt;</t>
  </si>
  <si>
    <t>&lt;Farbe 1&gt;, wenn erf.</t>
  </si>
  <si>
    <t>&lt;Farbe 2&gt;, wenn erf.</t>
  </si>
  <si>
    <t>&lt;Farbe 3&gt;, wenn erf.</t>
  </si>
  <si>
    <t>&lt;Farbe 4&gt;, wenn erf.</t>
  </si>
  <si>
    <t>&lt;Farbe 5&gt;, wenn erf.</t>
  </si>
  <si>
    <t>&lt;Farbe 6&gt;, wenn erf.</t>
  </si>
  <si>
    <t>Energiekosten</t>
  </si>
  <si>
    <t xml:space="preserve">Gesamtkosten Energie über 4 Jahre </t>
  </si>
  <si>
    <t xml:space="preserve">Keine Hauptleistung. Diese Annahme dient lediglich der Bildung eines vergleichbaren Angebotspreises. </t>
  </si>
  <si>
    <t>5)</t>
  </si>
  <si>
    <t xml:space="preserve">Bedarf an Personen-tagen (PT) </t>
  </si>
  <si>
    <t>Anzahl</t>
  </si>
  <si>
    <t xml:space="preserve">Schulungen (Pauschalsatz) (über 4 Jahre) </t>
  </si>
  <si>
    <t xml:space="preserve">Laufzeit in  Jahre </t>
  </si>
  <si>
    <t>Anzahl Wechsel</t>
  </si>
  <si>
    <t>Gesamt:</t>
  </si>
  <si>
    <t>6)</t>
  </si>
  <si>
    <t>Anzahl der auszufüllenden Zellen</t>
  </si>
  <si>
    <t>ausgefüllte Felder:</t>
  </si>
  <si>
    <t>Angabe der konkreten Eigenschaften des angebotenen Modells 
(Datenblatt / Datenblätter ist / sind dem Angebot beizufügen)</t>
  </si>
  <si>
    <t>Anmerkung: Eine Verpflichtung der Auftraggeberin bzw. des Bedarfsträgers zur Bestellung und Abnahme einer bestimmten Menge oder eines bestimmten Volumens besteht nicht.</t>
  </si>
  <si>
    <t xml:space="preserve">Diese Annahmen sind grobe Schätzwerte und dienen hauptsächlich der Bildung eines vergleichbaren Angebotspreises. </t>
  </si>
  <si>
    <t>7)</t>
  </si>
  <si>
    <t>Überprüfung, ob alle zwingend auszufüllende Zellen vom Bieter  ausgefüllt wurden:</t>
  </si>
  <si>
    <r>
      <t>Tragen Sie in den genannten Tabellenblättern in die dafür vorgesehenen Felder die nachgefragten Informationen ein.
Bitte beachten Sie, dass Sie</t>
    </r>
    <r>
      <rPr>
        <b/>
        <sz val="10"/>
        <rFont val="Arial"/>
        <family val="2"/>
      </rPr>
      <t xml:space="preserve"> alle</t>
    </r>
    <r>
      <rPr>
        <sz val="10"/>
        <rFont val="Arial"/>
        <family val="2"/>
      </rPr>
      <t xml:space="preserve"> Eingabe-Felder entsprechend befüllen müssen.  
Sollte ein Zahlenfeld für Ihr Angebot nicht relevant sein, so tragen Sie bitte eine "0" ein. 
Sollte ein Textfeld für Ihr Angebot nicht erforderlich / relevant sein, so tragen Sie bitte "nicht relevant" ein.
</t>
    </r>
  </si>
  <si>
    <t>von</t>
  </si>
  <si>
    <t>Annahme: der geschätzte Bedarf über die gesamte Laufzeit der Rahmenvereinbarung</t>
  </si>
  <si>
    <t>geschätzte Abnahme für zusätzliche Dienstleistungen</t>
  </si>
  <si>
    <t>Druckvolumen / Woche pro Gerät</t>
  </si>
  <si>
    <t xml:space="preserve">Diese Annahmen werden für das vorgegebene Szenario verwendet.
</t>
  </si>
  <si>
    <t>durchschn. Anzahl der Seiten pro Druckjob</t>
  </si>
  <si>
    <t>Anzahl Druckjobs pro Woche</t>
  </si>
  <si>
    <t>Verweilzeit im Ruhemodus  (in h / Woche)</t>
  </si>
  <si>
    <t>Verweilzeit in der Druckbereitschaft  (in h / Woche)</t>
  </si>
  <si>
    <t>Anzahl der Geräte</t>
  </si>
  <si>
    <t>Angaben zu Verbrauchs- und Verschleißmaterial</t>
  </si>
  <si>
    <t>Bitte geben Sie die Kapazität der Startausstattung an, die im Systempreis enthalten ist</t>
  </si>
  <si>
    <t>Bitte geben Sie die Kapazität der Startausstattung an, die im Systempreis enthalten ist; 0 wenn nicht erforderlich</t>
  </si>
  <si>
    <t>Verbrauchs- / Verschleißmaterial Startausstattung</t>
  </si>
  <si>
    <t>(Bezugsart Kauf)</t>
  </si>
  <si>
    <t>Entsorgung eines vergleichbaren Altgerätes</t>
  </si>
  <si>
    <t>Angaben zur Berechnung des Energieverbrauchs</t>
  </si>
  <si>
    <t>weitere Angaben</t>
  </si>
  <si>
    <t>zusätzliche Dienstleistungen/Pauschalen</t>
  </si>
  <si>
    <t xml:space="preserve">Angebotspreise </t>
  </si>
  <si>
    <t>es sind sämtliche, die für die Aufrechthaltung der Druckbereitschaft notwendigen Verbrauchs-/Verschleißmaterialien anzugeben</t>
  </si>
  <si>
    <t xml:space="preserve">zusätzliche Dienstleistungen </t>
  </si>
  <si>
    <t xml:space="preserve">Pauschalbetrag pro Jahr </t>
  </si>
  <si>
    <t>Einweisung Beschäftigte</t>
  </si>
  <si>
    <t>Kosten für 4J. RV-LZ</t>
  </si>
  <si>
    <t>Schulung 1  Einweisung Beschäftige</t>
  </si>
  <si>
    <t>Admin-SW</t>
  </si>
  <si>
    <t>Kosten für Altgeräte</t>
  </si>
  <si>
    <t>Gesamtpreis über 4J. RV-LZ</t>
  </si>
  <si>
    <t>WICHTIG: Alle im Preisblatt anzugebenden Preise sind als Nettopreise mit max. zwei Nachkommastellen und in EURO anzugeben</t>
  </si>
  <si>
    <t>Schulung 1 Einweisung der Beschäftigen</t>
  </si>
  <si>
    <t>Alle Preise müssen als Nettopreise (ohne MwSt.) und in der Währung € (Euro) angegeben werden. In den Preisen müssen sämtliche Nebenleistungen enthalten sein. 
Dazu zählen u.a.:Urheberrechtsabgabe, Lieferung frei zum Bereitstellungssort, Fracht, Versicherung, Verpackung und Entsorgung der Verpackungsmaterialien.
Die Preisblätter sind immer mit Einzelpreisen auszufüllen. 
Sofern Preispositionen bereits in einem anderen Angebotspreis enthalten sind oder kostenfrei angeboten werden, ist in der jeweiligen Angebotspreis-Zelle der Wert 0,00€ anzugeben. Eine erforderliche, nicht ausgefülllte Angebotspreis-Zelle (Preisposition leer) führt hingegen zu einem als unvollständig zu wertenden Angebot. Bitte beachten Sie zu Ihrer Kontrolle auf jedem Tabellenblatt rechts oben die Anzeige der auszufüllenden Zellen.</t>
  </si>
  <si>
    <r>
      <rPr>
        <b/>
        <u/>
        <sz val="10"/>
        <rFont val="Arial"/>
        <family val="2"/>
      </rPr>
      <t>Tabellenblatt Zusammenfassung:</t>
    </r>
    <r>
      <rPr>
        <sz val="10"/>
        <rFont val="Arial"/>
        <family val="2"/>
      </rPr>
      <t xml:space="preserve">
Auf Basis Ihrer Angaben und die in der Bedarfsabfrage ermittelten Bedarfswerte (dargestellt im Tabellenblatt "Basisannahmen") wird hier ein für alle Bieter vergleichbarer Angebotspreis gebildet.
Der in das Formular "Angebotsformular" zu übertragende Angebotspreis wird nur dargestellt, wenn in den Tabellenblättern alle notwendigen Eintragungen durch den Bieter vorgenommen wurden.</t>
    </r>
  </si>
  <si>
    <t>Gerätetyp</t>
  </si>
  <si>
    <t>Seiten in Farbe pro Gerät / pro Monat</t>
  </si>
  <si>
    <t>geschätztes durchschn. Druckvolumen pro Gerät / pro Monat</t>
  </si>
  <si>
    <t xml:space="preserve">Der "Aus-Zustand" wird nicht berücksichtigt.
</t>
  </si>
  <si>
    <t>Verweilzeit im Druckbetrieb (in h / Woche)</t>
  </si>
  <si>
    <t>geschätzte Anzahl BSI-konformes Löschen und Verbleib SSD / HDD im Gerät</t>
  </si>
  <si>
    <t>geschätzte Anzahl für Ausbau, Übergabe und Einbehalt SSD / HDD beim Bedarftsräger</t>
  </si>
  <si>
    <t>Entsorgung Altgeräte</t>
  </si>
  <si>
    <t>geschätzte Anzahl Entsorgungen für ein vergleichbares Altgerät</t>
  </si>
  <si>
    <t>geschätzte Anzahl Admin-SW mit jeweils 4 Jahren RV-Laufzeit</t>
  </si>
  <si>
    <t>8)</t>
  </si>
  <si>
    <t>Seiten in S/W pro Gerät / pro Monat</t>
  </si>
  <si>
    <t>Administrationssoftware und Tools auf Mandatenebene</t>
  </si>
  <si>
    <t>Kosten für Ausbau, Übergabe und Einbehalt von z.B. HDD, SSD (Preis pro Stück)</t>
  </si>
  <si>
    <t>Ausgefüllte Zellen</t>
  </si>
  <si>
    <t>Hinweis: Dieser Wert ist in das Dokument
"Angebotsformular" einzutragen</t>
  </si>
  <si>
    <t>Dienstleistungen in Bezug auf IT-Sicherheit</t>
  </si>
  <si>
    <t>zusätzliche Dienstleistungen</t>
  </si>
  <si>
    <t>Tagessatz für sonstige vor Ort Dienstleistungen (inkl. An- und Abfahrt)</t>
  </si>
  <si>
    <t xml:space="preserve">Tagessatz für sonstige vor Ort Dienstleistungen  (über 4 Jahre) </t>
  </si>
  <si>
    <t>Kosten für Administrationssoftware / Appliance) / Bereitstellung pro Bedarfsträger</t>
  </si>
  <si>
    <t>(Preisangabe mit max. zwei Nachkommastellen)</t>
  </si>
  <si>
    <t>Sicheres Löschen von nichtflüchtigen Speichermedien z.B. HDD, SSD und Nachweis über erfolgreiche Löschung (Preis pro Stück)</t>
  </si>
  <si>
    <t>1.) Kosten für Sicheres Löschen und Verbleib des nichtflüchtigen Speichermediums im Gerät (z.B. bei Austausch des Gerätes)</t>
  </si>
  <si>
    <t>2.) Kosten für Ausbau, Übergabe und Verbleib des nichtflüchtigen Speichermediums beim Bedarfsträger (z.B. bei Austausch des Gerätes)</t>
  </si>
  <si>
    <t>Ausbau und Übergabe an Bedarfsträger von nichtflüchtigen Speichermedien z.B. HDD, SSD (Preis pro Stück)</t>
  </si>
  <si>
    <t>Kosten für Sicheres Löschen von z.B. HDD, SSD und Nachweis (Preis pro Stück)</t>
  </si>
  <si>
    <t xml:space="preserve">Wertungspreis über 4 J. 
RV- Laufzeit [netto] </t>
  </si>
  <si>
    <t>Bildung des vergleichbaren Angebotspreises</t>
  </si>
  <si>
    <t>Preisblatt_Leistung für ZIB 12.07 - 9935/23/VV : 4 - Drucker RV Bund - Mobile Tintenstrahldrucker zum Kauf</t>
  </si>
  <si>
    <r>
      <t xml:space="preserve">Dieses Dokument ist Bestandteil der Vergabeunterlagen.
Folgende Tabellenblätter müssen </t>
    </r>
    <r>
      <rPr>
        <b/>
        <sz val="10"/>
        <rFont val="Arial"/>
        <family val="2"/>
      </rPr>
      <t>vollständig</t>
    </r>
    <r>
      <rPr>
        <sz val="10"/>
        <rFont val="Arial"/>
        <family val="2"/>
      </rPr>
      <t xml:space="preserve"> ausgefüllt werden:
•  Gerätetyp_S3
•  Weiteres</t>
    </r>
  </si>
  <si>
    <t xml:space="preserve">Druckertyp-Nr. </t>
  </si>
  <si>
    <t>S3</t>
  </si>
  <si>
    <t>Papierausgabekapazität (80g/m²)</t>
  </si>
  <si>
    <t>Universalzuführung</t>
  </si>
  <si>
    <t>Durchschn. monatliches Druckvolumen</t>
  </si>
  <si>
    <t>Betriebsumgebung:</t>
  </si>
  <si>
    <t>gefordert</t>
  </si>
  <si>
    <t xml:space="preserve">WICHTIG: Alle im Preisblatt anzugebenden Preise sind als Nettopreise und in EURO anzugeben </t>
  </si>
  <si>
    <t>Angebotspreis für Kauf des Gerätes</t>
  </si>
  <si>
    <t xml:space="preserve">zusätzliche Pauschale (pro Gerät) </t>
  </si>
  <si>
    <t>Garantievereinbarung für 48 Monate 
(gilt für Servicepaket 1 und Servicepaket 2)</t>
  </si>
  <si>
    <t>Ruhemodus (Angabe in W mit max. zwei Nachkommastellen)</t>
  </si>
  <si>
    <t>Druckbereitschaft (Angabe in W mit max. zwei Nachkommastellen)</t>
  </si>
  <si>
    <t>Druckbetrieb (Angabe in W mit max. zwei Nachkommastellen)</t>
  </si>
  <si>
    <t>voreingestellte Zeit für Erreichen des Ruhemodus nach dem Druck = Verweilzeit in der Druckbereitschaft nach einem Druck (Angabe in Minuten mit max. zwei Nachkommastellen)</t>
  </si>
  <si>
    <t xml:space="preserve">Seitengeschwindigkeit/Druckgeschwindigkeit ipm nach ISO/IEC 24734 </t>
  </si>
  <si>
    <t>Messnorm1 (z.B. ISO/IEC 19752, ISO/IEC 19798, ISO/IEC 24711, ISO/IEC 24714) oder Herstellerangabe</t>
  </si>
  <si>
    <t>Komponente welche regelmäßig getauscht werden muss um die Druckbereitschaft aufrechtzuerhalten</t>
  </si>
  <si>
    <t>Preisblatt_Leistung Az: ZIB 12.07 - 9935/23/VV : 4</t>
  </si>
  <si>
    <t>Gerätetyp S3</t>
  </si>
  <si>
    <r>
      <t xml:space="preserve">Startausstattung Druckfarbe SW
</t>
    </r>
    <r>
      <rPr>
        <b/>
        <sz val="8"/>
        <color theme="1"/>
        <rFont val="Arial"/>
        <family val="2"/>
      </rPr>
      <t>(zur Angabe in Zeile 90)</t>
    </r>
  </si>
  <si>
    <r>
      <t xml:space="preserve">Startausstattung Druckfarbe farbig
</t>
    </r>
    <r>
      <rPr>
        <b/>
        <sz val="8"/>
        <color theme="1"/>
        <rFont val="Arial"/>
        <family val="2"/>
      </rPr>
      <t>(zur Angabe in Zeile 91-96)</t>
    </r>
  </si>
  <si>
    <r>
      <t xml:space="preserve">sonstiges, wenn erforderlich
</t>
    </r>
    <r>
      <rPr>
        <b/>
        <sz val="8"/>
        <color theme="1"/>
        <rFont val="Arial"/>
        <family val="2"/>
      </rPr>
      <t>(Startausstatung zur Angabe in Zeile 97)</t>
    </r>
  </si>
  <si>
    <r>
      <t xml:space="preserve">sonstiges, wenn erforderlich
</t>
    </r>
    <r>
      <rPr>
        <b/>
        <sz val="8"/>
        <color theme="1"/>
        <rFont val="Arial"/>
        <family val="2"/>
      </rPr>
      <t>(Startausstatung zur Angabe in Zeile 98)</t>
    </r>
  </si>
  <si>
    <r>
      <t xml:space="preserve">sonstiges, wenn erforderlich
</t>
    </r>
    <r>
      <rPr>
        <b/>
        <sz val="8"/>
        <color theme="1"/>
        <rFont val="Arial"/>
        <family val="2"/>
      </rPr>
      <t>(Startausstatung zur Angabe in Zeile 99)</t>
    </r>
  </si>
  <si>
    <r>
      <t xml:space="preserve">sonstiges, wenn erforderlich
</t>
    </r>
    <r>
      <rPr>
        <b/>
        <sz val="8"/>
        <color theme="1"/>
        <rFont val="Arial"/>
        <family val="2"/>
      </rPr>
      <t>(Startausstatung zur Angabe in Zeile 100)</t>
    </r>
  </si>
  <si>
    <r>
      <t xml:space="preserve">Druckfarbe SW
</t>
    </r>
    <r>
      <rPr>
        <b/>
        <sz val="8"/>
        <color theme="1"/>
        <rFont val="Arial"/>
        <family val="2"/>
      </rPr>
      <t>(Startausstattung in Zeile 79)</t>
    </r>
  </si>
  <si>
    <r>
      <t xml:space="preserve">Druckfarbe farbig
</t>
    </r>
    <r>
      <rPr>
        <b/>
        <sz val="8"/>
        <color theme="1"/>
        <rFont val="Arial"/>
        <family val="2"/>
      </rPr>
      <t>(Startausstattung in Zeile 80)</t>
    </r>
  </si>
  <si>
    <r>
      <t xml:space="preserve">&lt;sonstiges&gt;, wenn erf. 
</t>
    </r>
    <r>
      <rPr>
        <b/>
        <sz val="8"/>
        <color theme="1"/>
        <rFont val="Arial"/>
        <family val="2"/>
      </rPr>
      <t>(Startausstattung in Zeile 81)</t>
    </r>
  </si>
  <si>
    <r>
      <t xml:space="preserve">&lt;sonstiges&gt;, wenn erf.
</t>
    </r>
    <r>
      <rPr>
        <b/>
        <sz val="8"/>
        <color theme="1"/>
        <rFont val="Arial"/>
        <family val="2"/>
      </rPr>
      <t>(Startausstattung in Zeile 82)</t>
    </r>
  </si>
  <si>
    <r>
      <t xml:space="preserve">&lt;sonstiges&gt;, wenn erf.
</t>
    </r>
    <r>
      <rPr>
        <b/>
        <sz val="8"/>
        <color theme="1"/>
        <rFont val="Arial"/>
        <family val="2"/>
      </rPr>
      <t>(Startausstattung in Zeile 83)</t>
    </r>
  </si>
  <si>
    <r>
      <t xml:space="preserve">&lt;sonstiges&gt;, wenn erf.
</t>
    </r>
    <r>
      <rPr>
        <b/>
        <sz val="8"/>
        <color theme="1"/>
        <rFont val="Arial"/>
        <family val="2"/>
      </rPr>
      <t>(Startausstattung in Zeile 84)</t>
    </r>
  </si>
  <si>
    <t>Drucker DIN A4</t>
  </si>
  <si>
    <t>Min. 20</t>
  </si>
  <si>
    <t>Min. 5</t>
  </si>
  <si>
    <t>Ausdruck in S/W und Farbe</t>
  </si>
  <si>
    <t>Min. 600x600 dpi physikalisch</t>
  </si>
  <si>
    <t>Ja, Einzelblatt bis DIN A4</t>
  </si>
  <si>
    <t>200 Seiten/Monat</t>
  </si>
  <si>
    <t>DIN A4</t>
  </si>
  <si>
    <t>min. 70-90g/m²</t>
  </si>
  <si>
    <t>Normalpapier, Recyclingpapier</t>
  </si>
  <si>
    <t>Min. USB 2.0, deaktivierbar</t>
  </si>
  <si>
    <t>Touch / Tasten</t>
  </si>
  <si>
    <t>Multilingual (min. DE, EN)</t>
  </si>
  <si>
    <t>Min. +5°C bis + 40°C</t>
  </si>
  <si>
    <t>Mobiler Tintenstrahldrucker</t>
  </si>
  <si>
    <t>Energieverbrauch
(Mittlere Leistungsaufnahme des Gerätes gemäß DE-UZ 219)
(bei Betrieb mit 230VAC)</t>
  </si>
  <si>
    <t>Bitte geben Sie die Kapazität der Startausstattung an, die im Kaufpreis enthalten ist:</t>
  </si>
  <si>
    <t>Angebotspreis je Stück</t>
  </si>
  <si>
    <t>für Geräteanzahl</t>
  </si>
  <si>
    <t xml:space="preserve">Diese Annahmen sind grobe Schätzwerte und dienen hauptsächlich der Bildung eines vergleichbaren Wertungspreises. </t>
  </si>
  <si>
    <t>Garantievereinbarung für 48 Monate</t>
  </si>
  <si>
    <t>1 Jahr = 52 Wochen; 1 Woche = 168h</t>
  </si>
  <si>
    <t xml:space="preserve"> optionales Servicepaket</t>
  </si>
  <si>
    <t>Kosten für Verbrauchs- / Verschleißmaterial (Berücksichtigung des benötigten Verbrauchs- / Verschleißmaterials für die ersten 6 Monate)</t>
  </si>
  <si>
    <t xml:space="preserve">Kosten für Verbrauchs-/Verschleiß-material  (je Seite) </t>
  </si>
  <si>
    <t>Berechnung Verbrauchs- / Verschleißmaterialpreis pro Gerät für die ersten 6 Monate:</t>
  </si>
  <si>
    <t>Kosten für Verbrauchs-/Verschleiß-material gesamt</t>
  </si>
  <si>
    <t>Ansatz Seiten (abzüglich der Startausstattung)</t>
  </si>
  <si>
    <t>Kosten gesamt unter Berücksichtigung Startausstattung</t>
  </si>
  <si>
    <t>Kosten für Verbrauchs-/ Verschleißmaterial (auf Basis je Seite) unter Berücksichtigung der Startausstattung für die ersten 6 Monate</t>
  </si>
  <si>
    <t xml:space="preserve">Servicepaket - Garantievereinbarung </t>
  </si>
  <si>
    <t>Optional: Administrationssoftware</t>
  </si>
  <si>
    <t>Tischgerät für den mobilen Einsatz; Mobiler Tintenstrahldrucker mit Akku (zwingend mit 12VDC-Anschluss bzw. Adapter)</t>
  </si>
  <si>
    <t>PCL6 oder PCL3 oder ESC/P2 oder ESC/P‑R</t>
  </si>
  <si>
    <t>Wenn vorhanden deaktivierbar</t>
  </si>
  <si>
    <t>max. Platzbedarf in mm</t>
  </si>
  <si>
    <t>Funkverbindungen / WLAN</t>
  </si>
  <si>
    <r>
      <t xml:space="preserve">Bitte tragen Sie bei den Leistungsanforderungen die konkreten Eigenschaften des angebotenen Modells in die vorgesehenen Felder. </t>
    </r>
    <r>
      <rPr>
        <b/>
        <sz val="10"/>
        <color theme="1"/>
        <rFont val="Arial"/>
        <family val="2"/>
      </rPr>
      <t xml:space="preserve">Ein "erfüllt" oder "ja" reicht hier nicht aus!
</t>
    </r>
    <r>
      <rPr>
        <sz val="10"/>
        <color theme="1"/>
        <rFont val="Arial"/>
        <family val="2"/>
      </rPr>
      <t xml:space="preserve">Die Angaben zum Verbrauchsmaterial (ab Zeile 79 im Tabellenblatt "Gerätetyp_S3")  dienen der berücksichtigung der Startausstattung. 
Es wird für die ersten 6 Monate Betrieb des Geräts die prognostizierten Druckvolumina berechnet und auf die Angaben zur Startausstattung umgelegt.
</t>
    </r>
  </si>
  <si>
    <r>
      <rPr>
        <b/>
        <u/>
        <sz val="10"/>
        <rFont val="Arial"/>
        <family val="2"/>
      </rPr>
      <t>Tabellenblatt Weiteres:</t>
    </r>
    <r>
      <rPr>
        <sz val="10"/>
        <rFont val="Arial"/>
        <family val="2"/>
      </rPr>
      <t xml:space="preserve">
In diesem Tabellenblatt sind die entsprechend geforderten Angaben zu machen, welche für diese Rahmenvereinbarung gelten.</t>
    </r>
  </si>
  <si>
    <r>
      <rPr>
        <b/>
        <u/>
        <sz val="10"/>
        <rFont val="Arial"/>
        <family val="2"/>
      </rPr>
      <t>Tabellenblatt Basisannahmen:</t>
    </r>
    <r>
      <rPr>
        <sz val="10"/>
        <rFont val="Arial"/>
        <family val="2"/>
      </rPr>
      <t xml:space="preserve">
Die hier enthaltenen Mengenangaben und die Angaben zu Dienstleistungs- und Schulungskosten dienen ausschließlich zur Bildung eines vergleichbaren Angebotspreises.
Die angebenen Werte sind Schätzwerte und wurden im Rahmen einer Bedarfserhebung ermittelt.
</t>
    </r>
    <r>
      <rPr>
        <b/>
        <sz val="10"/>
        <color rgb="FFFF0000"/>
        <rFont val="Arial"/>
        <family val="2"/>
      </rPr>
      <t>Eine Verpflichtung der Auftraggeberin bzw. der Bedarfsträger zur Bestellung und Abnahme einer bestimmten Menge oder eines bestimmten Volumens besteht nicht.</t>
    </r>
    <r>
      <rPr>
        <sz val="10"/>
        <rFont val="Arial"/>
        <family val="2"/>
      </rPr>
      <t xml:space="preserve">
</t>
    </r>
  </si>
  <si>
    <t>geschätzte Abnahmemengen für optionale Servicepakete:</t>
  </si>
  <si>
    <r>
      <rPr>
        <strike/>
        <sz val="10"/>
        <rFont val="Arial"/>
        <family val="2"/>
      </rPr>
      <t>Max. 400x200x100</t>
    </r>
    <r>
      <rPr>
        <sz val="10"/>
        <rFont val="Arial"/>
        <family val="2"/>
      </rPr>
      <t xml:space="preserve"> Max. 400x210x100</t>
    </r>
  </si>
  <si>
    <t>Angebotspreis für Zubehör (12VDC-Anschluss bzw. Adapter für KFZ)</t>
  </si>
  <si>
    <t xml:space="preserve">Version vom 23.02.2026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</si>
</sst>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 _€_-;\-* #,##0.00\ _€_-;_-* &quot;-&quot;??\ _€_-;_-@_-"/>
    <numFmt numFmtId="164" formatCode="#,##0.00\ &quot;€&quot;"/>
    <numFmt numFmtId="165" formatCode="&quot;   &quot;#,##0.00&quot;  &quot;;[Red]???;;@"/>
    <numFmt numFmtId="166" formatCode="#,##0.00\ [$€-1];\-#,##0.00\ [$€-1]"/>
    <numFmt numFmtId="167" formatCode="#,##0_ ;\-#,##0\ "/>
    <numFmt numFmtId="168" formatCode="0.00000"/>
  </numFmts>
  <fonts count="84">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1"/>
      <color theme="1"/>
      <name val="Calibri"/>
      <family val="2"/>
      <scheme val="minor"/>
    </font>
    <font>
      <sz val="10"/>
      <color theme="1"/>
      <name val="Calibri"/>
      <family val="2"/>
      <scheme val="minor"/>
    </font>
    <font>
      <b/>
      <sz val="10"/>
      <color theme="1"/>
      <name val="Calibri"/>
      <family val="2"/>
      <scheme val="minor"/>
    </font>
    <font>
      <b/>
      <sz val="16"/>
      <color theme="1"/>
      <name val="Calibri"/>
      <family val="2"/>
      <scheme val="minor"/>
    </font>
    <font>
      <b/>
      <sz val="12"/>
      <color theme="1"/>
      <name val="Calibri"/>
      <family val="2"/>
      <scheme val="minor"/>
    </font>
    <font>
      <b/>
      <sz val="8"/>
      <name val="Arial"/>
      <family val="2"/>
    </font>
    <font>
      <sz val="10"/>
      <color theme="1"/>
      <name val="Arial"/>
      <family val="2"/>
    </font>
    <font>
      <sz val="10"/>
      <name val="Arial"/>
      <family val="2"/>
    </font>
    <font>
      <sz val="12"/>
      <name val="Times New Roman"/>
      <family val="1"/>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4"/>
      <color rgb="FFFF0000"/>
      <name val="Calibri"/>
      <family val="2"/>
      <scheme val="minor"/>
    </font>
    <font>
      <b/>
      <sz val="10"/>
      <color theme="1"/>
      <name val="Arial"/>
      <family val="2"/>
    </font>
    <font>
      <b/>
      <sz val="11"/>
      <color theme="1"/>
      <name val="Arial"/>
      <family val="2"/>
    </font>
    <font>
      <sz val="10"/>
      <name val="Arial"/>
      <family val="2"/>
    </font>
    <font>
      <b/>
      <sz val="10"/>
      <name val="Arial"/>
      <family val="2"/>
    </font>
    <font>
      <sz val="10"/>
      <color indexed="8"/>
      <name val="Arial"/>
      <family val="2"/>
    </font>
    <font>
      <sz val="10"/>
      <color indexed="9"/>
      <name val="Arial"/>
      <family val="2"/>
    </font>
    <font>
      <sz val="10"/>
      <name val="Helv"/>
      <charset val="204"/>
    </font>
    <font>
      <sz val="12"/>
      <name val="DTMLetterRegular"/>
    </font>
    <font>
      <sz val="10"/>
      <color indexed="12"/>
      <name val="Arial"/>
      <family val="2"/>
    </font>
    <font>
      <b/>
      <i/>
      <sz val="14"/>
      <name val="Helv"/>
    </font>
    <font>
      <sz val="11"/>
      <name val="Arial"/>
      <family val="2"/>
    </font>
    <font>
      <i/>
      <sz val="11"/>
      <name val="Arial"/>
      <family val="2"/>
    </font>
    <font>
      <u/>
      <sz val="10"/>
      <color indexed="12"/>
      <name val="Arial"/>
      <family val="2"/>
    </font>
    <font>
      <sz val="10"/>
      <color rgb="FF9C6500"/>
      <name val="Arial"/>
      <family val="2"/>
    </font>
    <font>
      <sz val="10"/>
      <color rgb="FF3F3F76"/>
      <name val="Arial"/>
      <family val="2"/>
    </font>
    <font>
      <sz val="20"/>
      <color theme="1"/>
      <name val="Arial"/>
      <family val="2"/>
    </font>
    <font>
      <b/>
      <sz val="11"/>
      <color rgb="FFC00000"/>
      <name val="Arial"/>
      <family val="2"/>
    </font>
    <font>
      <b/>
      <sz val="16"/>
      <color theme="0"/>
      <name val="Arial"/>
      <family val="2"/>
    </font>
    <font>
      <b/>
      <sz val="11"/>
      <color rgb="FFFF0000"/>
      <name val="Arial"/>
      <family val="2"/>
    </font>
    <font>
      <sz val="10"/>
      <color rgb="FFFF0000"/>
      <name val="Arial"/>
      <family val="2"/>
    </font>
    <font>
      <b/>
      <sz val="11"/>
      <name val="Arial"/>
      <family val="2"/>
    </font>
    <font>
      <b/>
      <sz val="14"/>
      <color rgb="FFFF0000"/>
      <name val="Arial"/>
      <family val="2"/>
    </font>
    <font>
      <b/>
      <u/>
      <sz val="20"/>
      <color theme="1"/>
      <name val="Arial"/>
      <family val="2"/>
    </font>
    <font>
      <b/>
      <u/>
      <sz val="11"/>
      <color theme="1"/>
      <name val="Arial"/>
      <family val="2"/>
    </font>
    <font>
      <sz val="11"/>
      <color theme="1"/>
      <name val="Arial"/>
      <family val="2"/>
    </font>
    <font>
      <sz val="12"/>
      <color theme="1"/>
      <name val="Arial"/>
      <family val="2"/>
    </font>
    <font>
      <b/>
      <sz val="10"/>
      <color rgb="FFFF0000"/>
      <name val="Arial"/>
      <family val="2"/>
    </font>
    <font>
      <b/>
      <u/>
      <sz val="10"/>
      <name val="Arial"/>
      <family val="2"/>
    </font>
    <font>
      <b/>
      <sz val="12"/>
      <color rgb="FFFF0000"/>
      <name val="Arial"/>
      <family val="2"/>
    </font>
    <font>
      <b/>
      <sz val="18"/>
      <color rgb="FFC00000"/>
      <name val="Arial"/>
      <family val="2"/>
    </font>
    <font>
      <b/>
      <sz val="20"/>
      <color rgb="FFC00000"/>
      <name val="Arial"/>
      <family val="2"/>
    </font>
    <font>
      <b/>
      <sz val="18"/>
      <color rgb="FFFF0000"/>
      <name val="Arial"/>
      <family val="2"/>
    </font>
    <font>
      <b/>
      <sz val="16"/>
      <color rgb="FFFF0000"/>
      <name val="Arial"/>
      <family val="2"/>
    </font>
    <font>
      <b/>
      <sz val="12"/>
      <color theme="1"/>
      <name val="Arial"/>
      <family val="2"/>
    </font>
    <font>
      <b/>
      <sz val="14"/>
      <name val="Arial"/>
      <family val="2"/>
    </font>
    <font>
      <b/>
      <sz val="16"/>
      <color theme="1"/>
      <name val="Arial"/>
      <family val="2"/>
    </font>
    <font>
      <b/>
      <i/>
      <sz val="10"/>
      <color theme="1"/>
      <name val="Arial"/>
      <family val="2"/>
    </font>
    <font>
      <sz val="16"/>
      <color theme="1"/>
      <name val="Arial"/>
      <family val="2"/>
    </font>
    <font>
      <b/>
      <sz val="13"/>
      <color theme="1"/>
      <name val="Arial"/>
      <family val="2"/>
    </font>
    <font>
      <b/>
      <sz val="8"/>
      <color indexed="81"/>
      <name val="Tahoma"/>
      <family val="2"/>
    </font>
    <font>
      <b/>
      <sz val="20"/>
      <color theme="1"/>
      <name val="Arial"/>
      <family val="2"/>
    </font>
    <font>
      <b/>
      <sz val="20"/>
      <color rgb="FFFF0000"/>
      <name val="Arial"/>
      <family val="2"/>
    </font>
    <font>
      <strike/>
      <sz val="10"/>
      <name val="Arial"/>
      <family val="2"/>
    </font>
    <font>
      <b/>
      <sz val="9"/>
      <color indexed="81"/>
      <name val="Segoe UI"/>
      <charset val="1"/>
    </font>
    <font>
      <b/>
      <sz val="9"/>
      <color indexed="81"/>
      <name val="Segoe UI"/>
      <family val="2"/>
    </font>
    <font>
      <b/>
      <strike/>
      <sz val="10"/>
      <color theme="1"/>
      <name val="Arial"/>
      <family val="2"/>
    </font>
    <font>
      <b/>
      <strike/>
      <sz val="10"/>
      <color theme="1"/>
      <name val="Calibri"/>
      <family val="2"/>
      <scheme val="minor"/>
    </font>
    <font>
      <b/>
      <strike/>
      <sz val="8"/>
      <name val="Arial"/>
      <family val="2"/>
    </font>
    <font>
      <strike/>
      <sz val="10"/>
      <color theme="1"/>
      <name val="Arial"/>
      <family val="2"/>
    </font>
  </fonts>
  <fills count="45">
    <fill>
      <patternFill patternType="none"/>
    </fill>
    <fill>
      <patternFill patternType="gray125"/>
    </fill>
    <fill>
      <patternFill patternType="solid">
        <fgColor rgb="FFD9D9D9"/>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EB9C"/>
      </patternFill>
    </fill>
    <fill>
      <patternFill patternType="solid">
        <fgColor rgb="FFFFCC99"/>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rgb="FFFF0000"/>
        <bgColor indexed="64"/>
      </patternFill>
    </fill>
    <fill>
      <patternFill patternType="solid">
        <fgColor rgb="FFFFC000"/>
        <bgColor indexed="64"/>
      </patternFill>
    </fill>
    <fill>
      <patternFill patternType="solid">
        <fgColor theme="5" tint="0.59999389629810485"/>
        <bgColor indexed="64"/>
      </patternFill>
    </fill>
    <fill>
      <patternFill patternType="lightUp">
        <bgColor theme="5" tint="0.59999389629810485"/>
      </patternFill>
    </fill>
    <fill>
      <patternFill patternType="darkDown">
        <bgColor theme="0" tint="-0.14996795556505021"/>
      </patternFill>
    </fill>
    <fill>
      <patternFill patternType="solid">
        <fgColor theme="0" tint="-0.249977111117893"/>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right style="thin">
        <color indexed="64"/>
      </right>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125">
    <xf numFmtId="0" fontId="0" fillId="0" borderId="0"/>
    <xf numFmtId="0" fontId="9" fillId="0" borderId="0"/>
    <xf numFmtId="0" fontId="16" fillId="0" borderId="0">
      <alignment vertical="top" wrapText="1"/>
    </xf>
    <xf numFmtId="0" fontId="16" fillId="0" borderId="0">
      <alignment vertical="top" wrapText="1"/>
    </xf>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9" fillId="18" borderId="26" applyNumberFormat="0" applyAlignment="0" applyProtection="0"/>
    <xf numFmtId="0" fontId="20" fillId="18" borderId="27" applyNumberFormat="0" applyAlignment="0" applyProtection="0"/>
    <xf numFmtId="0" fontId="21" fillId="11" borderId="27" applyNumberFormat="0" applyAlignment="0" applyProtection="0"/>
    <xf numFmtId="0" fontId="22" fillId="0" borderId="28" applyNumberFormat="0" applyFill="0" applyAlignment="0" applyProtection="0"/>
    <xf numFmtId="0" fontId="23" fillId="0" borderId="0" applyNumberFormat="0" applyFill="0" applyBorder="0" applyAlignment="0" applyProtection="0"/>
    <xf numFmtId="44" fontId="16" fillId="0" borderId="0" applyFont="0" applyFill="0" applyBorder="0" applyAlignment="0" applyProtection="0"/>
    <xf numFmtId="0" fontId="24" fillId="10" borderId="0" applyNumberFormat="0" applyBorder="0" applyAlignment="0" applyProtection="0"/>
    <xf numFmtId="0" fontId="25" fillId="19" borderId="0" applyNumberFormat="0" applyBorder="0" applyAlignment="0" applyProtection="0"/>
    <xf numFmtId="0" fontId="16" fillId="20" borderId="29" applyNumberFormat="0" applyFont="0" applyAlignment="0" applyProtection="0"/>
    <xf numFmtId="0" fontId="26" fillId="9" borderId="0" applyNumberFormat="0" applyBorder="0" applyAlignment="0" applyProtection="0"/>
    <xf numFmtId="0" fontId="17" fillId="0" borderId="0"/>
    <xf numFmtId="165" fontId="16" fillId="0" borderId="0">
      <alignment vertical="top"/>
    </xf>
    <xf numFmtId="0" fontId="27" fillId="0" borderId="0" applyNumberFormat="0" applyFill="0" applyBorder="0" applyAlignment="0" applyProtection="0"/>
    <xf numFmtId="0" fontId="28" fillId="0" borderId="30" applyNumberFormat="0" applyFill="0" applyAlignment="0" applyProtection="0"/>
    <xf numFmtId="0" fontId="29" fillId="0" borderId="31" applyNumberFormat="0" applyFill="0" applyAlignment="0" applyProtection="0"/>
    <xf numFmtId="0" fontId="30" fillId="0" borderId="32" applyNumberFormat="0" applyFill="0" applyAlignment="0" applyProtection="0"/>
    <xf numFmtId="0" fontId="30" fillId="0" borderId="0" applyNumberFormat="0" applyFill="0" applyBorder="0" applyAlignment="0" applyProtection="0"/>
    <xf numFmtId="0" fontId="31" fillId="0" borderId="33" applyNumberFormat="0" applyFill="0" applyAlignment="0" applyProtection="0"/>
    <xf numFmtId="44" fontId="16" fillId="0" borderId="0" applyFont="0" applyFill="0" applyBorder="0" applyAlignment="0" applyProtection="0"/>
    <xf numFmtId="0" fontId="32" fillId="0" borderId="0" applyNumberFormat="0" applyFill="0" applyBorder="0" applyAlignment="0" applyProtection="0"/>
    <xf numFmtId="0" fontId="33" fillId="21" borderId="34" applyNumberFormat="0" applyAlignment="0" applyProtection="0"/>
    <xf numFmtId="44" fontId="9" fillId="0" borderId="0" applyFont="0" applyFill="0" applyBorder="0" applyAlignment="0" applyProtection="0"/>
    <xf numFmtId="0" fontId="16" fillId="0" borderId="0"/>
    <xf numFmtId="0" fontId="16" fillId="0" borderId="0"/>
    <xf numFmtId="0" fontId="9" fillId="0" borderId="0"/>
    <xf numFmtId="0" fontId="15" fillId="0" borderId="0"/>
    <xf numFmtId="0" fontId="37" fillId="0" borderId="0"/>
    <xf numFmtId="0" fontId="41" fillId="0" borderId="0"/>
    <xf numFmtId="0" fontId="16" fillId="0" borderId="0"/>
    <xf numFmtId="0" fontId="42" fillId="0" borderId="0"/>
    <xf numFmtId="0" fontId="41"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35" borderId="0" applyNumberFormat="0" applyBorder="0" applyAlignment="0" applyProtection="0"/>
    <xf numFmtId="166" fontId="16" fillId="0" borderId="0" applyFont="0" applyFill="0" applyBorder="0" applyAlignment="0" applyProtection="0"/>
    <xf numFmtId="3" fontId="38" fillId="0" borderId="0"/>
    <xf numFmtId="17" fontId="43" fillId="0" borderId="0" applyNumberFormat="0" applyBorder="0">
      <protection locked="0"/>
    </xf>
    <xf numFmtId="3" fontId="42" fillId="0" borderId="0"/>
    <xf numFmtId="0" fontId="41" fillId="0" borderId="0"/>
    <xf numFmtId="0" fontId="44" fillId="0" borderId="0" applyFont="0">
      <alignment horizontal="centerContinuous"/>
    </xf>
    <xf numFmtId="9" fontId="16" fillId="0" borderId="0" applyFont="0" applyFill="0" applyBorder="0" applyAlignment="0" applyProtection="0"/>
    <xf numFmtId="0" fontId="16" fillId="0" borderId="0"/>
    <xf numFmtId="166" fontId="16" fillId="0" borderId="0" applyFont="0" applyFill="0" applyBorder="0" applyAlignment="0" applyProtection="0"/>
    <xf numFmtId="3" fontId="38" fillId="0" borderId="0"/>
    <xf numFmtId="9" fontId="16" fillId="0" borderId="0" applyFont="0" applyFill="0" applyBorder="0" applyAlignment="0" applyProtection="0"/>
    <xf numFmtId="0" fontId="45" fillId="0" borderId="0" applyFill="0"/>
    <xf numFmtId="0" fontId="45" fillId="0" borderId="0" applyFill="0"/>
    <xf numFmtId="0" fontId="47" fillId="0" borderId="0" applyNumberFormat="0" applyFill="0" applyBorder="0" applyAlignment="0" applyProtection="0">
      <alignment vertical="top"/>
      <protection locked="0"/>
    </xf>
    <xf numFmtId="0" fontId="41" fillId="0" borderId="0"/>
    <xf numFmtId="0" fontId="16"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0" fontId="16" fillId="0" borderId="0"/>
    <xf numFmtId="9" fontId="16" fillId="0" borderId="0" applyFont="0" applyFill="0" applyBorder="0" applyAlignment="0" applyProtection="0"/>
    <xf numFmtId="0" fontId="45" fillId="0" borderId="0" applyFill="0"/>
    <xf numFmtId="9" fontId="45" fillId="0" borderId="0" applyFont="0" applyFill="0" applyBorder="0" applyAlignment="0" applyProtection="0"/>
    <xf numFmtId="0" fontId="15" fillId="0" borderId="0"/>
    <xf numFmtId="0" fontId="15"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6" fillId="0" borderId="0"/>
    <xf numFmtId="0" fontId="45" fillId="0" borderId="0" applyFill="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43" fontId="16" fillId="0" borderId="0" applyFont="0" applyFill="0" applyBorder="0" applyAlignment="0" applyProtection="0"/>
    <xf numFmtId="0" fontId="6" fillId="0" borderId="0"/>
    <xf numFmtId="0" fontId="48" fillId="25" borderId="0" applyNumberFormat="0" applyBorder="0" applyAlignment="0" applyProtection="0"/>
    <xf numFmtId="0" fontId="49" fillId="26" borderId="69" applyNumberFormat="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0" fontId="1" fillId="0" borderId="0"/>
    <xf numFmtId="0" fontId="16" fillId="0" borderId="0"/>
  </cellStyleXfs>
  <cellXfs count="495">
    <xf numFmtId="0" fontId="0" fillId="0" borderId="0" xfId="0"/>
    <xf numFmtId="0" fontId="10" fillId="4" borderId="0" xfId="0" applyFont="1" applyFill="1" applyProtection="1"/>
    <xf numFmtId="0" fontId="11" fillId="3" borderId="22" xfId="1" applyFont="1" applyFill="1" applyBorder="1" applyAlignment="1" applyProtection="1">
      <alignment horizontal="center" vertical="center" wrapText="1"/>
    </xf>
    <xf numFmtId="0" fontId="11" fillId="3" borderId="20" xfId="1" applyFont="1" applyFill="1" applyBorder="1" applyAlignment="1" applyProtection="1">
      <alignment horizontal="center" vertical="center" wrapText="1"/>
    </xf>
    <xf numFmtId="0" fontId="0" fillId="4" borderId="0" xfId="0" applyFill="1" applyProtection="1"/>
    <xf numFmtId="0" fontId="34" fillId="7" borderId="46" xfId="0" applyFont="1" applyFill="1" applyBorder="1" applyAlignment="1" applyProtection="1">
      <alignment vertical="center" wrapText="1"/>
    </xf>
    <xf numFmtId="0" fontId="7" fillId="2" borderId="17" xfId="0" applyFont="1" applyFill="1" applyBorder="1" applyAlignment="1">
      <alignment horizontal="left" vertical="center" wrapText="1"/>
    </xf>
    <xf numFmtId="0" fontId="11" fillId="7" borderId="46" xfId="1" applyFont="1" applyFill="1" applyBorder="1" applyAlignment="1" applyProtection="1">
      <alignment horizontal="center" vertical="center" wrapText="1"/>
    </xf>
    <xf numFmtId="0" fontId="11" fillId="7" borderId="54" xfId="1" applyFont="1" applyFill="1" applyBorder="1" applyAlignment="1" applyProtection="1">
      <alignment horizontal="center" vertical="center" wrapText="1"/>
    </xf>
    <xf numFmtId="0" fontId="36" fillId="0" borderId="0" xfId="0" applyFont="1" applyFill="1" applyBorder="1" applyAlignment="1">
      <alignment horizontal="left" vertical="center" wrapText="1"/>
    </xf>
    <xf numFmtId="0" fontId="13" fillId="5" borderId="16" xfId="0" applyFont="1" applyFill="1" applyBorder="1" applyAlignment="1" applyProtection="1">
      <alignment horizontal="center" vertical="center" wrapText="1"/>
    </xf>
    <xf numFmtId="0" fontId="13" fillId="5" borderId="6" xfId="0" applyFont="1" applyFill="1" applyBorder="1" applyAlignment="1" applyProtection="1">
      <alignment horizontal="center" vertical="center" wrapText="1"/>
    </xf>
    <xf numFmtId="0" fontId="13" fillId="22" borderId="8" xfId="1" applyNumberFormat="1" applyFont="1" applyFill="1" applyBorder="1" applyAlignment="1" applyProtection="1">
      <alignment horizontal="center" vertical="center" wrapText="1"/>
    </xf>
    <xf numFmtId="0" fontId="50" fillId="0" borderId="0" xfId="0" applyFont="1" applyFill="1" applyBorder="1" applyAlignment="1">
      <alignment vertical="center" wrapText="1"/>
    </xf>
    <xf numFmtId="0" fontId="0" fillId="0" borderId="0" xfId="0" applyAlignment="1"/>
    <xf numFmtId="0" fontId="0" fillId="0" borderId="0" xfId="0"/>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36" fillId="0" borderId="0" xfId="0" applyFont="1" applyAlignment="1">
      <alignment vertical="center"/>
    </xf>
    <xf numFmtId="0" fontId="8" fillId="0" borderId="0" xfId="0" applyFont="1" applyBorder="1" applyAlignment="1">
      <alignment horizontal="left" vertical="center" wrapText="1"/>
    </xf>
    <xf numFmtId="0" fontId="0" fillId="0" borderId="0" xfId="0" applyBorder="1" applyAlignment="1">
      <alignment horizontal="left" vertical="center" wrapText="1"/>
    </xf>
    <xf numFmtId="0" fontId="8"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xf numFmtId="0" fontId="8" fillId="0" borderId="0" xfId="0" applyFont="1"/>
    <xf numFmtId="0" fontId="14" fillId="6" borderId="1" xfId="0" applyFont="1" applyFill="1" applyBorder="1" applyAlignment="1">
      <alignment horizontal="left" vertical="center" wrapText="1"/>
    </xf>
    <xf numFmtId="167" fontId="14" fillId="6" borderId="1" xfId="0" applyNumberFormat="1" applyFont="1" applyFill="1" applyBorder="1" applyAlignment="1">
      <alignment horizontal="left" vertical="center" wrapText="1"/>
    </xf>
    <xf numFmtId="0" fontId="14" fillId="3" borderId="1" xfId="0" applyFont="1" applyFill="1" applyBorder="1" applyAlignment="1">
      <alignment horizontal="left" vertical="center" wrapText="1"/>
    </xf>
    <xf numFmtId="0" fontId="11" fillId="3" borderId="0" xfId="1" applyFont="1" applyFill="1" applyBorder="1" applyAlignment="1" applyProtection="1">
      <alignment horizontal="center" vertical="center" wrapText="1"/>
    </xf>
    <xf numFmtId="0" fontId="0" fillId="0" borderId="58" xfId="0" applyFill="1" applyBorder="1" applyAlignment="1">
      <alignment horizontal="left" vertical="center" wrapText="1"/>
    </xf>
    <xf numFmtId="0" fontId="14" fillId="0" borderId="58"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7" fillId="0" borderId="0" xfId="0" applyFont="1"/>
    <xf numFmtId="0" fontId="8" fillId="0" borderId="0" xfId="0" applyFont="1" applyFill="1" applyBorder="1" applyAlignment="1">
      <alignment horizontal="left" vertical="center"/>
    </xf>
    <xf numFmtId="0" fontId="0" fillId="0" borderId="0" xfId="0" applyFill="1" applyProtection="1"/>
    <xf numFmtId="0" fontId="11" fillId="0" borderId="0" xfId="1"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164" fontId="10" fillId="0" borderId="0" xfId="0" applyNumberFormat="1" applyFont="1" applyFill="1" applyBorder="1" applyAlignment="1" applyProtection="1">
      <alignment vertical="center"/>
    </xf>
    <xf numFmtId="0" fontId="0" fillId="4" borderId="0" xfId="0" applyFill="1" applyBorder="1" applyProtection="1"/>
    <xf numFmtId="0" fontId="11" fillId="7" borderId="59" xfId="1" applyFont="1" applyFill="1" applyBorder="1" applyAlignment="1" applyProtection="1">
      <alignment horizontal="center" vertical="center" wrapText="1"/>
    </xf>
    <xf numFmtId="0" fontId="11" fillId="3" borderId="61" xfId="1" applyFont="1" applyFill="1" applyBorder="1" applyAlignment="1" applyProtection="1">
      <alignment horizontal="center" vertical="center" wrapText="1"/>
    </xf>
    <xf numFmtId="0" fontId="11" fillId="3" borderId="57" xfId="1" applyFont="1" applyFill="1" applyBorder="1" applyAlignment="1" applyProtection="1">
      <alignment horizontal="center" vertical="center" wrapText="1"/>
    </xf>
    <xf numFmtId="0" fontId="0" fillId="0" borderId="0" xfId="0" applyFill="1" applyBorder="1" applyAlignment="1">
      <alignment horizontal="left" vertical="center" wrapText="1"/>
    </xf>
    <xf numFmtId="0" fontId="14" fillId="0" borderId="0" xfId="0" applyFont="1" applyFill="1" applyBorder="1" applyAlignment="1">
      <alignment horizontal="left" vertical="center" wrapText="1"/>
    </xf>
    <xf numFmtId="3" fontId="8" fillId="0" borderId="0" xfId="0" applyNumberFormat="1" applyFont="1" applyFill="1" applyBorder="1" applyAlignment="1">
      <alignment horizontal="right" vertical="center" wrapText="1"/>
    </xf>
    <xf numFmtId="0" fontId="11" fillId="0" borderId="0" xfId="1" applyFont="1" applyFill="1" applyBorder="1" applyAlignment="1" applyProtection="1">
      <alignment vertical="center" wrapText="1"/>
    </xf>
    <xf numFmtId="0" fontId="0" fillId="0" borderId="1" xfId="0" applyBorder="1" applyAlignment="1">
      <alignment horizontal="center" vertical="center"/>
    </xf>
    <xf numFmtId="0" fontId="0" fillId="0" borderId="72" xfId="0" applyBorder="1" applyAlignment="1">
      <alignment vertical="center"/>
    </xf>
    <xf numFmtId="0" fontId="0" fillId="0" borderId="38" xfId="0" applyBorder="1" applyAlignment="1">
      <alignment vertical="center"/>
    </xf>
    <xf numFmtId="0" fontId="13" fillId="22" borderId="17" xfId="1" applyNumberFormat="1" applyFont="1" applyFill="1" applyBorder="1" applyAlignment="1" applyProtection="1">
      <alignment horizontal="center" vertical="center" wrapText="1"/>
    </xf>
    <xf numFmtId="0" fontId="0" fillId="0" borderId="0" xfId="0" applyFill="1" applyBorder="1" applyAlignment="1"/>
    <xf numFmtId="0" fontId="0" fillId="0" borderId="0" xfId="0" applyFill="1" applyBorder="1" applyAlignment="1">
      <alignment vertical="center" wrapText="1"/>
    </xf>
    <xf numFmtId="0" fontId="0" fillId="0" borderId="0" xfId="0" applyFill="1" applyBorder="1" applyAlignment="1">
      <alignment vertical="center"/>
    </xf>
    <xf numFmtId="3" fontId="7" fillId="8" borderId="6" xfId="0" applyNumberFormat="1" applyFont="1" applyFill="1" applyBorder="1" applyAlignment="1">
      <alignment horizontal="right" vertical="center" wrapText="1"/>
    </xf>
    <xf numFmtId="0" fontId="7" fillId="2" borderId="15"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7" fillId="0" borderId="0" xfId="0" applyFont="1" applyBorder="1" applyAlignment="1">
      <alignment horizontal="left" vertical="center"/>
    </xf>
    <xf numFmtId="0" fontId="0" fillId="0" borderId="0" xfId="0" applyBorder="1" applyAlignment="1">
      <alignment vertical="center"/>
    </xf>
    <xf numFmtId="0" fontId="11" fillId="7" borderId="74" xfId="1" applyFont="1" applyFill="1" applyBorder="1" applyAlignment="1" applyProtection="1">
      <alignment vertical="center" wrapText="1"/>
    </xf>
    <xf numFmtId="0" fontId="11" fillId="7" borderId="77" xfId="1" applyFont="1" applyFill="1" applyBorder="1" applyAlignment="1" applyProtection="1">
      <alignment vertical="center" wrapText="1"/>
    </xf>
    <xf numFmtId="0" fontId="11" fillId="7" borderId="78" xfId="1" applyFont="1" applyFill="1" applyBorder="1" applyAlignment="1" applyProtection="1">
      <alignment vertical="center" wrapText="1"/>
    </xf>
    <xf numFmtId="0" fontId="11" fillId="7" borderId="56" xfId="0" applyFont="1" applyFill="1" applyBorder="1" applyAlignment="1" applyProtection="1">
      <alignment vertical="center" wrapText="1"/>
    </xf>
    <xf numFmtId="0" fontId="11" fillId="7" borderId="45" xfId="1" applyFont="1" applyFill="1" applyBorder="1" applyAlignment="1" applyProtection="1">
      <alignment vertical="center" wrapText="1"/>
    </xf>
    <xf numFmtId="0" fontId="11" fillId="7" borderId="83" xfId="1" applyFont="1" applyFill="1" applyBorder="1" applyAlignment="1" applyProtection="1">
      <alignment vertical="center" wrapText="1"/>
    </xf>
    <xf numFmtId="0" fontId="12" fillId="4" borderId="0" xfId="0" applyFont="1" applyFill="1" applyBorder="1" applyAlignment="1" applyProtection="1">
      <alignment horizontal="center" vertical="center"/>
    </xf>
    <xf numFmtId="0" fontId="35" fillId="0" borderId="0" xfId="0" applyFont="1" applyAlignment="1">
      <alignment horizontal="right"/>
    </xf>
    <xf numFmtId="0" fontId="0" fillId="4" borderId="0" xfId="0" applyFont="1" applyFill="1" applyProtection="1"/>
    <xf numFmtId="0" fontId="0" fillId="0" borderId="0" xfId="0" applyFont="1" applyAlignment="1">
      <alignment vertical="center"/>
    </xf>
    <xf numFmtId="0" fontId="70" fillId="4" borderId="0" xfId="0" applyFont="1" applyFill="1" applyBorder="1" applyAlignment="1" applyProtection="1">
      <alignment horizontal="center" vertical="center"/>
    </xf>
    <xf numFmtId="0" fontId="35" fillId="4" borderId="0" xfId="1" applyFont="1" applyFill="1" applyBorder="1" applyAlignment="1" applyProtection="1">
      <alignment horizontal="center" vertical="center" wrapText="1"/>
    </xf>
    <xf numFmtId="0" fontId="0" fillId="4" borderId="0" xfId="0" applyFont="1" applyFill="1" applyBorder="1" applyProtection="1"/>
    <xf numFmtId="0" fontId="0" fillId="4" borderId="0" xfId="0" applyFont="1" applyFill="1" applyBorder="1" applyAlignment="1">
      <alignment horizontal="center" vertical="center" wrapText="1"/>
    </xf>
    <xf numFmtId="0" fontId="35" fillId="4" borderId="0" xfId="1" applyFont="1" applyFill="1" applyBorder="1" applyAlignment="1" applyProtection="1">
      <alignment vertical="center" wrapText="1"/>
    </xf>
    <xf numFmtId="0" fontId="35" fillId="7" borderId="7" xfId="0" applyFont="1" applyFill="1" applyBorder="1" applyAlignment="1" applyProtection="1">
      <alignment vertical="center" wrapText="1"/>
    </xf>
    <xf numFmtId="0" fontId="7" fillId="2" borderId="16" xfId="0" applyFont="1" applyFill="1" applyBorder="1" applyAlignment="1">
      <alignment horizontal="left" vertical="center" wrapText="1"/>
    </xf>
    <xf numFmtId="0" fontId="68" fillId="5" borderId="46" xfId="0" applyFont="1" applyFill="1" applyBorder="1" applyAlignment="1" applyProtection="1">
      <alignment horizontal="center" vertical="center" wrapText="1"/>
    </xf>
    <xf numFmtId="0" fontId="68" fillId="5" borderId="54" xfId="0" applyFont="1" applyFill="1" applyBorder="1" applyAlignment="1" applyProtection="1">
      <alignment horizontal="center" vertical="center" wrapText="1"/>
    </xf>
    <xf numFmtId="0" fontId="71" fillId="5" borderId="47" xfId="0" applyFont="1" applyFill="1" applyBorder="1" applyAlignment="1" applyProtection="1">
      <alignment horizontal="right" vertical="center"/>
    </xf>
    <xf numFmtId="0" fontId="71" fillId="5" borderId="56" xfId="0" applyFont="1" applyFill="1" applyBorder="1" applyAlignment="1" applyProtection="1">
      <alignment horizontal="center" vertical="center"/>
    </xf>
    <xf numFmtId="0" fontId="71" fillId="5" borderId="45" xfId="0" applyFont="1" applyFill="1" applyBorder="1" applyAlignment="1" applyProtection="1">
      <alignment horizontal="left" vertical="center"/>
    </xf>
    <xf numFmtId="0" fontId="35" fillId="7" borderId="57" xfId="1" applyFont="1" applyFill="1" applyBorder="1" applyAlignment="1" applyProtection="1">
      <alignment vertical="center" wrapText="1"/>
    </xf>
    <xf numFmtId="0" fontId="35" fillId="7" borderId="74" xfId="1" applyFont="1" applyFill="1" applyBorder="1" applyAlignment="1" applyProtection="1">
      <alignment vertical="center" wrapText="1"/>
    </xf>
    <xf numFmtId="0" fontId="35" fillId="7" borderId="77" xfId="1" applyFont="1" applyFill="1" applyBorder="1" applyAlignment="1" applyProtection="1">
      <alignment vertical="center" wrapText="1"/>
    </xf>
    <xf numFmtId="0" fontId="35" fillId="7" borderId="78" xfId="1" applyFont="1" applyFill="1" applyBorder="1" applyAlignment="1" applyProtection="1">
      <alignment vertical="center" wrapText="1"/>
    </xf>
    <xf numFmtId="0" fontId="35" fillId="7" borderId="59" xfId="1" applyFont="1" applyFill="1" applyBorder="1" applyAlignment="1" applyProtection="1">
      <alignment horizontal="center" vertical="center" wrapText="1"/>
    </xf>
    <xf numFmtId="0" fontId="0" fillId="0" borderId="0" xfId="0" applyFont="1"/>
    <xf numFmtId="0" fontId="0" fillId="0" borderId="0" xfId="0" applyFont="1" applyBorder="1" applyAlignment="1">
      <alignment horizontal="left" vertical="center" wrapText="1"/>
    </xf>
    <xf numFmtId="3" fontId="7" fillId="8" borderId="8" xfId="0" applyNumberFormat="1" applyFont="1" applyFill="1" applyBorder="1" applyAlignment="1">
      <alignment horizontal="right" vertical="center" wrapText="1"/>
    </xf>
    <xf numFmtId="0" fontId="0" fillId="4" borderId="65" xfId="0" applyFill="1" applyBorder="1" applyProtection="1"/>
    <xf numFmtId="0" fontId="35" fillId="7" borderId="10" xfId="0" applyFont="1" applyFill="1" applyBorder="1" applyAlignment="1" applyProtection="1">
      <alignment vertical="center" wrapText="1"/>
    </xf>
    <xf numFmtId="0" fontId="0" fillId="0" borderId="0" xfId="0" applyAlignment="1"/>
    <xf numFmtId="0" fontId="11" fillId="3" borderId="37" xfId="1" applyFont="1" applyFill="1" applyBorder="1" applyAlignment="1" applyProtection="1">
      <alignment horizontal="center" vertical="center" wrapText="1"/>
    </xf>
    <xf numFmtId="0" fontId="0" fillId="0" borderId="0" xfId="0" applyBorder="1" applyAlignment="1">
      <alignment horizontal="center" vertical="center"/>
    </xf>
    <xf numFmtId="0" fontId="14" fillId="6" borderId="22" xfId="0" applyFont="1" applyFill="1" applyBorder="1" applyAlignment="1">
      <alignment horizontal="left" vertical="center" wrapText="1"/>
    </xf>
    <xf numFmtId="0" fontId="14" fillId="6" borderId="20"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4" fillId="6" borderId="13" xfId="0" applyFont="1" applyFill="1" applyBorder="1" applyAlignment="1">
      <alignment horizontal="left" vertical="center" wrapText="1"/>
    </xf>
    <xf numFmtId="0" fontId="65" fillId="0" borderId="0" xfId="124" applyFont="1" applyFill="1" applyAlignment="1" applyProtection="1">
      <alignment vertical="center"/>
    </xf>
    <xf numFmtId="0" fontId="51" fillId="0" borderId="0" xfId="124" applyFont="1" applyFill="1" applyAlignment="1" applyProtection="1">
      <alignment vertical="center"/>
    </xf>
    <xf numFmtId="0" fontId="64" fillId="0" borderId="0" xfId="124" applyFont="1" applyFill="1" applyAlignment="1" applyProtection="1">
      <alignment vertical="center"/>
    </xf>
    <xf numFmtId="0" fontId="0" fillId="0" borderId="0" xfId="0" applyFont="1" applyAlignment="1">
      <alignment horizontal="left" vertical="center"/>
    </xf>
    <xf numFmtId="0" fontId="0" fillId="0" borderId="0" xfId="0" applyFont="1" applyFill="1" applyAlignment="1">
      <alignment horizontal="center" vertical="center"/>
    </xf>
    <xf numFmtId="0" fontId="68" fillId="5" borderId="16" xfId="0" applyFont="1" applyFill="1" applyBorder="1" applyAlignment="1" applyProtection="1">
      <alignment horizontal="center" vertical="center" wrapText="1"/>
    </xf>
    <xf numFmtId="0" fontId="68" fillId="5" borderId="6" xfId="0" applyFont="1" applyFill="1" applyBorder="1" applyAlignment="1" applyProtection="1">
      <alignment horizontal="center" vertical="center" wrapText="1"/>
    </xf>
    <xf numFmtId="0" fontId="71" fillId="5" borderId="0" xfId="0" applyFont="1" applyFill="1" applyAlignment="1" applyProtection="1">
      <alignment horizontal="right" vertical="center"/>
    </xf>
    <xf numFmtId="0" fontId="71" fillId="5" borderId="0" xfId="0" applyFont="1" applyFill="1" applyAlignment="1" applyProtection="1">
      <alignment horizontal="center" vertical="center"/>
    </xf>
    <xf numFmtId="0" fontId="71" fillId="5" borderId="0" xfId="0" applyFont="1" applyFill="1" applyAlignment="1" applyProtection="1">
      <alignment horizontal="left" vertical="center"/>
    </xf>
    <xf numFmtId="0" fontId="71" fillId="0" borderId="0" xfId="0" applyFont="1" applyFill="1" applyAlignment="1" applyProtection="1">
      <alignment horizontal="left" vertical="center"/>
    </xf>
    <xf numFmtId="0" fontId="68" fillId="22" borderId="14" xfId="122" applyNumberFormat="1" applyFont="1" applyFill="1" applyBorder="1" applyAlignment="1" applyProtection="1">
      <alignment horizontal="center" vertical="center" wrapText="1"/>
    </xf>
    <xf numFmtId="0" fontId="68" fillId="22" borderId="8" xfId="122" applyNumberFormat="1" applyFont="1" applyFill="1" applyBorder="1" applyAlignment="1" applyProtection="1">
      <alignment horizontal="center" vertical="center" wrapText="1"/>
    </xf>
    <xf numFmtId="0" fontId="71" fillId="22" borderId="0" xfId="0" applyFont="1" applyFill="1" applyAlignment="1" applyProtection="1">
      <alignment horizontal="right" vertical="center"/>
    </xf>
    <xf numFmtId="0" fontId="71" fillId="22" borderId="0" xfId="0" applyFont="1" applyFill="1" applyAlignment="1" applyProtection="1">
      <alignment horizontal="center" vertical="center"/>
    </xf>
    <xf numFmtId="0" fontId="71" fillId="22" borderId="0" xfId="0" applyFont="1" applyFill="1" applyAlignment="1" applyProtection="1">
      <alignment horizontal="left" vertical="center"/>
    </xf>
    <xf numFmtId="0" fontId="35" fillId="4" borderId="0" xfId="122" applyFont="1" applyFill="1" applyBorder="1" applyAlignment="1" applyProtection="1">
      <alignment horizontal="center" vertical="center" wrapText="1"/>
    </xf>
    <xf numFmtId="0" fontId="68" fillId="3" borderId="16" xfId="122" applyFont="1" applyFill="1" applyBorder="1" applyAlignment="1" applyProtection="1">
      <alignment horizontal="center" vertical="center" wrapText="1"/>
    </xf>
    <xf numFmtId="0" fontId="68" fillId="3" borderId="17" xfId="122" applyFont="1" applyFill="1" applyBorder="1" applyAlignment="1" applyProtection="1">
      <alignment horizontal="center" vertical="center" wrapText="1"/>
    </xf>
    <xf numFmtId="0" fontId="35" fillId="7" borderId="48" xfId="122" applyFont="1" applyFill="1" applyBorder="1" applyAlignment="1" applyProtection="1">
      <alignment vertical="center" wrapText="1"/>
    </xf>
    <xf numFmtId="0" fontId="0" fillId="0" borderId="0" xfId="0" applyFont="1" applyBorder="1" applyAlignment="1">
      <alignment vertical="center" wrapText="1"/>
    </xf>
    <xf numFmtId="0" fontId="35" fillId="4" borderId="0" xfId="122" applyFont="1" applyFill="1" applyBorder="1" applyAlignment="1" applyProtection="1">
      <alignment vertical="center" wrapText="1"/>
    </xf>
    <xf numFmtId="0" fontId="0" fillId="0" borderId="0" xfId="0" applyFont="1" applyAlignment="1">
      <alignment vertical="center" wrapText="1"/>
    </xf>
    <xf numFmtId="0" fontId="0" fillId="0" borderId="0" xfId="0" applyFont="1" applyFill="1" applyBorder="1" applyAlignment="1">
      <alignment vertical="center" wrapText="1"/>
    </xf>
    <xf numFmtId="0" fontId="35" fillId="0" borderId="0" xfId="122" applyFont="1" applyFill="1" applyBorder="1" applyAlignment="1" applyProtection="1">
      <alignment vertical="center" wrapText="1"/>
    </xf>
    <xf numFmtId="164" fontId="0" fillId="0" borderId="0" xfId="0" applyNumberFormat="1"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68" fillId="3" borderId="68" xfId="122" applyFont="1" applyFill="1" applyBorder="1" applyAlignment="1" applyProtection="1">
      <alignment horizontal="center" vertical="center" wrapText="1"/>
    </xf>
    <xf numFmtId="0" fontId="68" fillId="3" borderId="73" xfId="122" applyFont="1" applyFill="1" applyBorder="1" applyAlignment="1" applyProtection="1">
      <alignment horizontal="center" vertical="center" wrapText="1"/>
    </xf>
    <xf numFmtId="0" fontId="0" fillId="4" borderId="0" xfId="0" applyFont="1" applyFill="1" applyAlignment="1" applyProtection="1">
      <alignment vertical="center"/>
    </xf>
    <xf numFmtId="0" fontId="68" fillId="3" borderId="22" xfId="122" applyFont="1" applyFill="1" applyBorder="1" applyAlignment="1" applyProtection="1">
      <alignment horizontal="center" vertical="center" wrapText="1"/>
    </xf>
    <xf numFmtId="0" fontId="35" fillId="4" borderId="16" xfId="122" applyFont="1" applyFill="1" applyBorder="1" applyAlignment="1" applyProtection="1">
      <alignment horizontal="center" vertical="center" wrapText="1"/>
    </xf>
    <xf numFmtId="0" fontId="35" fillId="7" borderId="42" xfId="0" applyFont="1" applyFill="1" applyBorder="1" applyAlignment="1" applyProtection="1">
      <alignment vertical="center" wrapText="1"/>
    </xf>
    <xf numFmtId="49" fontId="60" fillId="22" borderId="16" xfId="122" applyNumberFormat="1" applyFont="1" applyFill="1" applyBorder="1" applyAlignment="1" applyProtection="1">
      <alignment horizontal="left" vertical="center" wrapText="1"/>
      <protection locked="0"/>
    </xf>
    <xf numFmtId="3" fontId="0" fillId="5" borderId="5" xfId="0" applyNumberFormat="1" applyFont="1" applyFill="1" applyBorder="1" applyAlignment="1" applyProtection="1">
      <alignment horizontal="center" vertical="center"/>
      <protection locked="0"/>
    </xf>
    <xf numFmtId="49" fontId="60" fillId="22" borderId="5" xfId="122" applyNumberFormat="1" applyFont="1" applyFill="1" applyBorder="1" applyAlignment="1" applyProtection="1">
      <alignment horizontal="left" vertical="center" wrapText="1"/>
      <protection locked="0"/>
    </xf>
    <xf numFmtId="3" fontId="0" fillId="6" borderId="16" xfId="0" applyNumberFormat="1" applyFont="1" applyFill="1" applyBorder="1" applyProtection="1"/>
    <xf numFmtId="3" fontId="0" fillId="6" borderId="5" xfId="0" applyNumberFormat="1" applyFont="1" applyFill="1" applyBorder="1" applyProtection="1"/>
    <xf numFmtId="164" fontId="0" fillId="6" borderId="6" xfId="0" applyNumberFormat="1" applyFont="1" applyFill="1" applyBorder="1" applyProtection="1"/>
    <xf numFmtId="0" fontId="35" fillId="7" borderId="49" xfId="0" applyFont="1" applyFill="1" applyBorder="1" applyAlignment="1" applyProtection="1">
      <alignment vertical="center" wrapText="1"/>
    </xf>
    <xf numFmtId="49" fontId="60" fillId="22" borderId="15" xfId="122" applyNumberFormat="1" applyFont="1" applyFill="1" applyBorder="1" applyAlignment="1" applyProtection="1">
      <alignment horizontal="left" vertical="center" wrapText="1"/>
      <protection locked="0"/>
    </xf>
    <xf numFmtId="3" fontId="0" fillId="5" borderId="1" xfId="0" applyNumberFormat="1" applyFont="1" applyFill="1" applyBorder="1" applyAlignment="1" applyProtection="1">
      <alignment horizontal="center" vertical="center"/>
      <protection locked="0"/>
    </xf>
    <xf numFmtId="49" fontId="60" fillId="22" borderId="1" xfId="122" applyNumberFormat="1" applyFont="1" applyFill="1" applyBorder="1" applyAlignment="1" applyProtection="1">
      <alignment horizontal="left" vertical="center" wrapText="1"/>
      <protection locked="0"/>
    </xf>
    <xf numFmtId="3" fontId="0" fillId="6" borderId="1" xfId="0" applyNumberFormat="1" applyFont="1" applyFill="1" applyBorder="1" applyProtection="1"/>
    <xf numFmtId="164" fontId="0" fillId="6" borderId="2" xfId="0" applyNumberFormat="1" applyFont="1" applyFill="1" applyBorder="1" applyProtection="1"/>
    <xf numFmtId="0" fontId="35" fillId="7" borderId="43" xfId="0" applyFont="1" applyFill="1" applyBorder="1" applyAlignment="1" applyProtection="1">
      <alignment vertical="center" wrapText="1"/>
    </xf>
    <xf numFmtId="49" fontId="60" fillId="22" borderId="17" xfId="122" applyNumberFormat="1" applyFont="1" applyFill="1" applyBorder="1" applyAlignment="1" applyProtection="1">
      <alignment horizontal="left" vertical="center" wrapText="1"/>
      <protection locked="0"/>
    </xf>
    <xf numFmtId="3" fontId="0" fillId="5" borderId="7" xfId="0" applyNumberFormat="1" applyFont="1" applyFill="1" applyBorder="1" applyAlignment="1" applyProtection="1">
      <alignment horizontal="center" vertical="center"/>
      <protection locked="0"/>
    </xf>
    <xf numFmtId="49" fontId="60" fillId="22" borderId="7" xfId="122" applyNumberFormat="1" applyFont="1" applyFill="1" applyBorder="1" applyAlignment="1" applyProtection="1">
      <alignment horizontal="left" vertical="center" wrapText="1"/>
      <protection locked="0"/>
    </xf>
    <xf numFmtId="3" fontId="0" fillId="6" borderId="7" xfId="0" applyNumberFormat="1" applyFont="1" applyFill="1" applyBorder="1" applyProtection="1"/>
    <xf numFmtId="164" fontId="0" fillId="6" borderId="8" xfId="0" applyNumberFormat="1" applyFont="1" applyFill="1" applyBorder="1" applyProtection="1"/>
    <xf numFmtId="0" fontId="0" fillId="4" borderId="71" xfId="0" applyFont="1" applyFill="1" applyBorder="1" applyProtection="1"/>
    <xf numFmtId="0" fontId="0" fillId="6" borderId="48" xfId="0" applyFont="1" applyFill="1" applyBorder="1" applyProtection="1"/>
    <xf numFmtId="164" fontId="0" fillId="6" borderId="51" xfId="0" applyNumberFormat="1" applyFont="1" applyFill="1" applyBorder="1" applyProtection="1"/>
    <xf numFmtId="0" fontId="36" fillId="3" borderId="41" xfId="122" applyFont="1" applyFill="1" applyBorder="1" applyAlignment="1" applyProtection="1">
      <alignment horizontal="center" vertical="center" wrapText="1"/>
    </xf>
    <xf numFmtId="0" fontId="16" fillId="41" borderId="1" xfId="0" applyFont="1" applyFill="1" applyBorder="1" applyAlignment="1">
      <alignment vertical="top" wrapText="1"/>
    </xf>
    <xf numFmtId="0" fontId="16" fillId="42" borderId="1" xfId="0" applyFont="1" applyFill="1" applyBorder="1" applyAlignment="1">
      <alignment vertical="top" wrapText="1"/>
    </xf>
    <xf numFmtId="0" fontId="16" fillId="41" borderId="5" xfId="0" applyFont="1" applyFill="1" applyBorder="1" applyAlignment="1">
      <alignment vertical="top" wrapText="1"/>
    </xf>
    <xf numFmtId="0" fontId="16" fillId="41" borderId="7" xfId="0" applyFont="1" applyFill="1" applyBorder="1" applyAlignment="1">
      <alignment vertical="top" wrapText="1"/>
    </xf>
    <xf numFmtId="0" fontId="35" fillId="7" borderId="6" xfId="122" applyFont="1" applyFill="1" applyBorder="1" applyAlignment="1" applyProtection="1">
      <alignment vertical="center" wrapText="1"/>
    </xf>
    <xf numFmtId="0" fontId="35" fillId="7" borderId="8" xfId="122" applyFont="1" applyFill="1" applyBorder="1" applyAlignment="1" applyProtection="1">
      <alignment vertical="center" wrapText="1"/>
    </xf>
    <xf numFmtId="3" fontId="0" fillId="5" borderId="6" xfId="0" applyNumberFormat="1" applyFont="1" applyFill="1" applyBorder="1" applyAlignment="1" applyProtection="1">
      <alignment horizontal="center" vertical="center"/>
      <protection locked="0"/>
    </xf>
    <xf numFmtId="0" fontId="35" fillId="4" borderId="15" xfId="122" applyFont="1" applyFill="1" applyBorder="1" applyAlignment="1" applyProtection="1">
      <alignment horizontal="center" vertical="center" wrapText="1"/>
    </xf>
    <xf numFmtId="3" fontId="0" fillId="5" borderId="2" xfId="0" applyNumberFormat="1" applyFont="1" applyFill="1" applyBorder="1" applyAlignment="1" applyProtection="1">
      <alignment horizontal="center" vertical="center"/>
      <protection locked="0"/>
    </xf>
    <xf numFmtId="0" fontId="35" fillId="4" borderId="17" xfId="122" applyFont="1" applyFill="1" applyBorder="1" applyAlignment="1" applyProtection="1">
      <alignment horizontal="center" vertical="center" wrapText="1"/>
    </xf>
    <xf numFmtId="3" fontId="0" fillId="5" borderId="8" xfId="0" applyNumberFormat="1" applyFont="1" applyFill="1" applyBorder="1" applyAlignment="1" applyProtection="1">
      <alignment horizontal="center" vertical="center"/>
      <protection locked="0"/>
    </xf>
    <xf numFmtId="0" fontId="36" fillId="3" borderId="68" xfId="122" applyFont="1" applyFill="1" applyBorder="1" applyAlignment="1" applyProtection="1">
      <alignment horizontal="center" vertical="center" wrapText="1"/>
    </xf>
    <xf numFmtId="0" fontId="0" fillId="0" borderId="61" xfId="0" applyFill="1" applyBorder="1" applyAlignment="1">
      <alignment horizontal="left" vertical="center" wrapText="1"/>
    </xf>
    <xf numFmtId="0" fontId="14" fillId="0" borderId="61" xfId="0" applyFont="1" applyFill="1" applyBorder="1" applyAlignment="1">
      <alignment horizontal="left" vertical="center" wrapText="1"/>
    </xf>
    <xf numFmtId="0" fontId="0" fillId="0" borderId="0" xfId="0" applyFill="1" applyBorder="1" applyAlignment="1">
      <alignment horizontal="left" vertical="center"/>
    </xf>
    <xf numFmtId="0" fontId="7" fillId="0" borderId="0" xfId="0" applyFont="1" applyFill="1" applyBorder="1" applyAlignment="1">
      <alignment horizontal="center" vertical="center"/>
    </xf>
    <xf numFmtId="3" fontId="7" fillId="0" borderId="0" xfId="0" applyNumberFormat="1" applyFont="1" applyFill="1" applyBorder="1" applyAlignment="1">
      <alignment horizontal="right" vertical="center"/>
    </xf>
    <xf numFmtId="0" fontId="7" fillId="0" borderId="0" xfId="0" applyFont="1" applyFill="1" applyBorder="1" applyAlignment="1"/>
    <xf numFmtId="0" fontId="7" fillId="3" borderId="6" xfId="0" applyFont="1" applyFill="1" applyBorder="1" applyAlignment="1">
      <alignment horizontal="center" vertical="center" wrapText="1"/>
    </xf>
    <xf numFmtId="164" fontId="11" fillId="0" borderId="0" xfId="0" applyNumberFormat="1" applyFont="1" applyFill="1" applyBorder="1" applyAlignment="1" applyProtection="1">
      <alignment horizontal="right" vertical="center"/>
    </xf>
    <xf numFmtId="0" fontId="0" fillId="0" borderId="0" xfId="0" applyAlignment="1">
      <alignment horizontal="center" vertical="center"/>
    </xf>
    <xf numFmtId="0" fontId="14" fillId="6" borderId="16" xfId="0" applyFont="1" applyFill="1" applyBorder="1" applyAlignment="1">
      <alignment horizontal="left" vertical="center" wrapText="1"/>
    </xf>
    <xf numFmtId="164" fontId="0" fillId="6" borderId="74" xfId="0" applyNumberFormat="1" applyFont="1" applyFill="1" applyBorder="1" applyProtection="1"/>
    <xf numFmtId="164" fontId="0" fillId="6" borderId="77" xfId="0" applyNumberFormat="1" applyFont="1" applyFill="1" applyBorder="1" applyProtection="1"/>
    <xf numFmtId="164" fontId="0" fillId="6" borderId="78" xfId="0" applyNumberFormat="1" applyFont="1" applyFill="1" applyBorder="1" applyProtection="1"/>
    <xf numFmtId="0" fontId="11" fillId="7" borderId="55" xfId="1" applyFont="1" applyFill="1" applyBorder="1" applyAlignment="1" applyProtection="1">
      <alignment vertical="center" wrapText="1"/>
    </xf>
    <xf numFmtId="3" fontId="0" fillId="6" borderId="18" xfId="0" applyNumberFormat="1" applyFont="1" applyFill="1" applyBorder="1" applyProtection="1"/>
    <xf numFmtId="164" fontId="0" fillId="6" borderId="9" xfId="0" applyNumberFormat="1" applyFont="1" applyFill="1" applyBorder="1" applyProtection="1"/>
    <xf numFmtId="164" fontId="0" fillId="6" borderId="86" xfId="0" applyNumberFormat="1" applyFont="1" applyFill="1" applyBorder="1" applyProtection="1"/>
    <xf numFmtId="164" fontId="0" fillId="6" borderId="14" xfId="0" applyNumberFormat="1" applyFont="1" applyFill="1" applyBorder="1" applyProtection="1"/>
    <xf numFmtId="0" fontId="35" fillId="38" borderId="22" xfId="0" applyFont="1" applyFill="1" applyBorder="1" applyAlignment="1" applyProtection="1">
      <alignment vertical="center" wrapText="1"/>
    </xf>
    <xf numFmtId="0" fontId="35" fillId="38" borderId="19" xfId="0" applyFont="1" applyFill="1" applyBorder="1" applyAlignment="1" applyProtection="1">
      <alignment vertical="center" wrapText="1"/>
    </xf>
    <xf numFmtId="0" fontId="35" fillId="38" borderId="82" xfId="0" applyFont="1" applyFill="1" applyBorder="1" applyAlignment="1" applyProtection="1">
      <alignment vertical="center" wrapText="1"/>
    </xf>
    <xf numFmtId="164" fontId="0" fillId="43" borderId="51" xfId="0" applyNumberFormat="1" applyFont="1" applyFill="1" applyBorder="1" applyProtection="1"/>
    <xf numFmtId="0" fontId="14" fillId="6" borderId="48" xfId="0" applyFont="1" applyFill="1" applyBorder="1" applyAlignment="1">
      <alignment horizontal="left" vertical="center" wrapText="1"/>
    </xf>
    <xf numFmtId="0" fontId="7" fillId="3" borderId="82" xfId="0" applyFont="1" applyFill="1" applyBorder="1" applyAlignment="1">
      <alignment horizontal="center" vertical="center" wrapText="1"/>
    </xf>
    <xf numFmtId="3" fontId="7" fillId="8" borderId="55" xfId="0" applyNumberFormat="1" applyFont="1" applyFill="1" applyBorder="1" applyAlignment="1">
      <alignment horizontal="right" vertical="center" wrapText="1"/>
    </xf>
    <xf numFmtId="0" fontId="16" fillId="40" borderId="1" xfId="0" applyFont="1" applyFill="1" applyBorder="1" applyAlignment="1">
      <alignment vertical="top" wrapText="1"/>
    </xf>
    <xf numFmtId="0" fontId="68" fillId="7" borderId="74" xfId="122" applyFont="1" applyFill="1" applyBorder="1" applyAlignment="1" applyProtection="1">
      <alignment vertical="center" wrapText="1"/>
    </xf>
    <xf numFmtId="0" fontId="35" fillId="7" borderId="78" xfId="122" applyFont="1" applyFill="1" applyBorder="1" applyAlignment="1" applyProtection="1">
      <alignment vertical="center" wrapText="1"/>
    </xf>
    <xf numFmtId="0" fontId="35" fillId="40" borderId="78" xfId="122" applyFont="1" applyFill="1" applyBorder="1" applyAlignment="1" applyProtection="1">
      <alignment vertical="center" wrapText="1"/>
    </xf>
    <xf numFmtId="0" fontId="68" fillId="0" borderId="0" xfId="0" applyFont="1" applyAlignment="1"/>
    <xf numFmtId="0" fontId="0" fillId="0" borderId="0" xfId="0" applyAlignment="1"/>
    <xf numFmtId="0" fontId="66" fillId="0" borderId="0" xfId="0" applyFont="1" applyAlignment="1"/>
    <xf numFmtId="0" fontId="16" fillId="0" borderId="1" xfId="36"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xf numFmtId="0" fontId="16" fillId="0" borderId="3" xfId="36" applyFont="1" applyBorder="1" applyAlignment="1">
      <alignment horizontal="left" vertical="center" wrapText="1"/>
    </xf>
    <xf numFmtId="0" fontId="0" fillId="0" borderId="3" xfId="0" applyBorder="1" applyAlignment="1">
      <alignment horizontal="left" vertical="center" wrapText="1"/>
    </xf>
    <xf numFmtId="0" fontId="0" fillId="0" borderId="50" xfId="0" applyBorder="1" applyAlignment="1">
      <alignment horizontal="left" vertical="center" wrapText="1"/>
    </xf>
    <xf numFmtId="0" fontId="16" fillId="0" borderId="10" xfId="36"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center" vertical="center"/>
    </xf>
    <xf numFmtId="0" fontId="0" fillId="0" borderId="37" xfId="0" applyBorder="1" applyAlignment="1">
      <alignment horizontal="center" vertical="center"/>
    </xf>
    <xf numFmtId="0" fontId="0" fillId="0" borderId="10" xfId="0" applyBorder="1" applyAlignment="1">
      <alignment horizontal="center" vertical="center"/>
    </xf>
    <xf numFmtId="0" fontId="52" fillId="37" borderId="63" xfId="36" applyFont="1" applyFill="1" applyBorder="1" applyAlignment="1">
      <alignment horizontal="left" vertical="top" wrapText="1"/>
    </xf>
    <xf numFmtId="0" fontId="52" fillId="37" borderId="0" xfId="36" applyFont="1" applyFill="1" applyBorder="1" applyAlignment="1">
      <alignment horizontal="left" vertical="top" wrapText="1"/>
    </xf>
    <xf numFmtId="0" fontId="35" fillId="24" borderId="63" xfId="36" applyFont="1" applyFill="1" applyBorder="1" applyAlignment="1">
      <alignment horizontal="left" vertical="top" wrapText="1"/>
    </xf>
    <xf numFmtId="0" fontId="0" fillId="0" borderId="0" xfId="0" applyBorder="1" applyAlignment="1">
      <alignment horizontal="left" vertical="top" wrapText="1"/>
    </xf>
    <xf numFmtId="0" fontId="0" fillId="0" borderId="1" xfId="0" applyBorder="1" applyAlignment="1">
      <alignment vertical="center" wrapText="1"/>
    </xf>
    <xf numFmtId="0" fontId="0" fillId="0" borderId="10" xfId="0" applyBorder="1" applyAlignment="1">
      <alignment vertical="center" wrapText="1"/>
    </xf>
    <xf numFmtId="0" fontId="68" fillId="3" borderId="7" xfId="122" applyFont="1" applyFill="1" applyBorder="1" applyAlignment="1" applyProtection="1">
      <alignment horizontal="center" vertical="center" wrapText="1"/>
    </xf>
    <xf numFmtId="0" fontId="0" fillId="0" borderId="8" xfId="0" applyFont="1" applyBorder="1" applyAlignment="1">
      <alignment horizontal="center" vertical="center" wrapText="1"/>
    </xf>
    <xf numFmtId="0" fontId="35" fillId="7" borderId="22" xfId="122" applyFont="1" applyFill="1" applyBorder="1" applyAlignment="1" applyProtection="1">
      <alignment vertical="center" wrapText="1"/>
    </xf>
    <xf numFmtId="0" fontId="0" fillId="0" borderId="48" xfId="0" applyFont="1" applyBorder="1" applyAlignment="1"/>
    <xf numFmtId="49" fontId="68" fillId="22" borderId="41" xfId="122" applyNumberFormat="1" applyFont="1" applyFill="1" applyBorder="1" applyAlignment="1" applyProtection="1">
      <alignment horizontal="left" vertical="center" wrapText="1"/>
      <protection locked="0"/>
    </xf>
    <xf numFmtId="49" fontId="60" fillId="0" borderId="64" xfId="0" applyNumberFormat="1" applyFont="1" applyBorder="1" applyAlignment="1" applyProtection="1">
      <alignment horizontal="left" vertical="center" wrapText="1"/>
      <protection locked="0"/>
    </xf>
    <xf numFmtId="49" fontId="60" fillId="0" borderId="75" xfId="0" applyNumberFormat="1" applyFont="1" applyBorder="1" applyAlignment="1" applyProtection="1">
      <alignment horizontal="left" vertical="center" wrapText="1"/>
      <protection locked="0"/>
    </xf>
    <xf numFmtId="49" fontId="60" fillId="0" borderId="52" xfId="0" applyNumberFormat="1" applyFont="1" applyBorder="1" applyAlignment="1" applyProtection="1">
      <alignment horizontal="left" vertical="center" wrapText="1"/>
      <protection locked="0"/>
    </xf>
    <xf numFmtId="49" fontId="68" fillId="22" borderId="47" xfId="122" applyNumberFormat="1" applyFont="1" applyFill="1" applyBorder="1" applyAlignment="1" applyProtection="1">
      <alignment horizontal="left" vertical="center" wrapText="1"/>
      <protection locked="0"/>
    </xf>
    <xf numFmtId="49" fontId="60" fillId="0" borderId="45" xfId="0" applyNumberFormat="1" applyFont="1" applyBorder="1" applyAlignment="1" applyProtection="1">
      <alignment horizontal="left" vertical="center" wrapText="1"/>
      <protection locked="0"/>
    </xf>
    <xf numFmtId="0" fontId="75" fillId="41" borderId="44" xfId="122" applyFont="1" applyFill="1" applyBorder="1" applyAlignment="1" applyProtection="1">
      <alignment horizontal="left" vertical="center" wrapText="1"/>
    </xf>
    <xf numFmtId="0" fontId="0" fillId="0" borderId="56" xfId="0" applyFont="1" applyBorder="1" applyAlignment="1">
      <alignment vertical="center" wrapText="1"/>
    </xf>
    <xf numFmtId="0" fontId="0" fillId="0" borderId="45" xfId="0" applyFont="1" applyBorder="1" applyAlignment="1">
      <alignment vertical="center" wrapText="1"/>
    </xf>
    <xf numFmtId="0" fontId="36" fillId="3" borderId="68" xfId="122" applyFont="1" applyFill="1" applyBorder="1" applyAlignment="1" applyProtection="1">
      <alignment horizontal="center" vertical="center" wrapText="1"/>
    </xf>
    <xf numFmtId="0" fontId="59" fillId="0" borderId="35" xfId="0" applyFont="1" applyBorder="1" applyAlignment="1">
      <alignment horizontal="center" vertical="center" wrapText="1"/>
    </xf>
    <xf numFmtId="0" fontId="36" fillId="3" borderId="41" xfId="122" applyFont="1" applyFill="1" applyBorder="1" applyAlignment="1" applyProtection="1">
      <alignment horizontal="center" vertical="center" wrapText="1"/>
    </xf>
    <xf numFmtId="0" fontId="0" fillId="0" borderId="64" xfId="0" applyFont="1" applyBorder="1" applyAlignment="1">
      <alignment horizontal="center" vertical="center" wrapText="1"/>
    </xf>
    <xf numFmtId="0" fontId="69" fillId="36" borderId="53" xfId="105" applyFont="1" applyFill="1" applyBorder="1" applyAlignment="1">
      <alignment horizontal="left" vertical="center"/>
    </xf>
    <xf numFmtId="0" fontId="69" fillId="36" borderId="52" xfId="105" applyFont="1" applyFill="1" applyBorder="1" applyAlignment="1">
      <alignment horizontal="left" vertical="center"/>
    </xf>
    <xf numFmtId="0" fontId="70" fillId="39" borderId="0" xfId="0" applyFont="1" applyFill="1" applyBorder="1" applyAlignment="1" applyProtection="1">
      <alignment horizontal="center" vertical="center"/>
    </xf>
    <xf numFmtId="0" fontId="0" fillId="39" borderId="0" xfId="0" applyFont="1" applyFill="1" applyAlignment="1">
      <alignment horizontal="center" vertical="center"/>
    </xf>
    <xf numFmtId="0" fontId="68" fillId="3" borderId="9" xfId="122" applyFont="1" applyFill="1" applyBorder="1" applyAlignment="1" applyProtection="1">
      <alignment horizontal="center" vertical="center" wrapText="1"/>
    </xf>
    <xf numFmtId="0" fontId="0" fillId="0" borderId="13" xfId="0" applyFont="1" applyBorder="1" applyAlignment="1">
      <alignment horizontal="center" vertical="center" wrapText="1"/>
    </xf>
    <xf numFmtId="49" fontId="68" fillId="22" borderId="14" xfId="122" applyNumberFormat="1" applyFont="1" applyFill="1" applyBorder="1" applyAlignment="1" applyProtection="1">
      <alignment horizontal="left" vertical="center" wrapText="1"/>
      <protection locked="0"/>
    </xf>
    <xf numFmtId="49" fontId="60" fillId="0" borderId="39" xfId="0" applyNumberFormat="1" applyFont="1" applyBorder="1" applyAlignment="1" applyProtection="1">
      <alignment horizontal="left"/>
      <protection locked="0"/>
    </xf>
    <xf numFmtId="0" fontId="46" fillId="36" borderId="60" xfId="105" applyFont="1" applyFill="1" applyBorder="1" applyAlignment="1"/>
    <xf numFmtId="0" fontId="0" fillId="0" borderId="60" xfId="0" applyFont="1" applyBorder="1" applyAlignment="1"/>
    <xf numFmtId="0" fontId="68" fillId="3" borderId="5" xfId="122" applyFont="1" applyFill="1" applyBorder="1" applyAlignment="1" applyProtection="1">
      <alignment horizontal="center" vertical="center"/>
    </xf>
    <xf numFmtId="0" fontId="0" fillId="0" borderId="6" xfId="0" applyFont="1" applyBorder="1" applyAlignment="1">
      <alignment horizontal="center" vertical="center"/>
    </xf>
    <xf numFmtId="0" fontId="16" fillId="41" borderId="15" xfId="123" applyFont="1" applyFill="1" applyBorder="1" applyAlignment="1">
      <alignment vertical="top" wrapText="1"/>
    </xf>
    <xf numFmtId="0" fontId="0" fillId="0" borderId="1" xfId="0" applyFont="1" applyBorder="1" applyAlignment="1">
      <alignment vertical="top" wrapText="1"/>
    </xf>
    <xf numFmtId="49" fontId="35" fillId="22" borderId="1" xfId="122" applyNumberFormat="1" applyFont="1" applyFill="1" applyBorder="1" applyAlignment="1" applyProtection="1">
      <alignment horizontal="left" vertical="center" wrapText="1"/>
      <protection locked="0"/>
    </xf>
    <xf numFmtId="49" fontId="0" fillId="0" borderId="2" xfId="0" applyNumberFormat="1" applyFont="1" applyBorder="1" applyAlignment="1" applyProtection="1">
      <alignment horizontal="left" vertical="center" wrapText="1"/>
      <protection locked="0"/>
    </xf>
    <xf numFmtId="0" fontId="16" fillId="41" borderId="16" xfId="123" applyFont="1" applyFill="1" applyBorder="1" applyAlignment="1">
      <alignment vertical="top" wrapText="1"/>
    </xf>
    <xf numFmtId="0" fontId="0" fillId="41" borderId="5" xfId="0" applyFont="1" applyFill="1" applyBorder="1" applyAlignment="1">
      <alignment vertical="top" wrapText="1"/>
    </xf>
    <xf numFmtId="49" fontId="35" fillId="22" borderId="5" xfId="122" applyNumberFormat="1" applyFont="1" applyFill="1" applyBorder="1" applyAlignment="1" applyProtection="1">
      <alignment horizontal="left" vertical="center" wrapText="1"/>
      <protection locked="0"/>
    </xf>
    <xf numFmtId="49" fontId="0" fillId="0" borderId="6" xfId="0" applyNumberFormat="1" applyFont="1" applyBorder="1" applyAlignment="1" applyProtection="1">
      <alignment horizontal="left" vertical="center" wrapText="1"/>
      <protection locked="0"/>
    </xf>
    <xf numFmtId="0" fontId="62" fillId="41" borderId="15" xfId="123" applyFont="1" applyFill="1" applyBorder="1" applyAlignment="1">
      <alignment vertical="top" wrapText="1"/>
    </xf>
    <xf numFmtId="0" fontId="0" fillId="0" borderId="2" xfId="0" applyFont="1" applyBorder="1" applyAlignment="1">
      <alignment vertical="top" wrapText="1"/>
    </xf>
    <xf numFmtId="0" fontId="0" fillId="0" borderId="1" xfId="0" applyFont="1" applyBorder="1" applyAlignment="1">
      <alignment wrapText="1"/>
    </xf>
    <xf numFmtId="0" fontId="0" fillId="0" borderId="2" xfId="0" applyFont="1" applyBorder="1" applyAlignment="1">
      <alignment wrapText="1"/>
    </xf>
    <xf numFmtId="0" fontId="16" fillId="41" borderId="17" xfId="123" applyFont="1" applyFill="1" applyBorder="1" applyAlignment="1">
      <alignment vertical="top" wrapText="1"/>
    </xf>
    <xf numFmtId="0" fontId="0" fillId="0" borderId="7" xfId="0" applyFont="1" applyBorder="1" applyAlignment="1">
      <alignment vertical="top" wrapText="1"/>
    </xf>
    <xf numFmtId="49" fontId="35" fillId="22" borderId="7" xfId="122" applyNumberFormat="1" applyFont="1" applyFill="1" applyBorder="1" applyAlignment="1" applyProtection="1">
      <alignment horizontal="left" vertical="center" wrapText="1"/>
      <protection locked="0"/>
    </xf>
    <xf numFmtId="49" fontId="0" fillId="0" borderId="8" xfId="0" applyNumberFormat="1" applyFont="1" applyBorder="1" applyAlignment="1" applyProtection="1">
      <alignment horizontal="left" vertical="center" wrapText="1"/>
      <protection locked="0"/>
    </xf>
    <xf numFmtId="0" fontId="61" fillId="24" borderId="60" xfId="0" applyFont="1" applyFill="1" applyBorder="1" applyAlignment="1">
      <alignment horizontal="center" vertical="center" wrapText="1"/>
    </xf>
    <xf numFmtId="0" fontId="61" fillId="24" borderId="64" xfId="0" applyFont="1" applyFill="1" applyBorder="1" applyAlignment="1">
      <alignment horizontal="center" vertical="center" wrapText="1"/>
    </xf>
    <xf numFmtId="0" fontId="35" fillId="7" borderId="16" xfId="122" applyFont="1" applyFill="1" applyBorder="1" applyAlignment="1" applyProtection="1">
      <alignment horizontal="center" vertical="center" wrapText="1"/>
    </xf>
    <xf numFmtId="0" fontId="0" fillId="0" borderId="5"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7" xfId="0" applyFont="1" applyBorder="1" applyAlignment="1">
      <alignment horizontal="center" vertical="center" wrapText="1"/>
    </xf>
    <xf numFmtId="164" fontId="0" fillId="5" borderId="16" xfId="0" applyNumberFormat="1" applyFont="1" applyFill="1" applyBorder="1" applyAlignment="1" applyProtection="1">
      <alignment horizontal="center" vertical="center"/>
      <protection locked="0"/>
    </xf>
    <xf numFmtId="164" fontId="0" fillId="0" borderId="6" xfId="0" applyNumberFormat="1" applyFont="1" applyBorder="1" applyAlignment="1" applyProtection="1">
      <alignment horizontal="center" vertical="center"/>
      <protection locked="0"/>
    </xf>
    <xf numFmtId="164" fontId="0" fillId="5" borderId="17" xfId="0" applyNumberFormat="1" applyFont="1" applyFill="1" applyBorder="1" applyAlignment="1" applyProtection="1">
      <alignment horizontal="center" vertical="center"/>
      <protection locked="0"/>
    </xf>
    <xf numFmtId="164" fontId="0" fillId="0" borderId="8" xfId="0" applyNumberFormat="1" applyFont="1" applyBorder="1" applyAlignment="1" applyProtection="1">
      <alignment horizontal="center" vertical="center"/>
      <protection locked="0"/>
    </xf>
    <xf numFmtId="0" fontId="76" fillId="5" borderId="66" xfId="122" applyFont="1" applyFill="1" applyBorder="1" applyAlignment="1" applyProtection="1">
      <alignment horizontal="center" vertical="center" wrapText="1"/>
    </xf>
    <xf numFmtId="0" fontId="50" fillId="5" borderId="66" xfId="0" applyFont="1" applyFill="1" applyBorder="1" applyAlignment="1">
      <alignment horizontal="center" vertical="center" wrapText="1"/>
    </xf>
    <xf numFmtId="0" fontId="75" fillId="7" borderId="68" xfId="122" applyFont="1" applyFill="1" applyBorder="1" applyAlignment="1" applyProtection="1">
      <alignment horizontal="left" vertical="center" wrapText="1"/>
    </xf>
    <xf numFmtId="0" fontId="0" fillId="0" borderId="60" xfId="0" applyFont="1" applyBorder="1" applyAlignment="1">
      <alignment horizontal="left" vertical="center" wrapText="1"/>
    </xf>
    <xf numFmtId="0" fontId="61" fillId="7" borderId="60" xfId="0" applyFont="1" applyFill="1" applyBorder="1" applyAlignment="1">
      <alignment horizontal="center" vertical="center" wrapText="1"/>
    </xf>
    <xf numFmtId="0" fontId="61" fillId="7" borderId="64" xfId="0" applyFont="1" applyFill="1" applyBorder="1" applyAlignment="1">
      <alignment horizontal="center" vertical="center" wrapText="1"/>
    </xf>
    <xf numFmtId="0" fontId="68" fillId="3" borderId="13" xfId="122" applyFont="1" applyFill="1" applyBorder="1" applyAlignment="1" applyProtection="1">
      <alignment horizontal="center" vertical="center" wrapText="1"/>
    </xf>
    <xf numFmtId="0" fontId="0" fillId="0" borderId="6" xfId="0" applyFont="1" applyBorder="1" applyAlignment="1">
      <alignment horizontal="center" vertical="center" wrapText="1"/>
    </xf>
    <xf numFmtId="164" fontId="0" fillId="5" borderId="39" xfId="0" applyNumberFormat="1" applyFont="1" applyFill="1" applyBorder="1" applyAlignment="1" applyProtection="1">
      <alignment horizontal="center" vertical="center"/>
      <protection locked="0"/>
    </xf>
    <xf numFmtId="0" fontId="35" fillId="24" borderId="68" xfId="122" applyFont="1" applyFill="1" applyBorder="1" applyAlignment="1" applyProtection="1">
      <alignment horizontal="left" vertical="center" wrapText="1"/>
    </xf>
    <xf numFmtId="0" fontId="35" fillId="7" borderId="68" xfId="122" applyFont="1" applyFill="1" applyBorder="1" applyAlignment="1" applyProtection="1">
      <alignment horizontal="center" vertical="center" wrapText="1"/>
    </xf>
    <xf numFmtId="0" fontId="0" fillId="0" borderId="64" xfId="0" applyFont="1" applyBorder="1" applyAlignment="1">
      <alignment vertical="center" wrapText="1"/>
    </xf>
    <xf numFmtId="0" fontId="0" fillId="0" borderId="65" xfId="0" applyFont="1" applyBorder="1" applyAlignment="1">
      <alignment vertical="center" wrapText="1"/>
    </xf>
    <xf numFmtId="0" fontId="0" fillId="0" borderId="71" xfId="0" applyFont="1" applyBorder="1" applyAlignment="1">
      <alignment vertical="center" wrapText="1"/>
    </xf>
    <xf numFmtId="0" fontId="0" fillId="0" borderId="53" xfId="0" applyBorder="1" applyAlignment="1">
      <alignment vertical="center" wrapText="1"/>
    </xf>
    <xf numFmtId="0" fontId="0" fillId="0" borderId="52" xfId="0" applyBorder="1" applyAlignment="1">
      <alignment vertical="center" wrapText="1"/>
    </xf>
    <xf numFmtId="0" fontId="0" fillId="0" borderId="64" xfId="0" applyFont="1" applyBorder="1" applyAlignment="1"/>
    <xf numFmtId="0" fontId="68" fillId="6" borderId="53" xfId="122" applyFont="1" applyFill="1" applyBorder="1" applyAlignment="1" applyProtection="1">
      <alignment horizontal="left" vertical="center" wrapText="1"/>
    </xf>
    <xf numFmtId="0" fontId="60" fillId="0" borderId="66" xfId="0" applyFont="1" applyBorder="1" applyAlignment="1"/>
    <xf numFmtId="0" fontId="0" fillId="0" borderId="66" xfId="0" applyFont="1" applyBorder="1" applyAlignment="1"/>
    <xf numFmtId="0" fontId="0" fillId="0" borderId="52" xfId="0" applyFont="1" applyBorder="1" applyAlignment="1"/>
    <xf numFmtId="0" fontId="68" fillId="3" borderId="68" xfId="122" applyFont="1" applyFill="1" applyBorder="1" applyAlignment="1" applyProtection="1">
      <alignment horizontal="center" vertical="center" wrapText="1"/>
    </xf>
    <xf numFmtId="0" fontId="0" fillId="0" borderId="60" xfId="0" applyFont="1" applyBorder="1" applyAlignment="1">
      <alignment horizontal="center" vertical="center" wrapText="1"/>
    </xf>
    <xf numFmtId="164" fontId="0" fillId="5" borderId="5" xfId="0" applyNumberFormat="1" applyFont="1" applyFill="1" applyBorder="1" applyAlignment="1" applyProtection="1">
      <alignment horizontal="righ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35" fillId="7" borderId="15" xfId="122" applyFont="1" applyFill="1" applyBorder="1" applyAlignment="1" applyProtection="1">
      <alignment horizontal="center" vertical="center" wrapText="1"/>
    </xf>
    <xf numFmtId="0" fontId="35" fillId="7" borderId="17" xfId="122" applyFont="1" applyFill="1" applyBorder="1" applyAlignment="1" applyProtection="1">
      <alignment horizontal="center" vertical="center" wrapText="1"/>
    </xf>
    <xf numFmtId="0" fontId="35" fillId="7" borderId="1" xfId="122" applyFont="1" applyFill="1" applyBorder="1" applyAlignment="1" applyProtection="1">
      <alignment vertical="center" wrapText="1"/>
    </xf>
    <xf numFmtId="0" fontId="0" fillId="0" borderId="2" xfId="0" applyFont="1" applyBorder="1" applyAlignment="1">
      <alignment vertical="center" wrapText="1"/>
    </xf>
    <xf numFmtId="3" fontId="0" fillId="5" borderId="15" xfId="0" applyNumberFormat="1" applyFont="1" applyFill="1" applyBorder="1" applyAlignment="1" applyProtection="1">
      <alignment horizontal="center" vertical="center"/>
      <protection locked="0"/>
    </xf>
    <xf numFmtId="3" fontId="0" fillId="0" borderId="2" xfId="0" applyNumberFormat="1" applyFont="1" applyBorder="1" applyAlignment="1" applyProtection="1">
      <alignment horizontal="center" vertical="center"/>
      <protection locked="0"/>
    </xf>
    <xf numFmtId="0" fontId="35" fillId="7" borderId="7" xfId="122" applyFont="1" applyFill="1" applyBorder="1" applyAlignment="1" applyProtection="1">
      <alignment vertical="center" wrapText="1"/>
    </xf>
    <xf numFmtId="0" fontId="0" fillId="0" borderId="8" xfId="0" applyFont="1" applyBorder="1" applyAlignment="1">
      <alignment vertical="center" wrapText="1"/>
    </xf>
    <xf numFmtId="4" fontId="0" fillId="5" borderId="17" xfId="0" applyNumberFormat="1" applyFont="1" applyFill="1" applyBorder="1" applyAlignment="1" applyProtection="1">
      <alignment horizontal="center" vertical="center"/>
      <protection locked="0"/>
    </xf>
    <xf numFmtId="4" fontId="0" fillId="0" borderId="8" xfId="0" applyNumberFormat="1" applyFont="1" applyBorder="1" applyAlignment="1" applyProtection="1">
      <alignment horizontal="center" vertical="center"/>
      <protection locked="0"/>
    </xf>
    <xf numFmtId="0" fontId="58" fillId="4" borderId="0" xfId="0" applyFont="1" applyFill="1" applyBorder="1" applyAlignment="1" applyProtection="1">
      <alignment wrapText="1"/>
    </xf>
    <xf numFmtId="0" fontId="0" fillId="0" borderId="0" xfId="0" applyFont="1" applyBorder="1" applyAlignment="1"/>
    <xf numFmtId="0" fontId="35" fillId="4" borderId="21" xfId="122" applyFont="1" applyFill="1" applyBorder="1" applyAlignment="1" applyProtection="1">
      <alignment horizontal="center" vertical="center" wrapText="1"/>
    </xf>
    <xf numFmtId="0" fontId="0" fillId="0" borderId="20" xfId="0" applyFont="1" applyBorder="1" applyAlignment="1">
      <alignment horizontal="center" vertical="center" wrapText="1"/>
    </xf>
    <xf numFmtId="0" fontId="0" fillId="0" borderId="48" xfId="0" applyFont="1" applyBorder="1" applyAlignment="1">
      <alignment horizontal="center" vertical="center" wrapText="1"/>
    </xf>
    <xf numFmtId="164" fontId="0" fillId="5" borderId="1" xfId="0" applyNumberFormat="1" applyFont="1" applyFill="1" applyBorder="1" applyAlignment="1" applyProtection="1">
      <alignment horizontal="right" vertical="center"/>
      <protection locked="0"/>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164" fontId="0" fillId="5" borderId="7" xfId="0" applyNumberFormat="1" applyFont="1" applyFill="1" applyBorder="1" applyAlignment="1" applyProtection="1">
      <alignment horizontal="righ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69" fillId="36" borderId="68" xfId="105" applyFont="1" applyFill="1" applyBorder="1" applyAlignment="1">
      <alignment horizontal="left" vertical="center"/>
    </xf>
    <xf numFmtId="0" fontId="69" fillId="36" borderId="64" xfId="105" applyFont="1" applyFill="1" applyBorder="1" applyAlignment="1">
      <alignment horizontal="left" vertical="center"/>
    </xf>
    <xf numFmtId="0" fontId="35" fillId="4" borderId="15" xfId="122" applyFont="1" applyFill="1" applyBorder="1" applyAlignment="1" applyProtection="1">
      <alignment horizontal="center" vertical="center" wrapText="1"/>
    </xf>
    <xf numFmtId="0" fontId="35" fillId="24" borderId="44" xfId="122" applyFont="1" applyFill="1" applyBorder="1" applyAlignment="1" applyProtection="1">
      <alignment horizontal="left" vertical="center" wrapText="1"/>
    </xf>
    <xf numFmtId="0" fontId="35" fillId="24" borderId="45" xfId="122" applyFont="1" applyFill="1" applyBorder="1" applyAlignment="1" applyProtection="1">
      <alignment horizontal="left" vertical="center" wrapText="1"/>
    </xf>
    <xf numFmtId="0" fontId="0" fillId="0" borderId="15" xfId="0" applyFont="1" applyBorder="1" applyAlignment="1">
      <alignment wrapText="1"/>
    </xf>
    <xf numFmtId="0" fontId="35" fillId="7" borderId="5" xfId="122" applyFont="1" applyFill="1" applyBorder="1" applyAlignment="1" applyProtection="1">
      <alignment vertical="center" wrapText="1"/>
    </xf>
    <xf numFmtId="0" fontId="0" fillId="0" borderId="6" xfId="0" applyFont="1" applyBorder="1" applyAlignment="1">
      <alignment wrapText="1"/>
    </xf>
    <xf numFmtId="4" fontId="0" fillId="5" borderId="16" xfId="0" applyNumberFormat="1" applyFont="1" applyFill="1" applyBorder="1" applyAlignment="1" applyProtection="1">
      <alignment horizontal="center" vertical="center"/>
      <protection locked="0"/>
    </xf>
    <xf numFmtId="4" fontId="0" fillId="0" borderId="6" xfId="0" applyNumberFormat="1" applyFont="1" applyBorder="1" applyAlignment="1" applyProtection="1">
      <alignment horizontal="center" vertical="center"/>
      <protection locked="0"/>
    </xf>
    <xf numFmtId="4" fontId="0" fillId="5" borderId="15" xfId="0" applyNumberFormat="1" applyFont="1" applyFill="1" applyBorder="1" applyAlignment="1" applyProtection="1">
      <alignment horizontal="center" vertical="center"/>
      <protection locked="0"/>
    </xf>
    <xf numFmtId="4" fontId="0" fillId="0" borderId="2" xfId="0" applyNumberFormat="1" applyFont="1" applyBorder="1" applyAlignment="1" applyProtection="1">
      <alignment horizontal="center" vertical="center"/>
      <protection locked="0"/>
    </xf>
    <xf numFmtId="0" fontId="67" fillId="5" borderId="0" xfId="1" applyFont="1" applyFill="1" applyBorder="1" applyAlignment="1" applyProtection="1">
      <alignment horizontal="center" vertical="center" wrapText="1"/>
    </xf>
    <xf numFmtId="0" fontId="72" fillId="5" borderId="0" xfId="0" applyFont="1" applyFill="1" applyBorder="1" applyAlignment="1">
      <alignment horizontal="center" vertical="center" wrapText="1"/>
    </xf>
    <xf numFmtId="0" fontId="68" fillId="0" borderId="0" xfId="1" applyFont="1" applyFill="1" applyBorder="1" applyAlignment="1" applyProtection="1">
      <alignment horizontal="center" vertical="center" wrapText="1"/>
    </xf>
    <xf numFmtId="0" fontId="0" fillId="0" borderId="0" xfId="0" applyFont="1" applyFill="1" applyBorder="1" applyAlignment="1">
      <alignment horizontal="center" vertical="center" wrapText="1"/>
    </xf>
    <xf numFmtId="0" fontId="70" fillId="0" borderId="0" xfId="1" applyFont="1" applyFill="1" applyBorder="1" applyAlignment="1" applyProtection="1">
      <alignment horizontal="center" vertical="center" wrapText="1"/>
      <protection locked="0"/>
    </xf>
    <xf numFmtId="0" fontId="72" fillId="0" borderId="0" xfId="0" applyFont="1" applyFill="1" applyBorder="1" applyAlignment="1" applyProtection="1">
      <protection locked="0"/>
    </xf>
    <xf numFmtId="0" fontId="46" fillId="0" borderId="0" xfId="105" applyFont="1" applyFill="1" applyBorder="1" applyAlignment="1"/>
    <xf numFmtId="0" fontId="0" fillId="0" borderId="0" xfId="0" applyFont="1" applyFill="1" applyBorder="1" applyAlignment="1"/>
    <xf numFmtId="164" fontId="0" fillId="5" borderId="14" xfId="0" applyNumberFormat="1" applyFont="1" applyFill="1" applyBorder="1" applyAlignment="1" applyProtection="1">
      <alignment horizontal="center" vertical="center"/>
      <protection locked="0"/>
    </xf>
    <xf numFmtId="164" fontId="0" fillId="5" borderId="25" xfId="0" applyNumberFormat="1" applyFont="1" applyFill="1" applyBorder="1" applyAlignment="1" applyProtection="1">
      <alignment horizontal="center" vertical="center"/>
      <protection locked="0"/>
    </xf>
    <xf numFmtId="0" fontId="35" fillId="7" borderId="18" xfId="1" applyFont="1" applyFill="1" applyBorder="1" applyAlignment="1" applyProtection="1">
      <alignment horizontal="left" vertical="center" wrapText="1"/>
    </xf>
    <xf numFmtId="0" fontId="0" fillId="0" borderId="10" xfId="0" applyFont="1" applyBorder="1" applyAlignment="1">
      <alignment horizontal="left" vertical="center" wrapText="1"/>
    </xf>
    <xf numFmtId="164" fontId="0" fillId="5" borderId="85" xfId="0" applyNumberFormat="1" applyFont="1" applyFill="1" applyBorder="1" applyAlignment="1" applyProtection="1">
      <alignment horizontal="center" vertical="center"/>
      <protection locked="0"/>
    </xf>
    <xf numFmtId="164" fontId="0" fillId="5" borderId="81" xfId="0" applyNumberFormat="1" applyFont="1" applyFill="1" applyBorder="1" applyAlignment="1" applyProtection="1">
      <alignment horizontal="center" vertical="center"/>
      <protection locked="0"/>
    </xf>
    <xf numFmtId="164" fontId="0" fillId="5" borderId="44" xfId="0" applyNumberFormat="1" applyFont="1" applyFill="1" applyBorder="1" applyAlignment="1" applyProtection="1">
      <alignment horizontal="center" vertical="center"/>
      <protection locked="0"/>
    </xf>
    <xf numFmtId="164" fontId="0" fillId="5" borderId="45" xfId="0" applyNumberFormat="1" applyFont="1" applyFill="1" applyBorder="1" applyAlignment="1" applyProtection="1">
      <alignment horizontal="center" vertical="center"/>
      <protection locked="0"/>
    </xf>
    <xf numFmtId="0" fontId="35" fillId="24" borderId="44" xfId="1" applyFont="1" applyFill="1" applyBorder="1" applyAlignment="1" applyProtection="1">
      <alignment horizontal="left" vertical="center" wrapText="1"/>
    </xf>
    <xf numFmtId="0" fontId="0" fillId="0" borderId="56" xfId="0" applyFont="1" applyBorder="1" applyAlignment="1">
      <alignment horizontal="left" vertical="center" wrapText="1"/>
    </xf>
    <xf numFmtId="0" fontId="35" fillId="7" borderId="56" xfId="1" applyFont="1" applyFill="1" applyBorder="1" applyAlignment="1" applyProtection="1">
      <alignment vertical="center" wrapText="1"/>
    </xf>
    <xf numFmtId="0" fontId="35" fillId="7" borderId="17" xfId="1" applyFont="1" applyFill="1" applyBorder="1" applyAlignment="1" applyProtection="1">
      <alignment horizontal="left" vertical="center" wrapText="1"/>
    </xf>
    <xf numFmtId="0" fontId="0" fillId="0" borderId="7" xfId="0" applyFont="1" applyBorder="1" applyAlignment="1">
      <alignment horizontal="left" vertical="center" wrapText="1"/>
    </xf>
    <xf numFmtId="164" fontId="0" fillId="44" borderId="17" xfId="0" applyNumberFormat="1" applyFont="1" applyFill="1" applyBorder="1" applyAlignment="1" applyProtection="1">
      <alignment horizontal="center" vertical="center"/>
    </xf>
    <xf numFmtId="164" fontId="0" fillId="44" borderId="8" xfId="0" applyNumberFormat="1" applyFont="1" applyFill="1" applyBorder="1" applyAlignment="1" applyProtection="1">
      <alignment horizontal="center" vertical="center"/>
    </xf>
    <xf numFmtId="0" fontId="35" fillId="7" borderId="68" xfId="1" applyFont="1" applyFill="1" applyBorder="1" applyAlignment="1" applyProtection="1">
      <alignment horizontal="center" vertical="center" wrapText="1"/>
    </xf>
    <xf numFmtId="0" fontId="0" fillId="0" borderId="6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66" xfId="0" applyFont="1" applyBorder="1" applyAlignment="1">
      <alignment horizontal="center" vertical="center" wrapText="1"/>
    </xf>
    <xf numFmtId="164" fontId="0" fillId="5" borderId="18" xfId="0" applyNumberFormat="1" applyFont="1" applyFill="1" applyBorder="1" applyAlignment="1" applyProtection="1">
      <alignment horizontal="center" vertical="center"/>
      <protection locked="0"/>
    </xf>
    <xf numFmtId="164" fontId="0" fillId="0" borderId="11" xfId="0" applyNumberFormat="1" applyFont="1" applyBorder="1" applyAlignment="1" applyProtection="1">
      <alignment horizontal="center" vertical="center"/>
      <protection locked="0"/>
    </xf>
    <xf numFmtId="0" fontId="0" fillId="0" borderId="56" xfId="0" applyBorder="1" applyAlignment="1">
      <alignment vertical="center" wrapText="1"/>
    </xf>
    <xf numFmtId="0" fontId="0" fillId="0" borderId="45" xfId="0" applyBorder="1" applyAlignment="1">
      <alignment vertical="center" wrapText="1"/>
    </xf>
    <xf numFmtId="164" fontId="0" fillId="5" borderId="15" xfId="0" applyNumberFormat="1" applyFont="1" applyFill="1" applyBorder="1" applyAlignment="1" applyProtection="1">
      <alignment horizontal="center" vertical="center"/>
      <protection locked="0"/>
    </xf>
    <xf numFmtId="164" fontId="0" fillId="0" borderId="2" xfId="0" applyNumberFormat="1" applyFont="1" applyBorder="1" applyAlignment="1" applyProtection="1">
      <alignment horizontal="center" vertical="center"/>
      <protection locked="0"/>
    </xf>
    <xf numFmtId="0" fontId="0" fillId="0" borderId="52" xfId="0" applyFont="1" applyBorder="1" applyAlignment="1">
      <alignment horizontal="center" vertical="center" wrapText="1"/>
    </xf>
    <xf numFmtId="0" fontId="11" fillId="7" borderId="44" xfId="1" applyFont="1" applyFill="1" applyBorder="1" applyAlignment="1" applyProtection="1">
      <alignment horizontal="center" vertical="center" wrapText="1"/>
    </xf>
    <xf numFmtId="0" fontId="0" fillId="0" borderId="67" xfId="0" applyBorder="1" applyAlignment="1">
      <alignment horizontal="center" vertical="center" wrapText="1"/>
    </xf>
    <xf numFmtId="0" fontId="11" fillId="7" borderId="44" xfId="1" applyFont="1" applyFill="1" applyBorder="1" applyAlignment="1" applyProtection="1">
      <alignment vertical="center" wrapText="1"/>
    </xf>
    <xf numFmtId="0" fontId="0" fillId="0" borderId="67" xfId="0" applyBorder="1" applyAlignment="1">
      <alignment vertical="center" wrapText="1"/>
    </xf>
    <xf numFmtId="164" fontId="11" fillId="23" borderId="56" xfId="0" applyNumberFormat="1" applyFont="1" applyFill="1" applyBorder="1" applyAlignment="1" applyProtection="1">
      <alignment horizontal="right" vertical="center"/>
    </xf>
    <xf numFmtId="0" fontId="35" fillId="0" borderId="45" xfId="0" applyFont="1" applyBorder="1" applyAlignment="1">
      <alignment horizontal="right" vertical="center"/>
    </xf>
    <xf numFmtId="0" fontId="0" fillId="0" borderId="56" xfId="0" applyBorder="1" applyAlignment="1">
      <alignment horizontal="center" vertical="center" wrapText="1"/>
    </xf>
    <xf numFmtId="164" fontId="11" fillId="23" borderId="13" xfId="0" applyNumberFormat="1" applyFont="1" applyFill="1" applyBorder="1" applyAlignment="1" applyProtection="1">
      <alignment vertical="center"/>
    </xf>
    <xf numFmtId="0" fontId="35" fillId="0" borderId="6" xfId="0" applyFont="1" applyBorder="1" applyAlignment="1">
      <alignment vertical="center"/>
    </xf>
    <xf numFmtId="164" fontId="11" fillId="23" borderId="56" xfId="0" applyNumberFormat="1" applyFont="1" applyFill="1" applyBorder="1" applyAlignment="1" applyProtection="1">
      <alignment vertical="center"/>
    </xf>
    <xf numFmtId="164" fontId="11" fillId="23" borderId="45" xfId="0" applyNumberFormat="1" applyFont="1" applyFill="1" applyBorder="1" applyAlignment="1" applyProtection="1">
      <alignment vertical="center"/>
    </xf>
    <xf numFmtId="164" fontId="11" fillId="23" borderId="67" xfId="0" applyNumberFormat="1" applyFont="1" applyFill="1" applyBorder="1" applyAlignment="1" applyProtection="1">
      <alignment vertical="center"/>
    </xf>
    <xf numFmtId="164" fontId="11" fillId="23" borderId="55" xfId="0" applyNumberFormat="1" applyFont="1" applyFill="1" applyBorder="1" applyAlignment="1" applyProtection="1">
      <alignment vertical="center"/>
    </xf>
    <xf numFmtId="0" fontId="11" fillId="0" borderId="56" xfId="1" applyFont="1" applyFill="1" applyBorder="1" applyAlignment="1" applyProtection="1">
      <alignment horizontal="center" vertical="center" wrapText="1"/>
    </xf>
    <xf numFmtId="0" fontId="73" fillId="40" borderId="44" xfId="1" applyNumberFormat="1" applyFont="1" applyFill="1" applyBorder="1" applyAlignment="1" applyProtection="1">
      <alignment horizontal="center" vertical="center" wrapText="1"/>
    </xf>
    <xf numFmtId="0" fontId="0" fillId="0" borderId="56" xfId="0" applyFont="1" applyBorder="1" applyAlignment="1">
      <alignment horizontal="center" vertical="center" wrapText="1"/>
    </xf>
    <xf numFmtId="0" fontId="0" fillId="0" borderId="45" xfId="0" applyFont="1" applyBorder="1" applyAlignment="1">
      <alignment horizontal="center" vertical="center" wrapText="1"/>
    </xf>
    <xf numFmtId="0" fontId="35" fillId="6" borderId="5" xfId="0" applyFont="1" applyFill="1" applyBorder="1" applyAlignment="1" applyProtection="1">
      <alignment wrapText="1"/>
    </xf>
    <xf numFmtId="0" fontId="0" fillId="6" borderId="7" xfId="0" applyFont="1" applyFill="1" applyBorder="1" applyAlignment="1" applyProtection="1"/>
    <xf numFmtId="0" fontId="0" fillId="0" borderId="8" xfId="0" applyFont="1" applyBorder="1" applyAlignment="1"/>
    <xf numFmtId="164" fontId="34" fillId="6" borderId="47" xfId="0" applyNumberFormat="1" applyFont="1" applyFill="1" applyBorder="1" applyAlignment="1" applyProtection="1">
      <alignment horizontal="center" vertical="center" wrapText="1"/>
    </xf>
    <xf numFmtId="164" fontId="34" fillId="6" borderId="56" xfId="0" applyNumberFormat="1" applyFont="1" applyFill="1" applyBorder="1" applyAlignment="1" applyProtection="1">
      <alignment horizontal="center" vertical="center" wrapText="1"/>
    </xf>
    <xf numFmtId="164" fontId="11" fillId="23" borderId="12" xfId="0" applyNumberFormat="1" applyFont="1" applyFill="1" applyBorder="1" applyAlignment="1" applyProtection="1">
      <alignment vertical="center"/>
    </xf>
    <xf numFmtId="0" fontId="35" fillId="0" borderId="2" xfId="0" applyFont="1" applyBorder="1" applyAlignment="1">
      <alignment vertical="center"/>
    </xf>
    <xf numFmtId="164" fontId="11" fillId="23" borderId="39" xfId="0" applyNumberFormat="1" applyFont="1" applyFill="1" applyBorder="1" applyAlignment="1" applyProtection="1">
      <alignment vertical="center"/>
    </xf>
    <xf numFmtId="0" fontId="35" fillId="0" borderId="8" xfId="0" applyFont="1" applyBorder="1" applyAlignment="1">
      <alignment vertical="center"/>
    </xf>
    <xf numFmtId="0" fontId="35" fillId="0" borderId="45" xfId="0" applyFont="1" applyBorder="1" applyAlignment="1">
      <alignment vertical="center"/>
    </xf>
    <xf numFmtId="0" fontId="35" fillId="6" borderId="42" xfId="0" applyFont="1" applyFill="1" applyBorder="1" applyAlignment="1" applyProtection="1">
      <alignment wrapText="1"/>
    </xf>
    <xf numFmtId="0" fontId="0" fillId="0" borderId="23" xfId="0" applyBorder="1" applyAlignment="1">
      <alignment wrapText="1"/>
    </xf>
    <xf numFmtId="0" fontId="69" fillId="36" borderId="44" xfId="105" applyFont="1" applyFill="1" applyBorder="1" applyAlignment="1">
      <alignment horizontal="left" vertical="center"/>
    </xf>
    <xf numFmtId="0" fontId="69" fillId="36" borderId="56" xfId="105" applyFont="1" applyFill="1" applyBorder="1" applyAlignment="1">
      <alignment horizontal="left" vertical="center"/>
    </xf>
    <xf numFmtId="0" fontId="0" fillId="0" borderId="56" xfId="0" applyBorder="1" applyAlignment="1"/>
    <xf numFmtId="0" fontId="0" fillId="0" borderId="45" xfId="0" applyBorder="1" applyAlignment="1"/>
    <xf numFmtId="0" fontId="11" fillId="3" borderId="62" xfId="1" applyFont="1" applyFill="1" applyBorder="1" applyAlignment="1" applyProtection="1">
      <alignment horizontal="center" vertical="center" wrapText="1"/>
    </xf>
    <xf numFmtId="0" fontId="0" fillId="0" borderId="40" xfId="0" applyBorder="1" applyAlignment="1">
      <alignment horizontal="center" vertical="center" wrapText="1"/>
    </xf>
    <xf numFmtId="0" fontId="11" fillId="3" borderId="14" xfId="1" applyFont="1" applyFill="1" applyBorder="1" applyAlignment="1" applyProtection="1">
      <alignment horizontal="center" vertical="center" wrapText="1"/>
    </xf>
    <xf numFmtId="0" fontId="0" fillId="0" borderId="25" xfId="0" applyBorder="1" applyAlignment="1">
      <alignment horizontal="center" vertical="center" wrapText="1"/>
    </xf>
    <xf numFmtId="0" fontId="11" fillId="3" borderId="19" xfId="1" applyFont="1" applyFill="1" applyBorder="1" applyAlignment="1" applyProtection="1">
      <alignment horizontal="center" vertical="center" wrapText="1"/>
    </xf>
    <xf numFmtId="0" fontId="11" fillId="3" borderId="37" xfId="1" applyFont="1" applyFill="1" applyBorder="1" applyAlignment="1" applyProtection="1">
      <alignment horizontal="center" vertical="center" wrapText="1"/>
    </xf>
    <xf numFmtId="164" fontId="11" fillId="23" borderId="47" xfId="0" applyNumberFormat="1" applyFont="1" applyFill="1" applyBorder="1" applyAlignment="1" applyProtection="1">
      <alignment horizontal="right" vertical="center"/>
    </xf>
    <xf numFmtId="0" fontId="12" fillId="4" borderId="0" xfId="0" applyFont="1" applyFill="1" applyBorder="1" applyAlignment="1" applyProtection="1">
      <alignment horizontal="center" vertical="center"/>
    </xf>
    <xf numFmtId="0" fontId="0" fillId="0" borderId="0" xfId="0" applyAlignment="1">
      <alignment horizontal="center" vertical="center"/>
    </xf>
    <xf numFmtId="0" fontId="11" fillId="3" borderId="9" xfId="1" applyFont="1" applyFill="1" applyBorder="1" applyAlignment="1" applyProtection="1">
      <alignment horizontal="center" vertical="center"/>
    </xf>
    <xf numFmtId="0" fontId="0" fillId="0" borderId="23" xfId="0" applyBorder="1" applyAlignment="1">
      <alignment horizontal="center" vertical="center"/>
    </xf>
    <xf numFmtId="0" fontId="63" fillId="4" borderId="60" xfId="0" applyFont="1" applyFill="1" applyBorder="1" applyAlignment="1" applyProtection="1">
      <alignment horizontal="center" wrapText="1"/>
    </xf>
    <xf numFmtId="0" fontId="63" fillId="0" borderId="60" xfId="0" applyFont="1" applyBorder="1" applyAlignment="1">
      <alignment horizontal="center" wrapText="1"/>
    </xf>
    <xf numFmtId="0" fontId="0" fillId="0" borderId="60" xfId="0" applyBorder="1" applyAlignment="1"/>
    <xf numFmtId="0" fontId="11" fillId="7" borderId="46" xfId="1" applyFont="1" applyFill="1" applyBorder="1" applyAlignment="1" applyProtection="1">
      <alignment vertical="center" wrapText="1"/>
    </xf>
    <xf numFmtId="0" fontId="0" fillId="0" borderId="55" xfId="0" applyBorder="1" applyAlignment="1">
      <alignment vertical="center" wrapText="1"/>
    </xf>
    <xf numFmtId="0" fontId="0" fillId="6" borderId="43" xfId="0" applyFill="1" applyBorder="1" applyAlignment="1" applyProtection="1"/>
    <xf numFmtId="0" fontId="0" fillId="0" borderId="25" xfId="0" applyBorder="1" applyAlignment="1"/>
    <xf numFmtId="0" fontId="34" fillId="7" borderId="44" xfId="0" applyFont="1" applyFill="1" applyBorder="1" applyAlignment="1" applyProtection="1">
      <alignment horizontal="center" vertical="center" wrapText="1"/>
    </xf>
    <xf numFmtId="0" fontId="34" fillId="7" borderId="45" xfId="0" applyFont="1" applyFill="1" applyBorder="1" applyAlignment="1" applyProtection="1">
      <alignment horizontal="center" vertical="center" wrapText="1"/>
    </xf>
    <xf numFmtId="0" fontId="11" fillId="7" borderId="73" xfId="1" applyFont="1" applyFill="1" applyBorder="1" applyAlignment="1" applyProtection="1">
      <alignment horizontal="center" vertical="center" wrapText="1"/>
    </xf>
    <xf numFmtId="0" fontId="0" fillId="0" borderId="84" xfId="0" applyBorder="1" applyAlignment="1">
      <alignment horizontal="center" vertical="center" wrapText="1"/>
    </xf>
    <xf numFmtId="0" fontId="35" fillId="6" borderId="68" xfId="0" applyFont="1" applyFill="1" applyBorder="1" applyAlignment="1" applyProtection="1">
      <alignment wrapText="1"/>
    </xf>
    <xf numFmtId="0" fontId="0" fillId="0" borderId="53" xfId="0" applyBorder="1" applyAlignment="1">
      <alignment wrapText="1"/>
    </xf>
    <xf numFmtId="0" fontId="11" fillId="7" borderId="68" xfId="1" applyFont="1" applyFill="1" applyBorder="1" applyAlignment="1" applyProtection="1">
      <alignment horizontal="center" vertical="center" wrapText="1"/>
    </xf>
    <xf numFmtId="0" fontId="0" fillId="0" borderId="60" xfId="0" applyBorder="1" applyAlignment="1">
      <alignment horizontal="center" vertical="center" wrapText="1"/>
    </xf>
    <xf numFmtId="0" fontId="0" fillId="0" borderId="65" xfId="0" applyBorder="1" applyAlignment="1">
      <alignment horizontal="center" vertical="center" wrapText="1"/>
    </xf>
    <xf numFmtId="0" fontId="0" fillId="0" borderId="0" xfId="0" applyBorder="1" applyAlignment="1">
      <alignment horizontal="center" vertical="center" wrapText="1"/>
    </xf>
    <xf numFmtId="0" fontId="0" fillId="0" borderId="53" xfId="0" applyBorder="1" applyAlignment="1">
      <alignment horizontal="center" vertical="center" wrapText="1"/>
    </xf>
    <xf numFmtId="0" fontId="0" fillId="0" borderId="66" xfId="0" applyBorder="1" applyAlignment="1">
      <alignment horizontal="center" vertical="center" wrapText="1"/>
    </xf>
    <xf numFmtId="0" fontId="55" fillId="0" borderId="0" xfId="0" applyFont="1" applyFill="1" applyBorder="1" applyAlignment="1">
      <alignment horizontal="left" vertical="center" wrapText="1"/>
    </xf>
    <xf numFmtId="0" fontId="16" fillId="0" borderId="0" xfId="0" applyFont="1" applyAlignment="1"/>
    <xf numFmtId="0" fontId="14" fillId="6" borderId="3" xfId="0" applyFont="1" applyFill="1" applyBorder="1" applyAlignment="1">
      <alignment horizontal="left" vertical="center" wrapText="1"/>
    </xf>
    <xf numFmtId="0" fontId="0" fillId="0" borderId="37" xfId="0" applyBorder="1" applyAlignment="1">
      <alignment horizontal="left" vertical="center" wrapText="1"/>
    </xf>
    <xf numFmtId="0" fontId="14" fillId="6" borderId="1" xfId="0" applyFont="1" applyFill="1" applyBorder="1" applyAlignment="1">
      <alignment horizontal="left" vertical="center" wrapText="1"/>
    </xf>
    <xf numFmtId="0" fontId="14" fillId="6" borderId="50" xfId="0" applyFont="1" applyFill="1" applyBorder="1" applyAlignment="1">
      <alignment horizontal="left" vertical="center" wrapText="1"/>
    </xf>
    <xf numFmtId="0" fontId="0" fillId="0" borderId="61" xfId="0" applyBorder="1" applyAlignment="1">
      <alignment horizontal="left" vertical="center" wrapText="1"/>
    </xf>
    <xf numFmtId="0" fontId="0" fillId="0" borderId="38" xfId="0" applyBorder="1" applyAlignment="1">
      <alignment horizontal="left" vertical="center" wrapText="1"/>
    </xf>
    <xf numFmtId="0" fontId="0" fillId="0" borderId="63" xfId="0" applyBorder="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76" xfId="0" applyBorder="1" applyAlignment="1">
      <alignment horizontal="left" vertical="center" wrapText="1"/>
    </xf>
    <xf numFmtId="0" fontId="0" fillId="0" borderId="79" xfId="0" applyBorder="1" applyAlignment="1">
      <alignment horizontal="left" vertical="center" wrapText="1"/>
    </xf>
    <xf numFmtId="0" fontId="0" fillId="0" borderId="80" xfId="0" applyBorder="1" applyAlignment="1">
      <alignment horizontal="left" vertical="center" wrapText="1"/>
    </xf>
    <xf numFmtId="0" fontId="7" fillId="3" borderId="49" xfId="0" applyFont="1" applyFill="1" applyBorder="1" applyAlignment="1">
      <alignment horizontal="center" vertical="center" wrapText="1"/>
    </xf>
    <xf numFmtId="0" fontId="0" fillId="0" borderId="24" xfId="0" applyBorder="1" applyAlignment="1">
      <alignment horizontal="center" vertical="center" wrapText="1"/>
    </xf>
    <xf numFmtId="0" fontId="7" fillId="3" borderId="42" xfId="0" applyFont="1" applyFill="1" applyBorder="1" applyAlignment="1">
      <alignment horizontal="center" vertical="center" wrapText="1"/>
    </xf>
    <xf numFmtId="0" fontId="0" fillId="0" borderId="23" xfId="0" applyBorder="1" applyAlignment="1">
      <alignment horizontal="center" vertical="center" wrapText="1"/>
    </xf>
    <xf numFmtId="168" fontId="7" fillId="0" borderId="1" xfId="0" applyNumberFormat="1" applyFont="1" applyFill="1" applyBorder="1" applyAlignment="1">
      <alignment horizontal="center" vertical="center" wrapText="1"/>
    </xf>
    <xf numFmtId="168" fontId="0" fillId="0" borderId="2" xfId="0" applyNumberFormat="1" applyBorder="1" applyAlignment="1"/>
    <xf numFmtId="0" fontId="14" fillId="6" borderId="43" xfId="0" applyFont="1" applyFill="1" applyBorder="1" applyAlignment="1">
      <alignment horizontal="left" vertical="center" wrapText="1"/>
    </xf>
    <xf numFmtId="0" fontId="0" fillId="0" borderId="39" xfId="0" applyBorder="1" applyAlignment="1">
      <alignment horizontal="left" vertical="center" wrapText="1"/>
    </xf>
    <xf numFmtId="1" fontId="7" fillId="0" borderId="5" xfId="0" applyNumberFormat="1" applyFont="1" applyFill="1" applyBorder="1" applyAlignment="1">
      <alignment horizontal="center" vertical="center" wrapText="1"/>
    </xf>
    <xf numFmtId="1" fontId="0" fillId="0" borderId="6" xfId="0" applyNumberFormat="1" applyBorder="1" applyAlignment="1"/>
    <xf numFmtId="3" fontId="8" fillId="8" borderId="43" xfId="0" applyNumberFormat="1" applyFont="1" applyFill="1" applyBorder="1" applyAlignment="1">
      <alignment horizontal="right" vertical="center" wrapText="1"/>
    </xf>
    <xf numFmtId="0" fontId="0" fillId="0" borderId="25" xfId="0" applyBorder="1" applyAlignment="1">
      <alignment horizontal="right" vertical="center" wrapText="1"/>
    </xf>
    <xf numFmtId="3" fontId="7" fillId="0" borderId="43" xfId="0" applyNumberFormat="1" applyFont="1" applyBorder="1" applyAlignment="1">
      <alignment horizontal="center" vertical="center" wrapText="1"/>
    </xf>
    <xf numFmtId="164" fontId="7" fillId="0" borderId="49" xfId="0" applyNumberFormat="1" applyFont="1" applyBorder="1" applyAlignment="1">
      <alignment horizontal="center" vertical="center" wrapText="1"/>
    </xf>
    <xf numFmtId="0" fontId="16" fillId="0" borderId="0" xfId="0" applyFont="1" applyBorder="1" applyAlignment="1"/>
    <xf numFmtId="0" fontId="0" fillId="0" borderId="0" xfId="0" applyBorder="1" applyAlignment="1"/>
    <xf numFmtId="0" fontId="14"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53" fillId="0" borderId="0" xfId="0" applyFont="1" applyFill="1" applyBorder="1" applyAlignment="1">
      <alignment horizontal="left" vertical="center" wrapText="1"/>
    </xf>
    <xf numFmtId="0" fontId="54" fillId="0" borderId="0" xfId="0" applyFont="1" applyAlignment="1"/>
    <xf numFmtId="0" fontId="14" fillId="6" borderId="16" xfId="0" applyFont="1" applyFill="1" applyBorder="1" applyAlignment="1">
      <alignment horizontal="left" vertical="center" wrapText="1"/>
    </xf>
    <xf numFmtId="0" fontId="0" fillId="0" borderId="5" xfId="0" applyBorder="1" applyAlignment="1"/>
    <xf numFmtId="0" fontId="14" fillId="6" borderId="17" xfId="0" applyFont="1" applyFill="1" applyBorder="1" applyAlignment="1">
      <alignment horizontal="left" vertical="center" wrapText="1"/>
    </xf>
    <xf numFmtId="0" fontId="0" fillId="0" borderId="7" xfId="0" applyBorder="1" applyAlignment="1"/>
    <xf numFmtId="0" fontId="0" fillId="0" borderId="0" xfId="0" applyFont="1" applyAlignment="1"/>
    <xf numFmtId="1" fontId="7" fillId="0" borderId="1" xfId="0" applyNumberFormat="1" applyFont="1" applyFill="1" applyBorder="1" applyAlignment="1">
      <alignment horizontal="center" vertical="center" wrapText="1"/>
    </xf>
    <xf numFmtId="1" fontId="0" fillId="0" borderId="2" xfId="0" applyNumberFormat="1" applyBorder="1" applyAlignment="1"/>
    <xf numFmtId="0" fontId="57" fillId="0" borderId="0" xfId="0" applyFont="1" applyAlignment="1"/>
    <xf numFmtId="0" fontId="56" fillId="0" borderId="0" xfId="0" applyFont="1" applyAlignment="1">
      <alignment horizontal="center" wrapText="1"/>
    </xf>
    <xf numFmtId="0" fontId="36" fillId="0" borderId="0" xfId="0" applyFont="1" applyFill="1" applyBorder="1" applyAlignment="1">
      <alignment horizontal="left" vertical="center"/>
    </xf>
    <xf numFmtId="0" fontId="7" fillId="3" borderId="5" xfId="0" applyFont="1" applyFill="1" applyBorder="1" applyAlignment="1">
      <alignment horizontal="center" vertical="center" wrapText="1"/>
    </xf>
    <xf numFmtId="0" fontId="0" fillId="0" borderId="6" xfId="0"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7" fillId="3" borderId="41" xfId="0" applyFont="1" applyFill="1" applyBorder="1" applyAlignment="1">
      <alignment horizontal="center" vertical="center" wrapText="1"/>
    </xf>
    <xf numFmtId="0" fontId="0" fillId="0" borderId="64" xfId="0" applyBorder="1" applyAlignment="1">
      <alignment horizontal="center" vertical="center" wrapText="1"/>
    </xf>
    <xf numFmtId="0" fontId="14" fillId="6" borderId="44" xfId="0" applyFont="1" applyFill="1" applyBorder="1" applyAlignment="1">
      <alignment horizontal="left" vertical="center" wrapText="1"/>
    </xf>
    <xf numFmtId="0" fontId="0" fillId="0" borderId="56" xfId="0" applyBorder="1" applyAlignment="1">
      <alignment horizontal="left" vertical="center" wrapText="1"/>
    </xf>
    <xf numFmtId="0" fontId="0" fillId="0" borderId="67" xfId="0" applyBorder="1" applyAlignment="1">
      <alignment horizontal="left" vertical="center" wrapText="1"/>
    </xf>
    <xf numFmtId="0" fontId="14" fillId="6" borderId="68" xfId="0" applyFont="1" applyFill="1" applyBorder="1" applyAlignment="1">
      <alignment horizontal="left" vertical="center" wrapText="1"/>
    </xf>
    <xf numFmtId="0" fontId="0" fillId="0" borderId="35" xfId="0" applyBorder="1" applyAlignment="1"/>
    <xf numFmtId="0" fontId="0" fillId="0" borderId="53" xfId="0" applyBorder="1" applyAlignment="1">
      <alignment horizontal="left" vertical="center" wrapText="1"/>
    </xf>
    <xf numFmtId="0" fontId="0" fillId="0" borderId="66" xfId="0" applyBorder="1" applyAlignment="1"/>
    <xf numFmtId="0" fontId="0" fillId="0" borderId="70" xfId="0" applyBorder="1" applyAlignment="1"/>
    <xf numFmtId="3" fontId="7" fillId="8" borderId="82" xfId="0" applyNumberFormat="1" applyFont="1" applyFill="1" applyBorder="1" applyAlignment="1">
      <alignment horizontal="right" vertical="center" wrapText="1"/>
    </xf>
    <xf numFmtId="0" fontId="0" fillId="0" borderId="51" xfId="0" applyBorder="1" applyAlignment="1">
      <alignment horizontal="right" vertical="center" wrapText="1"/>
    </xf>
    <xf numFmtId="0" fontId="82" fillId="40" borderId="1" xfId="0" applyFont="1" applyFill="1" applyBorder="1" applyAlignment="1">
      <alignment horizontal="left" vertical="center" wrapText="1"/>
    </xf>
    <xf numFmtId="0" fontId="83" fillId="40" borderId="1" xfId="0" applyFont="1" applyFill="1" applyBorder="1" applyAlignment="1">
      <alignment horizontal="left" vertical="center" wrapText="1"/>
    </xf>
    <xf numFmtId="0" fontId="14" fillId="40" borderId="1" xfId="0" applyFont="1" applyFill="1" applyBorder="1" applyAlignment="1">
      <alignment horizontal="left" vertical="center" wrapText="1"/>
    </xf>
    <xf numFmtId="0" fontId="81" fillId="40" borderId="78" xfId="1" applyFont="1" applyFill="1" applyBorder="1" applyAlignment="1" applyProtection="1">
      <alignment vertical="center" wrapText="1"/>
    </xf>
    <xf numFmtId="0" fontId="80" fillId="40" borderId="61" xfId="1" applyFont="1" applyFill="1" applyBorder="1" applyAlignment="1" applyProtection="1">
      <alignment vertical="center" wrapText="1"/>
    </xf>
  </cellXfs>
  <cellStyles count="125">
    <cellStyle name=" 1" xfId="37" xr:uid="{00000000-0005-0000-0000-000000000000}"/>
    <cellStyle name="_x000d__x000a_JournalTemplate=C:\COMFO\CTALK\JOURSTD.TPL_x000d__x000a_LbStateAddress=3 3 0 251 1 89 2 311_x000d__x000a_LbStateJou" xfId="3" xr:uid="{00000000-0005-0000-0000-000001000000}"/>
    <cellStyle name="_x000d__x000a_JournalTemplate=C:\COMFO\CTALK\JOURSTD.TPL_x000d__x000a_LbStateAddress=3 3 0 251 1 89 2 311_x000d__x000a_LbStateJou 2" xfId="66" xr:uid="{00000000-0005-0000-0000-000002000000}"/>
    <cellStyle name="_x000d__x000a_JournalTemplate=C:\COMFO\CTALK\JOURSTD.TPL_x000d__x000a_LbStateAddress=3 3 0 251 1 89 2 311_x000d__x000a_LbStateJou 3" xfId="71" xr:uid="{00000000-0005-0000-0000-000003000000}"/>
    <cellStyle name="_x000d__x000a_JournalTemplate=C:\COMFO\CTALK\JOURSTD.TPL_x000d__x000a_LbStateAddress=3 3 0 251 1 89 2 311_x000d__x000a_LbStateJou 4" xfId="38" xr:uid="{00000000-0005-0000-0000-000004000000}"/>
    <cellStyle name="=C:\WINNT35\SYSTEM32\COMMAND.COM" xfId="39" xr:uid="{00000000-0005-0000-0000-000005000000}"/>
    <cellStyle name="0,0_x000d__x000a_NA_x000d__x000a_" xfId="40" xr:uid="{00000000-0005-0000-0000-000006000000}"/>
    <cellStyle name="20% - Akzent1" xfId="41" xr:uid="{00000000-0005-0000-0000-000007000000}"/>
    <cellStyle name="20% - Akzent1 2" xfId="75" xr:uid="{00000000-0005-0000-0000-000008000000}"/>
    <cellStyle name="20% - Akzent2" xfId="42" xr:uid="{00000000-0005-0000-0000-000009000000}"/>
    <cellStyle name="20% - Akzent2 2" xfId="76" xr:uid="{00000000-0005-0000-0000-00000A000000}"/>
    <cellStyle name="20% - Akzent3" xfId="43" xr:uid="{00000000-0005-0000-0000-00000B000000}"/>
    <cellStyle name="20% - Akzent3 2" xfId="77" xr:uid="{00000000-0005-0000-0000-00000C000000}"/>
    <cellStyle name="20% - Akzent4" xfId="44" xr:uid="{00000000-0005-0000-0000-00000D000000}"/>
    <cellStyle name="20% - Akzent4 2" xfId="78" xr:uid="{00000000-0005-0000-0000-00000E000000}"/>
    <cellStyle name="20% - Akzent5" xfId="45" xr:uid="{00000000-0005-0000-0000-00000F000000}"/>
    <cellStyle name="20% - Akzent5 2" xfId="79" xr:uid="{00000000-0005-0000-0000-000010000000}"/>
    <cellStyle name="20% - Akzent6" xfId="46" xr:uid="{00000000-0005-0000-0000-000011000000}"/>
    <cellStyle name="20% - Akzent6 2" xfId="80" xr:uid="{00000000-0005-0000-0000-000012000000}"/>
    <cellStyle name="40% - Akzent1" xfId="47" xr:uid="{00000000-0005-0000-0000-000013000000}"/>
    <cellStyle name="40% - Akzent1 2" xfId="81" xr:uid="{00000000-0005-0000-0000-000014000000}"/>
    <cellStyle name="40% - Akzent2" xfId="48" xr:uid="{00000000-0005-0000-0000-000015000000}"/>
    <cellStyle name="40% - Akzent2 2" xfId="82" xr:uid="{00000000-0005-0000-0000-000016000000}"/>
    <cellStyle name="40% - Akzent3" xfId="49" xr:uid="{00000000-0005-0000-0000-000017000000}"/>
    <cellStyle name="40% - Akzent3 2" xfId="83" xr:uid="{00000000-0005-0000-0000-000018000000}"/>
    <cellStyle name="40% - Akzent4" xfId="50" xr:uid="{00000000-0005-0000-0000-000019000000}"/>
    <cellStyle name="40% - Akzent4 2" xfId="84" xr:uid="{00000000-0005-0000-0000-00001A000000}"/>
    <cellStyle name="40% - Akzent5" xfId="51" xr:uid="{00000000-0005-0000-0000-00001B000000}"/>
    <cellStyle name="40% - Akzent5 2" xfId="85" xr:uid="{00000000-0005-0000-0000-00001C000000}"/>
    <cellStyle name="40% - Akzent6" xfId="52" xr:uid="{00000000-0005-0000-0000-00001D000000}"/>
    <cellStyle name="40% - Akzent6 2" xfId="86" xr:uid="{00000000-0005-0000-0000-00001E000000}"/>
    <cellStyle name="60% - Akzent1" xfId="53" xr:uid="{00000000-0005-0000-0000-00001F000000}"/>
    <cellStyle name="60% - Akzent2" xfId="54" xr:uid="{00000000-0005-0000-0000-000020000000}"/>
    <cellStyle name="60% - Akzent3" xfId="55" xr:uid="{00000000-0005-0000-0000-000021000000}"/>
    <cellStyle name="60% - Akzent4" xfId="56" xr:uid="{00000000-0005-0000-0000-000022000000}"/>
    <cellStyle name="60% - Akzent5" xfId="57" xr:uid="{00000000-0005-0000-0000-000023000000}"/>
    <cellStyle name="60% - Akzent6" xfId="58" xr:uid="{00000000-0005-0000-0000-000024000000}"/>
    <cellStyle name="Akzent1 2" xfId="4" xr:uid="{00000000-0005-0000-0000-000025000000}"/>
    <cellStyle name="Akzent2 2" xfId="5" xr:uid="{00000000-0005-0000-0000-000026000000}"/>
    <cellStyle name="Akzent3 2" xfId="6" xr:uid="{00000000-0005-0000-0000-000027000000}"/>
    <cellStyle name="Akzent4 2" xfId="7" xr:uid="{00000000-0005-0000-0000-000028000000}"/>
    <cellStyle name="Akzent5 2" xfId="8" xr:uid="{00000000-0005-0000-0000-000029000000}"/>
    <cellStyle name="Akzent6 2" xfId="9" xr:uid="{00000000-0005-0000-0000-00002A000000}"/>
    <cellStyle name="Ausgabe 2" xfId="10" xr:uid="{00000000-0005-0000-0000-00002B000000}"/>
    <cellStyle name="Berechnung 2" xfId="11" xr:uid="{00000000-0005-0000-0000-00002C000000}"/>
    <cellStyle name="Eingabe 2" xfId="12" xr:uid="{00000000-0005-0000-0000-00002D000000}"/>
    <cellStyle name="Eingabe 3" xfId="115" xr:uid="{00000000-0005-0000-0000-00002E000000}"/>
    <cellStyle name="Ergebnis 2" xfId="13" xr:uid="{00000000-0005-0000-0000-00002F000000}"/>
    <cellStyle name="Erklärender Text 2" xfId="14" xr:uid="{00000000-0005-0000-0000-000030000000}"/>
    <cellStyle name="Euro" xfId="15" xr:uid="{00000000-0005-0000-0000-000031000000}"/>
    <cellStyle name="Euro 2" xfId="67" xr:uid="{00000000-0005-0000-0000-000032000000}"/>
    <cellStyle name="Euro 3" xfId="59" xr:uid="{00000000-0005-0000-0000-000033000000}"/>
    <cellStyle name="Gut 2" xfId="16" xr:uid="{00000000-0005-0000-0000-000034000000}"/>
    <cellStyle name="Heading 3" xfId="60" xr:uid="{00000000-0005-0000-0000-000035000000}"/>
    <cellStyle name="Heading 3 2" xfId="68" xr:uid="{00000000-0005-0000-0000-000036000000}"/>
    <cellStyle name="Hyperlink 2" xfId="72" xr:uid="{00000000-0005-0000-0000-000037000000}"/>
    <cellStyle name="Input" xfId="61" xr:uid="{00000000-0005-0000-0000-000038000000}"/>
    <cellStyle name="Komma 2" xfId="112" xr:uid="{00000000-0005-0000-0000-000039000000}"/>
    <cellStyle name="Neutral 2" xfId="17" xr:uid="{00000000-0005-0000-0000-00003A000000}"/>
    <cellStyle name="Neutral 3" xfId="114" xr:uid="{00000000-0005-0000-0000-00003B000000}"/>
    <cellStyle name="Normal 2" xfId="91" xr:uid="{00000000-0005-0000-0000-00003C000000}"/>
    <cellStyle name="Normal_Kunden Info" xfId="73" xr:uid="{00000000-0005-0000-0000-00003D000000}"/>
    <cellStyle name="normální_NIU - budget 2004-mesiace-SAP" xfId="62" xr:uid="{00000000-0005-0000-0000-00003E000000}"/>
    <cellStyle name="Notiz 2" xfId="18" xr:uid="{00000000-0005-0000-0000-00003F000000}"/>
    <cellStyle name="Prozent 2" xfId="69" xr:uid="{00000000-0005-0000-0000-000040000000}"/>
    <cellStyle name="Prozent 3" xfId="87" xr:uid="{00000000-0005-0000-0000-000041000000}"/>
    <cellStyle name="Prozent 3 2" xfId="95" xr:uid="{00000000-0005-0000-0000-000042000000}"/>
    <cellStyle name="Prozent 3 3" xfId="107" xr:uid="{00000000-0005-0000-0000-000043000000}"/>
    <cellStyle name="Prozent 4" xfId="93" xr:uid="{00000000-0005-0000-0000-000044000000}"/>
    <cellStyle name="Prozent 5" xfId="65" xr:uid="{00000000-0005-0000-0000-000045000000}"/>
    <cellStyle name="Schlecht 2" xfId="19" xr:uid="{00000000-0005-0000-0000-000046000000}"/>
    <cellStyle name="Standard" xfId="0" builtinId="0"/>
    <cellStyle name="Standard 10" xfId="34" xr:uid="{00000000-0005-0000-0000-000048000000}"/>
    <cellStyle name="Standard 10 2" xfId="105" xr:uid="{00000000-0005-0000-0000-000049000000}"/>
    <cellStyle name="Standard 10 3" xfId="101" xr:uid="{00000000-0005-0000-0000-00004A000000}"/>
    <cellStyle name="Standard 10 4" xfId="118" xr:uid="{00000000-0005-0000-0000-00004B000000}"/>
    <cellStyle name="Standard 11" xfId="102" xr:uid="{00000000-0005-0000-0000-00004C000000}"/>
    <cellStyle name="Standard 12" xfId="36" xr:uid="{00000000-0005-0000-0000-00004D000000}"/>
    <cellStyle name="Standard 12 2" xfId="124" xr:uid="{8B2BC2EB-F3E7-4FE6-BEC8-95DA94BF7293}"/>
    <cellStyle name="Standard 13" xfId="113" xr:uid="{00000000-0005-0000-0000-00004E000000}"/>
    <cellStyle name="Standard 13 2" xfId="123" xr:uid="{CB56AD39-3EE9-4844-B6F3-63303286BB2D}"/>
    <cellStyle name="Standard 14" xfId="119" xr:uid="{00000000-0005-0000-0000-00004F000000}"/>
    <cellStyle name="Standard 15" xfId="120" xr:uid="{00000000-0005-0000-0000-000050000000}"/>
    <cellStyle name="Standard 2" xfId="1" xr:uid="{00000000-0005-0000-0000-000051000000}"/>
    <cellStyle name="Standard 2 2" xfId="33" xr:uid="{00000000-0005-0000-0000-000052000000}"/>
    <cellStyle name="Standard 2 3" xfId="116" xr:uid="{00000000-0005-0000-0000-000053000000}"/>
    <cellStyle name="Standard 2 4" xfId="122" xr:uid="{CF05AA32-407D-48AA-AE11-F5F7C5A41CC8}"/>
    <cellStyle name="Standard 2 5" xfId="121" xr:uid="{D35FF5DE-4A58-42DF-860A-F9E8C5707C8D}"/>
    <cellStyle name="Standard 3" xfId="2" xr:uid="{00000000-0005-0000-0000-000054000000}"/>
    <cellStyle name="Standard 3 2" xfId="32" xr:uid="{00000000-0005-0000-0000-000055000000}"/>
    <cellStyle name="Standard 4" xfId="35" xr:uid="{00000000-0005-0000-0000-000056000000}"/>
    <cellStyle name="Standard 4 2" xfId="99" xr:uid="{00000000-0005-0000-0000-000057000000}"/>
    <cellStyle name="Standard 4 3" xfId="74" xr:uid="{00000000-0005-0000-0000-000058000000}"/>
    <cellStyle name="Standard 5" xfId="88" xr:uid="{00000000-0005-0000-0000-000059000000}"/>
    <cellStyle name="Standard 5 2" xfId="98" xr:uid="{00000000-0005-0000-0000-00005A000000}"/>
    <cellStyle name="Standard 5 3" xfId="92" xr:uid="{00000000-0005-0000-0000-00005B000000}"/>
    <cellStyle name="Standard 5 4" xfId="108" xr:uid="{00000000-0005-0000-0000-00005C000000}"/>
    <cellStyle name="Standard 6" xfId="70" xr:uid="{00000000-0005-0000-0000-00005D000000}"/>
    <cellStyle name="Standard 6 2" xfId="94" xr:uid="{00000000-0005-0000-0000-00005E000000}"/>
    <cellStyle name="Standard 6 3" xfId="106" xr:uid="{00000000-0005-0000-0000-00005F000000}"/>
    <cellStyle name="Standard 7" xfId="89" xr:uid="{00000000-0005-0000-0000-000060000000}"/>
    <cellStyle name="Standard 7 2" xfId="96" xr:uid="{00000000-0005-0000-0000-000061000000}"/>
    <cellStyle name="Standard 7 2 2" xfId="110" xr:uid="{00000000-0005-0000-0000-000062000000}"/>
    <cellStyle name="Standard 7 3" xfId="103" xr:uid="{00000000-0005-0000-0000-000063000000}"/>
    <cellStyle name="Standard 8" xfId="97" xr:uid="{00000000-0005-0000-0000-000064000000}"/>
    <cellStyle name="Standard 8 2" xfId="104" xr:uid="{00000000-0005-0000-0000-000065000000}"/>
    <cellStyle name="Standard 9" xfId="90" xr:uid="{00000000-0005-0000-0000-000066000000}"/>
    <cellStyle name="Standard 9 2" xfId="100" xr:uid="{00000000-0005-0000-0000-000067000000}"/>
    <cellStyle name="Standard 9 2 2" xfId="111" xr:uid="{00000000-0005-0000-0000-000068000000}"/>
    <cellStyle name="Standard 9 3" xfId="109" xr:uid="{00000000-0005-0000-0000-000069000000}"/>
    <cellStyle name="Stil 1" xfId="20" xr:uid="{00000000-0005-0000-0000-00006A000000}"/>
    <cellStyle name="Stil 1 2" xfId="63" xr:uid="{00000000-0005-0000-0000-00006B000000}"/>
    <cellStyle name="text" xfId="21" xr:uid="{00000000-0005-0000-0000-00006C000000}"/>
    <cellStyle name="Titel" xfId="64" xr:uid="{00000000-0005-0000-0000-00006D000000}"/>
    <cellStyle name="Überschrift 1 2" xfId="23" xr:uid="{00000000-0005-0000-0000-00006E000000}"/>
    <cellStyle name="Überschrift 2 2" xfId="24" xr:uid="{00000000-0005-0000-0000-00006F000000}"/>
    <cellStyle name="Überschrift 3 2" xfId="25" xr:uid="{00000000-0005-0000-0000-000070000000}"/>
    <cellStyle name="Überschrift 4 2" xfId="26" xr:uid="{00000000-0005-0000-0000-000071000000}"/>
    <cellStyle name="Überschrift 5" xfId="22" xr:uid="{00000000-0005-0000-0000-000072000000}"/>
    <cellStyle name="Verknüpfte Zelle 2" xfId="27" xr:uid="{00000000-0005-0000-0000-000073000000}"/>
    <cellStyle name="Währung 2" xfId="28" xr:uid="{00000000-0005-0000-0000-000074000000}"/>
    <cellStyle name="Währung 3" xfId="31" xr:uid="{00000000-0005-0000-0000-000075000000}"/>
    <cellStyle name="Währung 3 2" xfId="117" xr:uid="{00000000-0005-0000-0000-000076000000}"/>
    <cellStyle name="Warnender Text 2" xfId="29" xr:uid="{00000000-0005-0000-0000-000077000000}"/>
    <cellStyle name="Zelle überprüfen 2" xfId="30" xr:uid="{00000000-0005-0000-0000-00007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
  <sheetViews>
    <sheetView showGridLines="0" tabSelected="1" zoomScaleNormal="100" workbookViewId="0">
      <pane ySplit="13" topLeftCell="A14" activePane="bottomLeft" state="frozen"/>
      <selection pane="bottomLeft" activeCell="F1" sqref="F1"/>
    </sheetView>
  </sheetViews>
  <sheetFormatPr baseColWidth="10" defaultRowHeight="12.75"/>
  <cols>
    <col min="1" max="1" width="6.42578125" customWidth="1"/>
    <col min="2" max="4" width="50.7109375" customWidth="1"/>
    <col min="5" max="6" width="30.7109375" customWidth="1"/>
  </cols>
  <sheetData>
    <row r="1" spans="1:6" ht="15.75">
      <c r="B1" s="194" t="s">
        <v>163</v>
      </c>
      <c r="C1" s="195"/>
      <c r="D1" s="195"/>
      <c r="E1" s="195"/>
      <c r="F1" s="65" t="s">
        <v>240</v>
      </c>
    </row>
    <row r="2" spans="1:6" ht="20.25">
      <c r="B2" s="210" t="s">
        <v>55</v>
      </c>
      <c r="C2" s="211"/>
      <c r="D2" s="211"/>
      <c r="E2" s="195"/>
      <c r="F2" s="195"/>
    </row>
    <row r="3" spans="1:6">
      <c r="B3" s="212" t="s">
        <v>56</v>
      </c>
      <c r="C3" s="213"/>
      <c r="D3" s="213"/>
      <c r="E3" s="195"/>
      <c r="F3" s="195"/>
    </row>
    <row r="4" spans="1:6" ht="57" customHeight="1" thickBot="1">
      <c r="A4" s="207" t="s">
        <v>60</v>
      </c>
      <c r="B4" s="200" t="s">
        <v>164</v>
      </c>
      <c r="C4" s="201"/>
      <c r="D4" s="202"/>
      <c r="E4" s="47"/>
      <c r="F4" s="48"/>
    </row>
    <row r="5" spans="1:6" s="15" customFormat="1" ht="32.1" customHeight="1">
      <c r="A5" s="208"/>
      <c r="B5" s="203" t="s">
        <v>100</v>
      </c>
      <c r="C5" s="204"/>
      <c r="D5" s="205"/>
      <c r="E5" s="10" t="s">
        <v>4</v>
      </c>
      <c r="F5" s="11" t="s">
        <v>2</v>
      </c>
    </row>
    <row r="6" spans="1:6" s="15" customFormat="1" ht="32.1" customHeight="1" thickBot="1">
      <c r="A6" s="209"/>
      <c r="B6" s="201"/>
      <c r="C6" s="201"/>
      <c r="D6" s="206"/>
      <c r="E6" s="49" t="s">
        <v>4</v>
      </c>
      <c r="F6" s="12" t="s">
        <v>48</v>
      </c>
    </row>
    <row r="7" spans="1:6" s="15" customFormat="1" ht="70.5" customHeight="1">
      <c r="A7" s="46" t="s">
        <v>61</v>
      </c>
      <c r="B7" s="198" t="s">
        <v>234</v>
      </c>
      <c r="C7" s="214"/>
      <c r="D7" s="214"/>
      <c r="E7" s="215"/>
      <c r="F7" s="215"/>
    </row>
    <row r="8" spans="1:6" ht="84" customHeight="1">
      <c r="A8" s="46" t="s">
        <v>62</v>
      </c>
      <c r="B8" s="197" t="s">
        <v>132</v>
      </c>
      <c r="C8" s="198"/>
      <c r="D8" s="198"/>
      <c r="E8" s="199"/>
      <c r="F8" s="199"/>
    </row>
    <row r="9" spans="1:6" s="15" customFormat="1" ht="46.5" customHeight="1">
      <c r="A9" s="46" t="s">
        <v>65</v>
      </c>
      <c r="B9" s="197" t="s">
        <v>235</v>
      </c>
      <c r="C9" s="199"/>
      <c r="D9" s="199"/>
      <c r="E9" s="199"/>
      <c r="F9" s="199"/>
    </row>
    <row r="10" spans="1:6" ht="47.25" customHeight="1">
      <c r="A10" s="46" t="s">
        <v>85</v>
      </c>
      <c r="B10" s="197" t="s">
        <v>133</v>
      </c>
      <c r="C10" s="198"/>
      <c r="D10" s="198"/>
      <c r="E10" s="199"/>
      <c r="F10" s="199"/>
    </row>
    <row r="11" spans="1:6" ht="71.25" customHeight="1">
      <c r="A11" s="46" t="s">
        <v>92</v>
      </c>
      <c r="B11" s="197" t="s">
        <v>236</v>
      </c>
      <c r="C11" s="198"/>
      <c r="D11" s="198"/>
      <c r="E11" s="199"/>
      <c r="F11" s="199"/>
    </row>
    <row r="13" spans="1:6" ht="23.25">
      <c r="B13" s="196"/>
      <c r="C13" s="196"/>
      <c r="D13" s="196"/>
      <c r="E13" s="196"/>
      <c r="F13" s="196"/>
    </row>
  </sheetData>
  <sheetProtection algorithmName="SHA-512" hashValue="9ELJ+PM0lU6Y+YXPZPJo6ItalanSfoWxAiHg7MA02DMSFp9HpKbBVfU0N7RlxLlAk7NRxUYMWaofx4oRhVizCg==" saltValue="/BxejJtl3W76zfWJvIsPcg==" spinCount="100000" sheet="1" objects="1" scenarios="1"/>
  <mergeCells count="12">
    <mergeCell ref="A4:A6"/>
    <mergeCell ref="B2:F2"/>
    <mergeCell ref="B3:F3"/>
    <mergeCell ref="B8:F8"/>
    <mergeCell ref="B10:F10"/>
    <mergeCell ref="B9:F9"/>
    <mergeCell ref="B7:F7"/>
    <mergeCell ref="B1:E1"/>
    <mergeCell ref="B13:F13"/>
    <mergeCell ref="B11:F11"/>
    <mergeCell ref="B4:D4"/>
    <mergeCell ref="B5:D6"/>
  </mergeCells>
  <pageMargins left="0.7" right="0.7" top="0.78740157499999996" bottom="0.78740157499999996" header="0.3" footer="0.3"/>
  <pageSetup paperSize="8"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E1A5-C1AB-4E20-8A18-47ABDD2FA168}">
  <sheetPr>
    <pageSetUpPr fitToPage="1"/>
  </sheetPr>
  <dimension ref="B1:P106"/>
  <sheetViews>
    <sheetView showGridLines="0" zoomScaleNormal="100" zoomScalePageLayoutView="70" workbookViewId="0">
      <pane ySplit="10" topLeftCell="A11" activePane="bottomLeft" state="frozen"/>
      <selection pane="bottomLeft" activeCell="F99" sqref="F99"/>
    </sheetView>
  </sheetViews>
  <sheetFormatPr baseColWidth="10" defaultRowHeight="17.25" customHeight="1"/>
  <cols>
    <col min="1" max="1" width="3.7109375" style="66" customWidth="1"/>
    <col min="2" max="2" width="45.140625" style="66" customWidth="1"/>
    <col min="3" max="3" width="32.5703125" style="66" customWidth="1"/>
    <col min="4" max="4" width="65.7109375" style="66" customWidth="1"/>
    <col min="5" max="6" width="30.7109375" style="66" customWidth="1"/>
    <col min="7" max="7" width="15.7109375" style="66" customWidth="1"/>
    <col min="8" max="8" width="5.7109375" style="66" customWidth="1"/>
    <col min="9" max="10" width="10.7109375" style="66" customWidth="1"/>
    <col min="11" max="15" width="16.7109375" style="66" customWidth="1"/>
    <col min="16" max="17" width="15.7109375" style="66" customWidth="1"/>
    <col min="18" max="18" width="28.7109375" style="66" customWidth="1"/>
    <col min="19" max="16384" width="11.42578125" style="66"/>
  </cols>
  <sheetData>
    <row r="1" spans="2:16" ht="17.25" customHeight="1">
      <c r="B1" s="318" t="s">
        <v>183</v>
      </c>
      <c r="C1" s="319"/>
    </row>
    <row r="2" spans="2:16" ht="18" customHeight="1" thickBot="1">
      <c r="B2" s="233" t="s">
        <v>184</v>
      </c>
      <c r="C2" s="234"/>
      <c r="D2" s="101"/>
      <c r="E2" s="67"/>
      <c r="F2" s="68"/>
      <c r="G2" s="235" t="s">
        <v>94</v>
      </c>
      <c r="H2" s="235"/>
      <c r="I2" s="236"/>
      <c r="J2" s="102"/>
      <c r="K2" s="68"/>
      <c r="L2" s="68"/>
      <c r="M2" s="68"/>
      <c r="N2" s="68"/>
      <c r="O2" s="68"/>
      <c r="P2" s="68"/>
    </row>
    <row r="3" spans="2:16" ht="30" customHeight="1">
      <c r="B3" s="237" t="s">
        <v>11</v>
      </c>
      <c r="C3" s="238"/>
      <c r="E3" s="103" t="s">
        <v>4</v>
      </c>
      <c r="F3" s="104" t="s">
        <v>2</v>
      </c>
      <c r="G3" s="105">
        <f>COUNTA(E59:F60,E64:F65,E68:F72,C79:C84,E90:E100,G90:I100)</f>
        <v>0</v>
      </c>
      <c r="H3" s="106" t="s">
        <v>101</v>
      </c>
      <c r="I3" s="107">
        <v>37</v>
      </c>
      <c r="J3" s="108"/>
    </row>
    <row r="4" spans="2:16" ht="30" customHeight="1" thickBot="1">
      <c r="B4" s="239"/>
      <c r="C4" s="240"/>
      <c r="E4" s="109" t="s">
        <v>4</v>
      </c>
      <c r="F4" s="110" t="s">
        <v>48</v>
      </c>
      <c r="G4" s="111">
        <f>COUNTA(B4,E8:F10,E14:F19,E21:F34,E36:F43,E45:F48,E50:F52,E54,D90:D100,F90:F100)</f>
        <v>0</v>
      </c>
      <c r="H4" s="112" t="s">
        <v>101</v>
      </c>
      <c r="I4" s="113">
        <v>61</v>
      </c>
      <c r="J4" s="108"/>
    </row>
    <row r="5" spans="2:16" ht="17.25" customHeight="1" thickBot="1">
      <c r="B5" s="241" t="s">
        <v>12</v>
      </c>
      <c r="C5" s="242"/>
    </row>
    <row r="6" spans="2:16" ht="17.25" customHeight="1">
      <c r="B6" s="114"/>
      <c r="C6" s="114"/>
      <c r="D6" s="115" t="s">
        <v>165</v>
      </c>
      <c r="E6" s="243" t="s">
        <v>166</v>
      </c>
      <c r="F6" s="244"/>
    </row>
    <row r="7" spans="2:16" ht="34.5" customHeight="1" thickBot="1">
      <c r="B7" s="114"/>
      <c r="C7" s="114"/>
      <c r="D7" s="116" t="s">
        <v>50</v>
      </c>
      <c r="E7" s="216" t="s">
        <v>211</v>
      </c>
      <c r="F7" s="217"/>
    </row>
    <row r="8" spans="2:16" ht="15" customHeight="1">
      <c r="B8" s="114"/>
      <c r="C8" s="114"/>
      <c r="D8" s="218" t="s">
        <v>51</v>
      </c>
      <c r="E8" s="220"/>
      <c r="F8" s="221"/>
    </row>
    <row r="9" spans="2:16" ht="15" customHeight="1" thickBot="1">
      <c r="B9" s="114"/>
      <c r="C9" s="114"/>
      <c r="D9" s="219"/>
      <c r="E9" s="222"/>
      <c r="F9" s="223"/>
    </row>
    <row r="10" spans="2:16" ht="30" customHeight="1" thickBot="1">
      <c r="B10" s="114"/>
      <c r="C10" s="114"/>
      <c r="D10" s="117" t="s">
        <v>0</v>
      </c>
      <c r="E10" s="224"/>
      <c r="F10" s="225"/>
      <c r="G10" s="70"/>
      <c r="H10" s="70"/>
      <c r="I10" s="70"/>
      <c r="J10" s="70"/>
    </row>
    <row r="11" spans="2:16" ht="17.25" customHeight="1" thickBot="1">
      <c r="I11" s="70"/>
      <c r="J11" s="70"/>
      <c r="K11" s="70"/>
      <c r="L11" s="70"/>
      <c r="M11" s="70"/>
      <c r="N11" s="70"/>
    </row>
    <row r="12" spans="2:16" ht="30" customHeight="1" thickBot="1">
      <c r="B12" s="226" t="s">
        <v>49</v>
      </c>
      <c r="C12" s="227"/>
      <c r="D12" s="227"/>
      <c r="E12" s="227"/>
      <c r="F12" s="228"/>
      <c r="G12" s="118"/>
      <c r="H12" s="118"/>
      <c r="I12" s="13"/>
      <c r="J12" s="13"/>
    </row>
    <row r="13" spans="2:16" ht="30" customHeight="1" thickBot="1">
      <c r="B13" s="229" t="s">
        <v>46</v>
      </c>
      <c r="C13" s="230"/>
      <c r="D13" s="152" t="s">
        <v>47</v>
      </c>
      <c r="E13" s="231" t="s">
        <v>95</v>
      </c>
      <c r="F13" s="232"/>
    </row>
    <row r="14" spans="2:16" ht="30" customHeight="1">
      <c r="B14" s="249" t="s">
        <v>13</v>
      </c>
      <c r="C14" s="250"/>
      <c r="D14" s="155" t="s">
        <v>229</v>
      </c>
      <c r="E14" s="251"/>
      <c r="F14" s="252"/>
    </row>
    <row r="15" spans="2:16" ht="30" customHeight="1">
      <c r="B15" s="245" t="s">
        <v>14</v>
      </c>
      <c r="C15" s="246"/>
      <c r="D15" s="153" t="s">
        <v>197</v>
      </c>
      <c r="E15" s="247"/>
      <c r="F15" s="248"/>
    </row>
    <row r="16" spans="2:16" ht="30" customHeight="1">
      <c r="B16" s="245" t="s">
        <v>15</v>
      </c>
      <c r="C16" s="246"/>
      <c r="D16" s="153" t="s">
        <v>198</v>
      </c>
      <c r="E16" s="247"/>
      <c r="F16" s="248"/>
    </row>
    <row r="17" spans="2:8" ht="30" customHeight="1">
      <c r="B17" s="245" t="s">
        <v>167</v>
      </c>
      <c r="C17" s="246"/>
      <c r="D17" s="153" t="s">
        <v>199</v>
      </c>
      <c r="E17" s="247"/>
      <c r="F17" s="248"/>
    </row>
    <row r="18" spans="2:8" ht="30" customHeight="1">
      <c r="B18" s="245" t="s">
        <v>16</v>
      </c>
      <c r="C18" s="246"/>
      <c r="D18" s="154"/>
      <c r="E18" s="247"/>
      <c r="F18" s="248"/>
    </row>
    <row r="19" spans="2:8" ht="30" customHeight="1">
      <c r="B19" s="245" t="s">
        <v>232</v>
      </c>
      <c r="C19" s="246"/>
      <c r="D19" s="190" t="s">
        <v>238</v>
      </c>
      <c r="E19" s="247"/>
      <c r="F19" s="248"/>
    </row>
    <row r="20" spans="2:8" ht="30" customHeight="1">
      <c r="B20" s="253" t="s">
        <v>17</v>
      </c>
      <c r="C20" s="246"/>
      <c r="D20" s="246"/>
      <c r="E20" s="246"/>
      <c r="F20" s="254"/>
    </row>
    <row r="21" spans="2:8" ht="30" customHeight="1">
      <c r="B21" s="245" t="s">
        <v>18</v>
      </c>
      <c r="C21" s="246"/>
      <c r="D21" s="153" t="s">
        <v>200</v>
      </c>
      <c r="E21" s="247"/>
      <c r="F21" s="248"/>
    </row>
    <row r="22" spans="2:8" ht="30" customHeight="1">
      <c r="B22" s="245" t="s">
        <v>19</v>
      </c>
      <c r="C22" s="246"/>
      <c r="D22" s="154"/>
      <c r="E22" s="247"/>
      <c r="F22" s="248"/>
    </row>
    <row r="23" spans="2:8" ht="30" customHeight="1">
      <c r="B23" s="245" t="s">
        <v>20</v>
      </c>
      <c r="C23" s="246"/>
      <c r="D23" s="153" t="s">
        <v>201</v>
      </c>
      <c r="E23" s="247"/>
      <c r="F23" s="248"/>
    </row>
    <row r="24" spans="2:8" ht="30" customHeight="1">
      <c r="B24" s="245" t="s">
        <v>21</v>
      </c>
      <c r="C24" s="246"/>
      <c r="D24" s="154"/>
      <c r="E24" s="247"/>
      <c r="F24" s="248"/>
    </row>
    <row r="25" spans="2:8" ht="30" customHeight="1">
      <c r="B25" s="245" t="s">
        <v>168</v>
      </c>
      <c r="C25" s="246"/>
      <c r="D25" s="153" t="s">
        <v>202</v>
      </c>
      <c r="E25" s="247"/>
      <c r="F25" s="248"/>
    </row>
    <row r="26" spans="2:8" ht="30" customHeight="1">
      <c r="B26" s="245" t="s">
        <v>22</v>
      </c>
      <c r="C26" s="246"/>
      <c r="D26" s="154"/>
      <c r="E26" s="247"/>
      <c r="F26" s="248"/>
    </row>
    <row r="27" spans="2:8" ht="30" customHeight="1">
      <c r="B27" s="245" t="s">
        <v>23</v>
      </c>
      <c r="C27" s="246"/>
      <c r="D27" s="154"/>
      <c r="E27" s="247"/>
      <c r="F27" s="248"/>
    </row>
    <row r="28" spans="2:8" ht="30" customHeight="1">
      <c r="B28" s="245" t="s">
        <v>24</v>
      </c>
      <c r="C28" s="246"/>
      <c r="D28" s="154"/>
      <c r="E28" s="247"/>
      <c r="F28" s="248"/>
    </row>
    <row r="29" spans="2:8" ht="30" customHeight="1">
      <c r="B29" s="245" t="s">
        <v>25</v>
      </c>
      <c r="C29" s="246"/>
      <c r="D29" s="154"/>
      <c r="E29" s="247"/>
      <c r="F29" s="248"/>
    </row>
    <row r="30" spans="2:8" ht="30" customHeight="1">
      <c r="B30" s="245" t="s">
        <v>169</v>
      </c>
      <c r="C30" s="246"/>
      <c r="D30" s="153" t="s">
        <v>203</v>
      </c>
      <c r="E30" s="247"/>
      <c r="F30" s="248"/>
    </row>
    <row r="31" spans="2:8" ht="30" customHeight="1">
      <c r="B31" s="245" t="s">
        <v>26</v>
      </c>
      <c r="C31" s="246"/>
      <c r="D31" s="153" t="s">
        <v>230</v>
      </c>
      <c r="E31" s="247"/>
      <c r="F31" s="248"/>
    </row>
    <row r="32" spans="2:8" ht="30" customHeight="1">
      <c r="B32" s="245" t="s">
        <v>27</v>
      </c>
      <c r="C32" s="246"/>
      <c r="D32" s="153" t="s">
        <v>204</v>
      </c>
      <c r="E32" s="247"/>
      <c r="F32" s="248"/>
      <c r="G32" s="70"/>
      <c r="H32" s="70"/>
    </row>
    <row r="33" spans="2:8" ht="30" customHeight="1">
      <c r="B33" s="245" t="s">
        <v>28</v>
      </c>
      <c r="C33" s="246"/>
      <c r="D33" s="153" t="s">
        <v>205</v>
      </c>
      <c r="E33" s="247"/>
      <c r="F33" s="248"/>
      <c r="G33" s="70"/>
      <c r="H33" s="70"/>
    </row>
    <row r="34" spans="2:8" ht="30" customHeight="1">
      <c r="B34" s="245" t="s">
        <v>29</v>
      </c>
      <c r="C34" s="246"/>
      <c r="D34" s="153" t="s">
        <v>206</v>
      </c>
      <c r="E34" s="247"/>
      <c r="F34" s="248"/>
      <c r="G34" s="70"/>
      <c r="H34" s="70"/>
    </row>
    <row r="35" spans="2:8" ht="30" customHeight="1">
      <c r="B35" s="253" t="s">
        <v>30</v>
      </c>
      <c r="C35" s="246"/>
      <c r="D35" s="255"/>
      <c r="E35" s="255"/>
      <c r="F35" s="256"/>
      <c r="G35" s="70"/>
      <c r="H35" s="70"/>
    </row>
    <row r="36" spans="2:8" ht="30" customHeight="1">
      <c r="B36" s="245" t="s">
        <v>31</v>
      </c>
      <c r="C36" s="246"/>
      <c r="D36" s="154"/>
      <c r="E36" s="247"/>
      <c r="F36" s="248"/>
      <c r="G36" s="70"/>
      <c r="H36" s="70"/>
    </row>
    <row r="37" spans="2:8" ht="30" customHeight="1">
      <c r="B37" s="245" t="s">
        <v>32</v>
      </c>
      <c r="C37" s="246"/>
      <c r="D37" s="154"/>
      <c r="E37" s="247"/>
      <c r="F37" s="248"/>
      <c r="G37" s="70"/>
      <c r="H37" s="70"/>
    </row>
    <row r="38" spans="2:8" ht="30" customHeight="1">
      <c r="B38" s="245" t="s">
        <v>33</v>
      </c>
      <c r="C38" s="246"/>
      <c r="D38" s="154"/>
      <c r="E38" s="247"/>
      <c r="F38" s="248"/>
      <c r="G38" s="71"/>
      <c r="H38" s="71"/>
    </row>
    <row r="39" spans="2:8" ht="30" customHeight="1">
      <c r="B39" s="245" t="s">
        <v>34</v>
      </c>
      <c r="C39" s="246"/>
      <c r="D39" s="154"/>
      <c r="E39" s="247"/>
      <c r="F39" s="248"/>
      <c r="G39" s="71"/>
      <c r="H39" s="71"/>
    </row>
    <row r="40" spans="2:8" ht="30" customHeight="1">
      <c r="B40" s="245" t="s">
        <v>35</v>
      </c>
      <c r="C40" s="246"/>
      <c r="D40" s="154"/>
      <c r="E40" s="247"/>
      <c r="F40" s="248"/>
      <c r="G40" s="71"/>
      <c r="H40" s="71"/>
    </row>
    <row r="41" spans="2:8" ht="30" customHeight="1">
      <c r="B41" s="245" t="s">
        <v>36</v>
      </c>
      <c r="C41" s="246"/>
      <c r="D41" s="154"/>
      <c r="E41" s="247"/>
      <c r="F41" s="248"/>
      <c r="G41" s="71"/>
      <c r="H41" s="71"/>
    </row>
    <row r="42" spans="2:8" ht="30" customHeight="1">
      <c r="B42" s="245" t="s">
        <v>27</v>
      </c>
      <c r="C42" s="246"/>
      <c r="D42" s="154"/>
      <c r="E42" s="247"/>
      <c r="F42" s="248"/>
      <c r="G42" s="71"/>
      <c r="H42" s="71"/>
    </row>
    <row r="43" spans="2:8" ht="30" customHeight="1">
      <c r="B43" s="245" t="s">
        <v>37</v>
      </c>
      <c r="C43" s="246"/>
      <c r="D43" s="154"/>
      <c r="E43" s="247"/>
      <c r="F43" s="248"/>
      <c r="G43" s="71"/>
      <c r="H43" s="71"/>
    </row>
    <row r="44" spans="2:8" ht="24.95" customHeight="1">
      <c r="B44" s="253" t="s">
        <v>38</v>
      </c>
      <c r="C44" s="246"/>
      <c r="D44" s="255"/>
      <c r="E44" s="255"/>
      <c r="F44" s="256"/>
      <c r="G44" s="71"/>
      <c r="H44" s="71"/>
    </row>
    <row r="45" spans="2:8" ht="30" customHeight="1">
      <c r="B45" s="245" t="s">
        <v>39</v>
      </c>
      <c r="C45" s="246"/>
      <c r="D45" s="153" t="s">
        <v>207</v>
      </c>
      <c r="E45" s="247"/>
      <c r="F45" s="248"/>
      <c r="G45" s="71"/>
      <c r="H45" s="71"/>
    </row>
    <row r="46" spans="2:8" ht="30" customHeight="1">
      <c r="B46" s="245" t="s">
        <v>40</v>
      </c>
      <c r="C46" s="246"/>
      <c r="D46" s="153" t="s">
        <v>231</v>
      </c>
      <c r="E46" s="247"/>
      <c r="F46" s="248"/>
      <c r="G46" s="71"/>
      <c r="H46" s="71"/>
    </row>
    <row r="47" spans="2:8" ht="30" customHeight="1">
      <c r="B47" s="245" t="s">
        <v>41</v>
      </c>
      <c r="C47" s="246"/>
      <c r="D47" s="153" t="s">
        <v>231</v>
      </c>
      <c r="E47" s="247"/>
      <c r="F47" s="248"/>
      <c r="G47" s="71"/>
      <c r="H47" s="71"/>
    </row>
    <row r="48" spans="2:8" ht="30" customHeight="1">
      <c r="B48" s="245" t="s">
        <v>233</v>
      </c>
      <c r="C48" s="246"/>
      <c r="D48" s="153" t="s">
        <v>231</v>
      </c>
      <c r="E48" s="247"/>
      <c r="F48" s="248"/>
      <c r="G48" s="71"/>
      <c r="H48" s="71"/>
    </row>
    <row r="49" spans="2:14" ht="30" customHeight="1">
      <c r="B49" s="253" t="s">
        <v>42</v>
      </c>
      <c r="C49" s="246"/>
      <c r="D49" s="255"/>
      <c r="E49" s="255"/>
      <c r="F49" s="256"/>
      <c r="G49" s="71"/>
      <c r="H49" s="71"/>
    </row>
    <row r="50" spans="2:14" ht="30" customHeight="1">
      <c r="B50" s="245" t="s">
        <v>43</v>
      </c>
      <c r="C50" s="246"/>
      <c r="D50" s="154"/>
      <c r="E50" s="247"/>
      <c r="F50" s="248"/>
      <c r="G50" s="71"/>
      <c r="H50" s="71"/>
    </row>
    <row r="51" spans="2:14" ht="30" customHeight="1">
      <c r="B51" s="245" t="s">
        <v>44</v>
      </c>
      <c r="C51" s="246"/>
      <c r="D51" s="153" t="s">
        <v>208</v>
      </c>
      <c r="E51" s="247"/>
      <c r="F51" s="248"/>
      <c r="G51" s="71"/>
      <c r="H51" s="71"/>
    </row>
    <row r="52" spans="2:14" ht="30" customHeight="1">
      <c r="B52" s="245" t="s">
        <v>45</v>
      </c>
      <c r="C52" s="246"/>
      <c r="D52" s="153" t="s">
        <v>209</v>
      </c>
      <c r="E52" s="247"/>
      <c r="F52" s="248"/>
    </row>
    <row r="53" spans="2:14" ht="30" customHeight="1">
      <c r="B53" s="253" t="s">
        <v>170</v>
      </c>
      <c r="C53" s="246"/>
      <c r="D53" s="255"/>
      <c r="E53" s="255"/>
      <c r="F53" s="256"/>
      <c r="G53" s="71"/>
      <c r="H53" s="71"/>
    </row>
    <row r="54" spans="2:14" ht="30" customHeight="1" thickBot="1">
      <c r="B54" s="257" t="s">
        <v>171</v>
      </c>
      <c r="C54" s="258"/>
      <c r="D54" s="156" t="s">
        <v>210</v>
      </c>
      <c r="E54" s="259"/>
      <c r="F54" s="260"/>
    </row>
    <row r="55" spans="2:14" ht="30" customHeight="1">
      <c r="B55" s="114"/>
      <c r="C55" s="114"/>
      <c r="D55" s="114"/>
      <c r="E55" s="114"/>
      <c r="F55" s="119"/>
      <c r="G55" s="71"/>
      <c r="H55" s="71"/>
    </row>
    <row r="56" spans="2:14" ht="30" customHeight="1" thickBot="1">
      <c r="B56" s="271" t="s">
        <v>172</v>
      </c>
      <c r="C56" s="272"/>
      <c r="D56" s="272"/>
      <c r="E56" s="272"/>
      <c r="F56" s="272"/>
      <c r="G56" s="71"/>
      <c r="H56" s="71"/>
    </row>
    <row r="57" spans="2:14" ht="30" customHeight="1" thickBot="1">
      <c r="B57" s="273" t="s">
        <v>120</v>
      </c>
      <c r="C57" s="274"/>
      <c r="D57" s="274"/>
      <c r="E57" s="275" t="s">
        <v>155</v>
      </c>
      <c r="F57" s="276"/>
      <c r="G57" s="120"/>
      <c r="H57" s="120"/>
    </row>
    <row r="58" spans="2:14" ht="30" customHeight="1">
      <c r="B58" s="281"/>
      <c r="C58" s="282"/>
      <c r="D58" s="191" t="s">
        <v>7</v>
      </c>
      <c r="E58" s="277" t="s">
        <v>6</v>
      </c>
      <c r="F58" s="278"/>
    </row>
    <row r="59" spans="2:14" ht="30" customHeight="1" thickBot="1">
      <c r="B59" s="283"/>
      <c r="C59" s="284"/>
      <c r="D59" s="192" t="s">
        <v>173</v>
      </c>
      <c r="E59" s="279"/>
      <c r="F59" s="270"/>
    </row>
    <row r="60" spans="2:14" ht="30" customHeight="1" thickBot="1">
      <c r="B60" s="285"/>
      <c r="C60" s="286"/>
      <c r="D60" s="193" t="s">
        <v>239</v>
      </c>
      <c r="E60" s="279"/>
      <c r="F60" s="270"/>
    </row>
    <row r="61" spans="2:14" ht="8.25" customHeight="1">
      <c r="B61" s="121"/>
      <c r="C61" s="121"/>
      <c r="D61" s="122"/>
      <c r="E61" s="123"/>
      <c r="F61" s="124"/>
    </row>
    <row r="62" spans="2:14" ht="17.25" customHeight="1" thickBot="1">
      <c r="I62" s="70"/>
      <c r="J62" s="70"/>
      <c r="K62" s="70"/>
      <c r="L62" s="70"/>
      <c r="M62" s="70"/>
      <c r="N62" s="70"/>
    </row>
    <row r="63" spans="2:14" ht="20.100000000000001" customHeight="1" thickBot="1">
      <c r="B63" s="280" t="s">
        <v>119</v>
      </c>
      <c r="C63" s="274"/>
      <c r="D63" s="274"/>
      <c r="E63" s="261" t="s">
        <v>155</v>
      </c>
      <c r="F63" s="262"/>
    </row>
    <row r="64" spans="2:14" ht="30" customHeight="1">
      <c r="B64" s="263" t="s">
        <v>174</v>
      </c>
      <c r="C64" s="264"/>
      <c r="D64" s="157" t="s">
        <v>175</v>
      </c>
      <c r="E64" s="267"/>
      <c r="F64" s="268"/>
    </row>
    <row r="65" spans="2:11" ht="30" customHeight="1" thickBot="1">
      <c r="B65" s="265"/>
      <c r="C65" s="266"/>
      <c r="D65" s="158" t="s">
        <v>116</v>
      </c>
      <c r="E65" s="269"/>
      <c r="F65" s="270"/>
    </row>
    <row r="66" spans="2:11" ht="17.25" customHeight="1" thickBot="1"/>
    <row r="67" spans="2:11" ht="20.100000000000001" customHeight="1" thickBot="1">
      <c r="B67" s="280" t="s">
        <v>117</v>
      </c>
      <c r="C67" s="274"/>
      <c r="D67" s="274"/>
      <c r="E67" s="261"/>
      <c r="F67" s="262"/>
    </row>
    <row r="68" spans="2:11" ht="30" customHeight="1">
      <c r="B68" s="263" t="s">
        <v>212</v>
      </c>
      <c r="C68" s="324" t="s">
        <v>176</v>
      </c>
      <c r="D68" s="325"/>
      <c r="E68" s="326"/>
      <c r="F68" s="327"/>
    </row>
    <row r="69" spans="2:11" ht="30" customHeight="1">
      <c r="B69" s="323"/>
      <c r="C69" s="299" t="s">
        <v>177</v>
      </c>
      <c r="D69" s="256"/>
      <c r="E69" s="328"/>
      <c r="F69" s="329"/>
    </row>
    <row r="70" spans="2:11" ht="30" customHeight="1">
      <c r="B70" s="323"/>
      <c r="C70" s="299" t="s">
        <v>178</v>
      </c>
      <c r="D70" s="256"/>
      <c r="E70" s="328"/>
      <c r="F70" s="329"/>
    </row>
    <row r="71" spans="2:11" ht="30" customHeight="1">
      <c r="B71" s="297" t="s">
        <v>118</v>
      </c>
      <c r="C71" s="299" t="s">
        <v>180</v>
      </c>
      <c r="D71" s="300"/>
      <c r="E71" s="301"/>
      <c r="F71" s="302"/>
    </row>
    <row r="72" spans="2:11" ht="30" customHeight="1" thickBot="1">
      <c r="B72" s="298"/>
      <c r="C72" s="303" t="s">
        <v>179</v>
      </c>
      <c r="D72" s="304"/>
      <c r="E72" s="305"/>
      <c r="F72" s="306"/>
    </row>
    <row r="75" spans="2:11" ht="26.25">
      <c r="B75" s="98" t="s">
        <v>111</v>
      </c>
    </row>
    <row r="76" spans="2:11" ht="17.25" customHeight="1" thickBot="1">
      <c r="B76" s="99" t="s">
        <v>114</v>
      </c>
      <c r="J76" s="70"/>
    </row>
    <row r="77" spans="2:11" ht="30" customHeight="1" thickBot="1">
      <c r="B77" s="321" t="s">
        <v>213</v>
      </c>
      <c r="C77" s="322"/>
      <c r="J77" s="70"/>
    </row>
    <row r="78" spans="2:11" ht="35.1" customHeight="1" thickBot="1">
      <c r="B78" s="125" t="s">
        <v>52</v>
      </c>
      <c r="C78" s="126" t="s">
        <v>54</v>
      </c>
      <c r="I78" s="70"/>
      <c r="J78" s="70"/>
      <c r="K78" s="70"/>
    </row>
    <row r="79" spans="2:11" ht="30" customHeight="1">
      <c r="B79" s="129" t="s">
        <v>185</v>
      </c>
      <c r="C79" s="159"/>
      <c r="D79" s="127" t="s">
        <v>112</v>
      </c>
      <c r="I79" s="70"/>
      <c r="J79" s="70"/>
      <c r="K79" s="70"/>
    </row>
    <row r="80" spans="2:11" ht="30" customHeight="1">
      <c r="B80" s="160" t="s">
        <v>186</v>
      </c>
      <c r="C80" s="161"/>
      <c r="D80" s="127" t="s">
        <v>113</v>
      </c>
      <c r="I80" s="70"/>
      <c r="J80" s="70"/>
      <c r="K80" s="70"/>
    </row>
    <row r="81" spans="2:15" ht="30" customHeight="1">
      <c r="B81" s="160" t="s">
        <v>187</v>
      </c>
      <c r="C81" s="161"/>
      <c r="D81" s="127" t="s">
        <v>113</v>
      </c>
      <c r="I81" s="70"/>
      <c r="J81" s="70"/>
      <c r="K81" s="70"/>
    </row>
    <row r="82" spans="2:15" ht="30" customHeight="1">
      <c r="B82" s="160" t="s">
        <v>188</v>
      </c>
      <c r="C82" s="161"/>
      <c r="D82" s="127" t="s">
        <v>113</v>
      </c>
      <c r="I82" s="70"/>
      <c r="J82" s="70"/>
      <c r="K82" s="70"/>
    </row>
    <row r="83" spans="2:15" ht="30" customHeight="1">
      <c r="B83" s="160" t="s">
        <v>189</v>
      </c>
      <c r="C83" s="161"/>
      <c r="D83" s="127" t="s">
        <v>113</v>
      </c>
      <c r="I83" s="70"/>
      <c r="J83" s="70"/>
      <c r="K83" s="70"/>
    </row>
    <row r="84" spans="2:15" ht="30" customHeight="1" thickBot="1">
      <c r="B84" s="162" t="s">
        <v>190</v>
      </c>
      <c r="C84" s="163"/>
      <c r="D84" s="127" t="s">
        <v>113</v>
      </c>
      <c r="I84" s="70"/>
      <c r="J84" s="70"/>
      <c r="K84" s="70"/>
    </row>
    <row r="85" spans="2:15" ht="17.25" customHeight="1">
      <c r="I85" s="70"/>
      <c r="J85" s="70"/>
      <c r="K85" s="307" t="s">
        <v>222</v>
      </c>
      <c r="L85" s="308"/>
      <c r="M85" s="308"/>
      <c r="N85" s="195"/>
      <c r="O85" s="195"/>
    </row>
    <row r="86" spans="2:15" ht="24" thickBot="1">
      <c r="B86" s="100" t="s">
        <v>220</v>
      </c>
      <c r="I86" s="70"/>
      <c r="J86" s="70"/>
      <c r="K86" s="308"/>
      <c r="L86" s="308"/>
      <c r="M86" s="308"/>
      <c r="N86" s="195"/>
      <c r="O86" s="195"/>
    </row>
    <row r="87" spans="2:15" ht="30" customHeight="1">
      <c r="B87" s="280" t="s">
        <v>115</v>
      </c>
      <c r="C87" s="274"/>
      <c r="D87" s="274"/>
      <c r="E87" s="274"/>
      <c r="F87" s="274"/>
      <c r="G87" s="274"/>
      <c r="H87" s="242"/>
      <c r="I87" s="287"/>
      <c r="J87" s="70"/>
      <c r="K87" s="308"/>
      <c r="L87" s="308"/>
      <c r="M87" s="308"/>
      <c r="N87" s="195"/>
      <c r="O87" s="195"/>
    </row>
    <row r="88" spans="2:15" ht="30" customHeight="1" thickBot="1">
      <c r="B88" s="288" t="s">
        <v>121</v>
      </c>
      <c r="C88" s="289"/>
      <c r="D88" s="289"/>
      <c r="E88" s="289"/>
      <c r="F88" s="289"/>
      <c r="G88" s="290"/>
      <c r="H88" s="290"/>
      <c r="I88" s="291"/>
      <c r="J88" s="70"/>
      <c r="K88" s="70"/>
      <c r="L88" s="70"/>
      <c r="M88" s="70"/>
      <c r="N88" s="70"/>
    </row>
    <row r="89" spans="2:15" ht="65.099999999999994" customHeight="1" thickBot="1">
      <c r="B89" s="128" t="s">
        <v>73</v>
      </c>
      <c r="C89" s="125" t="s">
        <v>74</v>
      </c>
      <c r="D89" s="128" t="s">
        <v>53</v>
      </c>
      <c r="E89" s="128" t="s">
        <v>54</v>
      </c>
      <c r="F89" s="164" t="s">
        <v>181</v>
      </c>
      <c r="G89" s="292" t="s">
        <v>214</v>
      </c>
      <c r="H89" s="293"/>
      <c r="I89" s="232"/>
      <c r="J89" s="70"/>
      <c r="K89" s="183" t="s">
        <v>224</v>
      </c>
      <c r="L89" s="184" t="s">
        <v>90</v>
      </c>
      <c r="M89" s="185" t="s">
        <v>223</v>
      </c>
      <c r="N89" s="185" t="s">
        <v>221</v>
      </c>
      <c r="O89" s="185" t="s">
        <v>225</v>
      </c>
    </row>
    <row r="90" spans="2:15" ht="30" customHeight="1">
      <c r="B90" s="129" t="s">
        <v>191</v>
      </c>
      <c r="C90" s="130" t="s">
        <v>75</v>
      </c>
      <c r="D90" s="131"/>
      <c r="E90" s="132"/>
      <c r="F90" s="133"/>
      <c r="G90" s="294"/>
      <c r="H90" s="295"/>
      <c r="I90" s="296"/>
      <c r="J90" s="70"/>
      <c r="K90" s="134" t="str">
        <f>IF(AND(C79&lt;&gt; "",E90 &lt;&gt; ""),Basisannahmen!C8*6-C79, " ")</f>
        <v xml:space="preserve"> </v>
      </c>
      <c r="L90" s="135">
        <f>IF(K90&lt; 0,0, IF(E90&lt;&gt; 0,ROUNDUP(K90/E90,0), 0))</f>
        <v>0</v>
      </c>
      <c r="M90" s="136">
        <f>IF(AND(G90&lt;&gt; 0,L90 &lt;&gt; 0), L90*G90, 0)</f>
        <v>0</v>
      </c>
      <c r="N90" s="180">
        <f t="shared" ref="N90:N100" si="0">IF(AND(G90&lt;&gt; 0,E90 &lt;&gt; 0), G90/E90, 0)</f>
        <v>0</v>
      </c>
      <c r="O90" s="175" t="e">
        <f>N90*K90</f>
        <v>#VALUE!</v>
      </c>
    </row>
    <row r="91" spans="2:15" ht="30" customHeight="1">
      <c r="B91" s="320" t="s">
        <v>192</v>
      </c>
      <c r="C91" s="137" t="s">
        <v>76</v>
      </c>
      <c r="D91" s="138"/>
      <c r="E91" s="139"/>
      <c r="F91" s="140"/>
      <c r="G91" s="312"/>
      <c r="H91" s="313"/>
      <c r="I91" s="314"/>
      <c r="J91" s="70"/>
      <c r="K91" s="179" t="str">
        <f>IF(AND(C80&lt;&gt; "",E91 &lt;&gt; ""),Basisannahmen!C9*6-C80, " ")</f>
        <v xml:space="preserve"> </v>
      </c>
      <c r="L91" s="141">
        <f t="shared" ref="L91:L100" si="1">IF(K91&lt; 0,0, IF(E91&lt;&gt; 0,ROUNDUP(K91/E91,0), 0))</f>
        <v>0</v>
      </c>
      <c r="M91" s="142">
        <f t="shared" ref="M91:M100" si="2">IF(AND(G91&lt;&gt; 0,L91 &lt;&gt; 0), L91*G91, 0)</f>
        <v>0</v>
      </c>
      <c r="N91" s="181">
        <f t="shared" si="0"/>
        <v>0</v>
      </c>
      <c r="O91" s="176" t="e">
        <f t="shared" ref="O91:O100" si="3">N91*K91</f>
        <v>#VALUE!</v>
      </c>
    </row>
    <row r="92" spans="2:15" ht="30" customHeight="1">
      <c r="B92" s="320"/>
      <c r="C92" s="137" t="s">
        <v>77</v>
      </c>
      <c r="D92" s="138"/>
      <c r="E92" s="139"/>
      <c r="F92" s="140"/>
      <c r="G92" s="312"/>
      <c r="H92" s="313"/>
      <c r="I92" s="314"/>
      <c r="J92" s="70"/>
      <c r="K92" s="179" t="str">
        <f>IF(AND(C80&lt;&gt; "",E92 &lt;&gt; ""),Basisannahmen!C9*6-C80, " ")</f>
        <v xml:space="preserve"> </v>
      </c>
      <c r="L92" s="141">
        <f t="shared" si="1"/>
        <v>0</v>
      </c>
      <c r="M92" s="142">
        <f t="shared" si="2"/>
        <v>0</v>
      </c>
      <c r="N92" s="181">
        <f t="shared" si="0"/>
        <v>0</v>
      </c>
      <c r="O92" s="176" t="e">
        <f t="shared" si="3"/>
        <v>#VALUE!</v>
      </c>
    </row>
    <row r="93" spans="2:15" ht="30" customHeight="1">
      <c r="B93" s="320"/>
      <c r="C93" s="137" t="s">
        <v>78</v>
      </c>
      <c r="D93" s="138"/>
      <c r="E93" s="139"/>
      <c r="F93" s="140"/>
      <c r="G93" s="312"/>
      <c r="H93" s="313"/>
      <c r="I93" s="314"/>
      <c r="J93" s="70"/>
      <c r="K93" s="179" t="str">
        <f>IF(AND(C80&lt;&gt; "",E93 &lt;&gt; ""),Basisannahmen!C9*6-C80, " ")</f>
        <v xml:space="preserve"> </v>
      </c>
      <c r="L93" s="141">
        <f t="shared" si="1"/>
        <v>0</v>
      </c>
      <c r="M93" s="142">
        <f t="shared" si="2"/>
        <v>0</v>
      </c>
      <c r="N93" s="181">
        <f t="shared" si="0"/>
        <v>0</v>
      </c>
      <c r="O93" s="176" t="e">
        <f t="shared" si="3"/>
        <v>#VALUE!</v>
      </c>
    </row>
    <row r="94" spans="2:15" ht="30" customHeight="1">
      <c r="B94" s="320"/>
      <c r="C94" s="137" t="s">
        <v>79</v>
      </c>
      <c r="D94" s="138"/>
      <c r="E94" s="139"/>
      <c r="F94" s="140"/>
      <c r="G94" s="312"/>
      <c r="H94" s="313"/>
      <c r="I94" s="314"/>
      <c r="J94" s="70"/>
      <c r="K94" s="179" t="str">
        <f>IF(AND(C80&lt;&gt; "",E94 &lt;&gt; ""),Basisannahmen!C9*6-C80, " ")</f>
        <v xml:space="preserve"> </v>
      </c>
      <c r="L94" s="141">
        <f t="shared" si="1"/>
        <v>0</v>
      </c>
      <c r="M94" s="142">
        <f t="shared" si="2"/>
        <v>0</v>
      </c>
      <c r="N94" s="181">
        <f t="shared" si="0"/>
        <v>0</v>
      </c>
      <c r="O94" s="176" t="e">
        <f t="shared" si="3"/>
        <v>#VALUE!</v>
      </c>
    </row>
    <row r="95" spans="2:15" ht="30" customHeight="1">
      <c r="B95" s="320"/>
      <c r="C95" s="137" t="s">
        <v>80</v>
      </c>
      <c r="D95" s="138"/>
      <c r="E95" s="139"/>
      <c r="F95" s="140"/>
      <c r="G95" s="312"/>
      <c r="H95" s="313"/>
      <c r="I95" s="314"/>
      <c r="J95" s="70"/>
      <c r="K95" s="179" t="str">
        <f>IF(AND(C80&lt;&gt; "",E95 &lt;&gt; ""),Basisannahmen!C9*6-C80, " ")</f>
        <v xml:space="preserve"> </v>
      </c>
      <c r="L95" s="141">
        <f t="shared" si="1"/>
        <v>0</v>
      </c>
      <c r="M95" s="142">
        <f t="shared" si="2"/>
        <v>0</v>
      </c>
      <c r="N95" s="181">
        <f t="shared" si="0"/>
        <v>0</v>
      </c>
      <c r="O95" s="176" t="e">
        <f t="shared" si="3"/>
        <v>#VALUE!</v>
      </c>
    </row>
    <row r="96" spans="2:15" ht="30" customHeight="1">
      <c r="B96" s="320"/>
      <c r="C96" s="137" t="s">
        <v>81</v>
      </c>
      <c r="D96" s="138"/>
      <c r="E96" s="139"/>
      <c r="F96" s="140"/>
      <c r="G96" s="312"/>
      <c r="H96" s="313"/>
      <c r="I96" s="314"/>
      <c r="J96" s="70"/>
      <c r="K96" s="179" t="str">
        <f>IF(AND(C80&lt;&gt; "",E96 &lt;&gt; ""),Basisannahmen!C9*6-C80, " ")</f>
        <v xml:space="preserve"> </v>
      </c>
      <c r="L96" s="141">
        <f t="shared" si="1"/>
        <v>0</v>
      </c>
      <c r="M96" s="142">
        <f t="shared" si="2"/>
        <v>0</v>
      </c>
      <c r="N96" s="181">
        <f t="shared" si="0"/>
        <v>0</v>
      </c>
      <c r="O96" s="176" t="e">
        <f t="shared" si="3"/>
        <v>#VALUE!</v>
      </c>
    </row>
    <row r="97" spans="2:15" ht="30" customHeight="1">
      <c r="B97" s="309" t="s">
        <v>182</v>
      </c>
      <c r="C97" s="137" t="s">
        <v>193</v>
      </c>
      <c r="D97" s="138"/>
      <c r="E97" s="139"/>
      <c r="F97" s="140"/>
      <c r="G97" s="312"/>
      <c r="H97" s="313"/>
      <c r="I97" s="314"/>
      <c r="J97" s="70"/>
      <c r="K97" s="179" t="str">
        <f>IF(AND(C81&lt;&gt; "",E97 &lt;&gt; ""),Basisannahmen!C8*6+Basisannahmen!C9*6-C81, " ")</f>
        <v xml:space="preserve"> </v>
      </c>
      <c r="L97" s="141">
        <f t="shared" si="1"/>
        <v>0</v>
      </c>
      <c r="M97" s="142">
        <f t="shared" si="2"/>
        <v>0</v>
      </c>
      <c r="N97" s="181">
        <f t="shared" si="0"/>
        <v>0</v>
      </c>
      <c r="O97" s="176" t="e">
        <f t="shared" si="3"/>
        <v>#VALUE!</v>
      </c>
    </row>
    <row r="98" spans="2:15" ht="30" customHeight="1">
      <c r="B98" s="310"/>
      <c r="C98" s="137" t="s">
        <v>194</v>
      </c>
      <c r="D98" s="138"/>
      <c r="E98" s="139"/>
      <c r="F98" s="140"/>
      <c r="G98" s="312"/>
      <c r="H98" s="313"/>
      <c r="I98" s="314"/>
      <c r="J98" s="70"/>
      <c r="K98" s="179" t="str">
        <f>IF(AND(C82&lt;&gt; "",E98 &lt;&gt; ""),Basisannahmen!C8*6+Basisannahmen!C9*6-C82, " ")</f>
        <v xml:space="preserve"> </v>
      </c>
      <c r="L98" s="141">
        <f t="shared" si="1"/>
        <v>0</v>
      </c>
      <c r="M98" s="142">
        <f t="shared" si="2"/>
        <v>0</v>
      </c>
      <c r="N98" s="181">
        <f t="shared" si="0"/>
        <v>0</v>
      </c>
      <c r="O98" s="176" t="e">
        <f t="shared" si="3"/>
        <v>#VALUE!</v>
      </c>
    </row>
    <row r="99" spans="2:15" ht="30" customHeight="1">
      <c r="B99" s="310"/>
      <c r="C99" s="137" t="s">
        <v>195</v>
      </c>
      <c r="D99" s="138"/>
      <c r="E99" s="139"/>
      <c r="F99" s="140"/>
      <c r="G99" s="312"/>
      <c r="H99" s="313"/>
      <c r="I99" s="314"/>
      <c r="J99" s="70"/>
      <c r="K99" s="179" t="str">
        <f>IF(AND(C83&lt;&gt; "",E99 &lt;&gt; ""),Basisannahmen!C8*6+Basisannahmen!C9*6-C83, " ")</f>
        <v xml:space="preserve"> </v>
      </c>
      <c r="L99" s="141">
        <f t="shared" si="1"/>
        <v>0</v>
      </c>
      <c r="M99" s="142">
        <f t="shared" si="2"/>
        <v>0</v>
      </c>
      <c r="N99" s="181">
        <f t="shared" si="0"/>
        <v>0</v>
      </c>
      <c r="O99" s="176" t="e">
        <f t="shared" si="3"/>
        <v>#VALUE!</v>
      </c>
    </row>
    <row r="100" spans="2:15" ht="30" customHeight="1" thickBot="1">
      <c r="B100" s="311"/>
      <c r="C100" s="143" t="s">
        <v>196</v>
      </c>
      <c r="D100" s="144"/>
      <c r="E100" s="145"/>
      <c r="F100" s="146"/>
      <c r="G100" s="315"/>
      <c r="H100" s="316"/>
      <c r="I100" s="317"/>
      <c r="J100" s="70"/>
      <c r="K100" s="179" t="str">
        <f>IF(AND(C84&lt;&gt; "",E100 &lt;&gt; ""),Basisannahmen!C8*6+Basisannahmen!C9*6-C84, " ")</f>
        <v xml:space="preserve"> </v>
      </c>
      <c r="L100" s="147">
        <f t="shared" si="1"/>
        <v>0</v>
      </c>
      <c r="M100" s="148">
        <f t="shared" si="2"/>
        <v>0</v>
      </c>
      <c r="N100" s="182">
        <f t="shared" si="0"/>
        <v>0</v>
      </c>
      <c r="O100" s="177" t="e">
        <f t="shared" si="3"/>
        <v>#VALUE!</v>
      </c>
    </row>
    <row r="101" spans="2:15" ht="30" customHeight="1" thickBot="1">
      <c r="B101" s="114"/>
      <c r="I101" s="70"/>
      <c r="J101" s="70"/>
      <c r="K101" s="149"/>
      <c r="L101" s="150" t="s">
        <v>91</v>
      </c>
      <c r="M101" s="151">
        <f>SUM(M90:M100)</f>
        <v>0</v>
      </c>
      <c r="N101" s="186"/>
      <c r="O101" s="151" t="e">
        <f>SUM(O90:O100)</f>
        <v>#VALUE!</v>
      </c>
    </row>
    <row r="102" spans="2:15" ht="30" customHeight="1">
      <c r="B102" s="114"/>
    </row>
    <row r="103" spans="2:15" ht="30" customHeight="1">
      <c r="B103" s="114"/>
    </row>
    <row r="104" spans="2:15" ht="30" customHeight="1">
      <c r="B104" s="114"/>
    </row>
    <row r="105" spans="2:15" ht="30" customHeight="1">
      <c r="B105" s="114"/>
    </row>
    <row r="106" spans="2:15" ht="30" customHeight="1">
      <c r="B106" s="114"/>
    </row>
  </sheetData>
  <sheetProtection algorithmName="SHA-512" hashValue="xaxUPFCOYJUjHySvmX1Iiy2eDGq+NsnTzC1uidaCeTlfv9Kr+BlwwcadL0G4jQEjIUqZa7bpMEFjtenrFlo54Q==" saltValue="NztW2oo/B67bi/IJ/3JUsw==" spinCount="100000" sheet="1" objects="1" scenarios="1"/>
  <mergeCells count="135">
    <mergeCell ref="K85:O87"/>
    <mergeCell ref="B97:B100"/>
    <mergeCell ref="G97:I97"/>
    <mergeCell ref="G98:I98"/>
    <mergeCell ref="G99:I99"/>
    <mergeCell ref="G100:I100"/>
    <mergeCell ref="B1:C1"/>
    <mergeCell ref="B91:B96"/>
    <mergeCell ref="G91:I91"/>
    <mergeCell ref="G92:I92"/>
    <mergeCell ref="G93:I93"/>
    <mergeCell ref="G94:I94"/>
    <mergeCell ref="G95:I95"/>
    <mergeCell ref="G96:I96"/>
    <mergeCell ref="B77:C77"/>
    <mergeCell ref="B67:D67"/>
    <mergeCell ref="E67:F67"/>
    <mergeCell ref="B68:B70"/>
    <mergeCell ref="C68:D68"/>
    <mergeCell ref="E68:F68"/>
    <mergeCell ref="C69:D69"/>
    <mergeCell ref="E69:F69"/>
    <mergeCell ref="C70:D70"/>
    <mergeCell ref="E70:F70"/>
    <mergeCell ref="B87:I87"/>
    <mergeCell ref="B88:I88"/>
    <mergeCell ref="G89:I89"/>
    <mergeCell ref="G90:I90"/>
    <mergeCell ref="B71:B72"/>
    <mergeCell ref="C71:D71"/>
    <mergeCell ref="E71:F71"/>
    <mergeCell ref="C72:D72"/>
    <mergeCell ref="E72:F72"/>
    <mergeCell ref="E63:F63"/>
    <mergeCell ref="B64:C65"/>
    <mergeCell ref="E64:F64"/>
    <mergeCell ref="E65:F65"/>
    <mergeCell ref="B56:F56"/>
    <mergeCell ref="B57:D57"/>
    <mergeCell ref="E57:F57"/>
    <mergeCell ref="E58:F58"/>
    <mergeCell ref="E59:F59"/>
    <mergeCell ref="B63:D63"/>
    <mergeCell ref="B58:C60"/>
    <mergeCell ref="E60:F60"/>
    <mergeCell ref="B51:C51"/>
    <mergeCell ref="E51:F51"/>
    <mergeCell ref="B52:C52"/>
    <mergeCell ref="E52:F52"/>
    <mergeCell ref="B53:F53"/>
    <mergeCell ref="B54:C54"/>
    <mergeCell ref="E54:F54"/>
    <mergeCell ref="B47:C47"/>
    <mergeCell ref="E47:F47"/>
    <mergeCell ref="B48:C48"/>
    <mergeCell ref="E48:F48"/>
    <mergeCell ref="B49:F49"/>
    <mergeCell ref="B50:C50"/>
    <mergeCell ref="E50:F50"/>
    <mergeCell ref="B43:C43"/>
    <mergeCell ref="E43:F43"/>
    <mergeCell ref="B44:F44"/>
    <mergeCell ref="B45:C45"/>
    <mergeCell ref="E45:F45"/>
    <mergeCell ref="B46:C46"/>
    <mergeCell ref="E46:F46"/>
    <mergeCell ref="B40:C40"/>
    <mergeCell ref="E40:F40"/>
    <mergeCell ref="B41:C41"/>
    <mergeCell ref="E41:F41"/>
    <mergeCell ref="B42:C42"/>
    <mergeCell ref="E42:F42"/>
    <mergeCell ref="B37:C37"/>
    <mergeCell ref="E37:F37"/>
    <mergeCell ref="B38:C38"/>
    <mergeCell ref="E38:F38"/>
    <mergeCell ref="B39:C39"/>
    <mergeCell ref="E39:F39"/>
    <mergeCell ref="B33:C33"/>
    <mergeCell ref="E33:F33"/>
    <mergeCell ref="B34:C34"/>
    <mergeCell ref="E34:F34"/>
    <mergeCell ref="B35:F35"/>
    <mergeCell ref="B36:C36"/>
    <mergeCell ref="E36:F36"/>
    <mergeCell ref="B30:C30"/>
    <mergeCell ref="E30:F30"/>
    <mergeCell ref="B31:C31"/>
    <mergeCell ref="E31:F31"/>
    <mergeCell ref="B32:C32"/>
    <mergeCell ref="E32:F32"/>
    <mergeCell ref="B27:C27"/>
    <mergeCell ref="E27:F27"/>
    <mergeCell ref="B28:C28"/>
    <mergeCell ref="E28:F28"/>
    <mergeCell ref="B29:C29"/>
    <mergeCell ref="E29:F29"/>
    <mergeCell ref="B24:C24"/>
    <mergeCell ref="E24:F24"/>
    <mergeCell ref="B25:C25"/>
    <mergeCell ref="E25:F25"/>
    <mergeCell ref="B26:C26"/>
    <mergeCell ref="E26:F26"/>
    <mergeCell ref="B20:F20"/>
    <mergeCell ref="B21:C21"/>
    <mergeCell ref="E21:F21"/>
    <mergeCell ref="B22:C22"/>
    <mergeCell ref="E22:F22"/>
    <mergeCell ref="B23:C23"/>
    <mergeCell ref="E23:F23"/>
    <mergeCell ref="B17:C17"/>
    <mergeCell ref="E17:F17"/>
    <mergeCell ref="B18:C18"/>
    <mergeCell ref="E18:F18"/>
    <mergeCell ref="B19:C19"/>
    <mergeCell ref="E19:F19"/>
    <mergeCell ref="B14:C14"/>
    <mergeCell ref="E14:F14"/>
    <mergeCell ref="B15:C15"/>
    <mergeCell ref="E15:F15"/>
    <mergeCell ref="B16:C16"/>
    <mergeCell ref="E16:F16"/>
    <mergeCell ref="E7:F7"/>
    <mergeCell ref="D8:D9"/>
    <mergeCell ref="E8:F9"/>
    <mergeCell ref="E10:F10"/>
    <mergeCell ref="B12:F12"/>
    <mergeCell ref="B13:C13"/>
    <mergeCell ref="E13:F13"/>
    <mergeCell ref="B2:C2"/>
    <mergeCell ref="G2:I2"/>
    <mergeCell ref="B3:C3"/>
    <mergeCell ref="B4:C4"/>
    <mergeCell ref="B5:C5"/>
    <mergeCell ref="E6:F6"/>
  </mergeCells>
  <dataValidations count="3">
    <dataValidation type="custom" allowBlank="1" showInputMessage="1" showErrorMessage="1" errorTitle="ungültiger Wert" error="Der eingegebene Wert ist nicht zugelassen._x000a__x000a_Bitte geben Sie einen ganzzahligen _x000a_Wert ohne Nachkommastellen ein!" prompt="Bitte geben Sie hier einen Wert ohne Nachkommastellen ein!" sqref="E71:F71" xr:uid="{C0174E27-30CF-4344-9BE2-A259867B7B1D}">
      <formula1>IF(ISNUMBER(FIND(",",E71)),LEN(E71)-FIND(",",E71)&lt;1,"WAHR")</formula1>
    </dataValidation>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72:F72 E68:F70 E64:F65 E59:F60 G90:G100" xr:uid="{C57B5B0B-A4C4-4D3C-8824-55A5A35F95B7}">
      <formula1>IF(ISNUMBER(FIND(",",E59)),LEN(E59)-FIND(",",E59)&lt;3,"WAHR")</formula1>
    </dataValidation>
    <dataValidation type="custom" allowBlank="1" showInputMessage="1" showErrorMessage="1" errorTitle="ungültiger Wert" error="Der eingegebene Wert ist nicht zugelassen._x000a__x000a_Bitte geben Sie hier einen ganzzahligen Wert ohne Nachkommastellen ein!" prompt="Bitte geben Sie hier einen ganzzahligen Wert ohne Nachkommastellen ein!" sqref="C79:C84 E90:E100" xr:uid="{AF88686F-530D-4FB3-A40A-5ABC418C9064}">
      <formula1>IF(ISNUMBER(FIND(",",C79)),LEN(C79)-FIND(",",C79)&lt;1,"WAHR")</formula1>
    </dataValidation>
  </dataValidations>
  <pageMargins left="0.7" right="0.7" top="0.78740157499999996" bottom="0.78740157499999996" header="0.3" footer="0.3"/>
  <pageSetup paperSize="8" scale="36" orientation="portrait" r:id="rId1"/>
  <headerFooter>
    <oddHeader>&amp;L04_Preisblatt_Leistung Druckertyp S2&amp;CPreisblatt_Leistung ZIB12.07 - 9910/18/VV : 4
Version V1.0
17.03.2020</oddHeader>
  </headerFooter>
  <rowBreaks count="2" manualBreakCount="2">
    <brk id="74" max="10" man="1"/>
    <brk id="110" max="1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23"/>
  <sheetViews>
    <sheetView showGridLines="0" zoomScale="90" zoomScaleNormal="90" zoomScalePageLayoutView="80" workbookViewId="0">
      <pane ySplit="24" topLeftCell="A25" activePane="bottomLeft" state="frozen"/>
      <selection pane="bottomLeft" activeCell="E23" sqref="E23:F23"/>
    </sheetView>
  </sheetViews>
  <sheetFormatPr baseColWidth="10" defaultRowHeight="17.25" customHeight="1"/>
  <cols>
    <col min="1" max="1" width="3.7109375" style="66" customWidth="1"/>
    <col min="2" max="2" width="45.140625" style="66" customWidth="1"/>
    <col min="3" max="3" width="25.7109375" style="66" customWidth="1"/>
    <col min="4" max="4" width="65.7109375" style="66" customWidth="1"/>
    <col min="5" max="6" width="30.7109375" style="66" customWidth="1"/>
    <col min="7" max="7" width="10.7109375" style="66" customWidth="1"/>
    <col min="8" max="8" width="5.7109375" style="66" customWidth="1"/>
    <col min="9" max="9" width="10.7109375" style="66" customWidth="1"/>
    <col min="10" max="16" width="15.7109375" style="66" customWidth="1"/>
    <col min="17" max="17" width="28.7109375" style="66" customWidth="1"/>
    <col min="18" max="16384" width="11.42578125" style="66"/>
  </cols>
  <sheetData>
    <row r="1" spans="2:15" ht="17.25" customHeight="1">
      <c r="B1" s="318" t="s">
        <v>183</v>
      </c>
      <c r="C1" s="319"/>
    </row>
    <row r="2" spans="2:15" ht="18" customHeight="1" thickBot="1">
      <c r="B2" s="233" t="s">
        <v>10</v>
      </c>
      <c r="C2" s="234"/>
      <c r="D2" s="67"/>
      <c r="E2" s="67"/>
      <c r="F2" s="68"/>
      <c r="G2" s="235" t="s">
        <v>94</v>
      </c>
      <c r="H2" s="235"/>
      <c r="I2" s="236"/>
      <c r="J2" s="68"/>
      <c r="K2" s="68"/>
      <c r="L2" s="68"/>
      <c r="M2" s="68"/>
      <c r="N2" s="68"/>
      <c r="O2" s="68"/>
    </row>
    <row r="3" spans="2:15" ht="30" customHeight="1" thickBot="1">
      <c r="B3" s="332"/>
      <c r="C3" s="333"/>
      <c r="E3" s="75" t="s">
        <v>4</v>
      </c>
      <c r="F3" s="76" t="s">
        <v>2</v>
      </c>
      <c r="G3" s="77">
        <f>COUNTA(E11:F15,E18:F19,E23)</f>
        <v>1</v>
      </c>
      <c r="H3" s="78" t="s">
        <v>101</v>
      </c>
      <c r="I3" s="79">
        <v>8</v>
      </c>
    </row>
    <row r="4" spans="2:15" ht="30" customHeight="1">
      <c r="B4" s="334"/>
      <c r="C4" s="335"/>
    </row>
    <row r="5" spans="2:15" ht="17.25" customHeight="1">
      <c r="B5" s="336"/>
      <c r="C5" s="337"/>
    </row>
    <row r="6" spans="2:15" ht="17.25" customHeight="1">
      <c r="I6" s="70"/>
      <c r="J6" s="70"/>
      <c r="K6" s="70"/>
      <c r="L6" s="70"/>
      <c r="M6" s="70"/>
    </row>
    <row r="7" spans="2:15" ht="30" customHeight="1">
      <c r="B7" s="69"/>
      <c r="C7" s="69"/>
      <c r="D7" s="69"/>
      <c r="E7" s="69"/>
      <c r="F7" s="72"/>
      <c r="G7" s="71"/>
      <c r="H7" s="71"/>
    </row>
    <row r="8" spans="2:15" ht="30" customHeight="1">
      <c r="B8" s="330" t="s">
        <v>130</v>
      </c>
      <c r="C8" s="331"/>
      <c r="D8" s="331"/>
      <c r="E8" s="331"/>
      <c r="F8" s="331"/>
      <c r="G8" s="71"/>
      <c r="H8" s="71"/>
    </row>
    <row r="9" spans="2:15" ht="17.25" customHeight="1" thickBot="1">
      <c r="I9" s="70"/>
      <c r="J9" s="70"/>
      <c r="K9" s="70"/>
      <c r="L9" s="70"/>
      <c r="M9" s="70"/>
    </row>
    <row r="10" spans="2:15" ht="17.25" customHeight="1" thickBot="1">
      <c r="B10" s="346" t="s">
        <v>151</v>
      </c>
      <c r="C10" s="347"/>
      <c r="D10" s="347"/>
      <c r="E10" s="227"/>
      <c r="F10" s="228"/>
    </row>
    <row r="11" spans="2:15" ht="30" customHeight="1">
      <c r="B11" s="353" t="s">
        <v>152</v>
      </c>
      <c r="C11" s="232"/>
      <c r="D11" s="80" t="s">
        <v>68</v>
      </c>
      <c r="E11" s="267"/>
      <c r="F11" s="268"/>
    </row>
    <row r="12" spans="2:15" ht="30" customHeight="1" thickBot="1">
      <c r="B12" s="356"/>
      <c r="C12" s="364"/>
      <c r="D12" s="494" t="s">
        <v>69</v>
      </c>
      <c r="E12" s="351">
        <v>0</v>
      </c>
      <c r="F12" s="352"/>
    </row>
    <row r="13" spans="2:15" ht="30" customHeight="1">
      <c r="B13" s="353" t="s">
        <v>9</v>
      </c>
      <c r="C13" s="293"/>
      <c r="D13" s="81" t="s">
        <v>131</v>
      </c>
      <c r="E13" s="358"/>
      <c r="F13" s="359"/>
    </row>
    <row r="14" spans="2:15" ht="30" customHeight="1">
      <c r="B14" s="354"/>
      <c r="C14" s="355"/>
      <c r="D14" s="82" t="s">
        <v>57</v>
      </c>
      <c r="E14" s="362"/>
      <c r="F14" s="363"/>
    </row>
    <row r="15" spans="2:15" ht="30" customHeight="1" thickBot="1">
      <c r="B15" s="356"/>
      <c r="C15" s="357"/>
      <c r="D15" s="83" t="s">
        <v>58</v>
      </c>
      <c r="E15" s="269"/>
      <c r="F15" s="270"/>
    </row>
    <row r="16" spans="2:15" ht="17.25" customHeight="1" thickBot="1"/>
    <row r="17" spans="2:6" ht="17.25" customHeight="1" thickBot="1">
      <c r="B17" s="346" t="s">
        <v>150</v>
      </c>
      <c r="C17" s="347"/>
      <c r="D17" s="347"/>
      <c r="E17" s="360"/>
      <c r="F17" s="361"/>
    </row>
    <row r="18" spans="2:6" ht="30" customHeight="1">
      <c r="B18" s="340" t="s">
        <v>157</v>
      </c>
      <c r="C18" s="341"/>
      <c r="D18" s="89" t="s">
        <v>156</v>
      </c>
      <c r="E18" s="342"/>
      <c r="F18" s="343"/>
    </row>
    <row r="19" spans="2:6" ht="30" customHeight="1" thickBot="1">
      <c r="B19" s="349" t="s">
        <v>158</v>
      </c>
      <c r="C19" s="350"/>
      <c r="D19" s="73" t="s">
        <v>159</v>
      </c>
      <c r="E19" s="338"/>
      <c r="F19" s="339"/>
    </row>
    <row r="21" spans="2:6" ht="17.25" customHeight="1" thickBot="1"/>
    <row r="22" spans="2:6" ht="17.25" customHeight="1" thickBot="1">
      <c r="B22" s="346" t="s">
        <v>154</v>
      </c>
      <c r="C22" s="347"/>
      <c r="D22" s="347"/>
      <c r="E22" s="227"/>
      <c r="F22" s="228"/>
    </row>
    <row r="23" spans="2:6" ht="30" customHeight="1" thickBot="1">
      <c r="B23" s="84" t="s">
        <v>228</v>
      </c>
      <c r="C23" s="348" t="s">
        <v>123</v>
      </c>
      <c r="D23" s="228"/>
      <c r="E23" s="344"/>
      <c r="F23" s="345"/>
    </row>
  </sheetData>
  <sheetProtection algorithmName="SHA-512" hashValue="TRUxDE9EvXcppoQ8X1utrWSNS45nWl6I92cXAhNQbpzCyNsPTB4smnlCimhGEd//D8sC7EAnpo528FH9SMcCIQ==" saltValue="kIkYFQysT1z1JytIS39Ahw==" spinCount="100000" sheet="1" objects="1" scenarios="1"/>
  <mergeCells count="23">
    <mergeCell ref="B1:C1"/>
    <mergeCell ref="E12:F12"/>
    <mergeCell ref="B13:C15"/>
    <mergeCell ref="E13:F13"/>
    <mergeCell ref="B17:F17"/>
    <mergeCell ref="B10:F10"/>
    <mergeCell ref="E14:F14"/>
    <mergeCell ref="E15:F15"/>
    <mergeCell ref="B11:C12"/>
    <mergeCell ref="E11:F11"/>
    <mergeCell ref="E19:F19"/>
    <mergeCell ref="B18:C18"/>
    <mergeCell ref="E18:F18"/>
    <mergeCell ref="E23:F23"/>
    <mergeCell ref="B22:F22"/>
    <mergeCell ref="C23:D23"/>
    <mergeCell ref="B19:C19"/>
    <mergeCell ref="G2:I2"/>
    <mergeCell ref="B8:F8"/>
    <mergeCell ref="B2:C2"/>
    <mergeCell ref="B3:C3"/>
    <mergeCell ref="B4:C4"/>
    <mergeCell ref="B5:C5"/>
  </mergeCells>
  <dataValidations count="1">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11:F15 E18:F19 E23:F23" xr:uid="{EB98C4FD-6731-4D07-B06F-E8FB501DF12A}">
      <formula1>IF(ISNUMBER(FIND(",",E11)),LEN(E11)-FIND(",",E11)&lt;3,"WAHR")</formula1>
    </dataValidation>
  </dataValidations>
  <pageMargins left="0.7" right="0.7" top="0.78740157499999996" bottom="0.78740157499999996" header="0.3" footer="0.3"/>
  <pageSetup paperSize="8" scale="8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pageSetUpPr fitToPage="1"/>
  </sheetPr>
  <dimension ref="B1:O34"/>
  <sheetViews>
    <sheetView showGridLines="0" zoomScaleNormal="100" zoomScalePageLayoutView="80" workbookViewId="0">
      <selection activeCell="E17" sqref="E17:F17"/>
    </sheetView>
  </sheetViews>
  <sheetFormatPr baseColWidth="10" defaultColWidth="25.42578125" defaultRowHeight="12.75"/>
  <cols>
    <col min="1" max="1" width="6.28515625" style="4" customWidth="1"/>
    <col min="2" max="2" width="14.42578125" style="4" customWidth="1"/>
    <col min="3" max="3" width="8.85546875" style="4" customWidth="1"/>
    <col min="4" max="4" width="32.140625" style="4" bestFit="1" customWidth="1"/>
    <col min="5" max="14" width="16.7109375" style="4" customWidth="1"/>
    <col min="15" max="15" width="22.85546875" style="4" customWidth="1"/>
    <col min="16" max="16384" width="25.42578125" style="4"/>
  </cols>
  <sheetData>
    <row r="1" spans="2:15" ht="18.75" thickBot="1">
      <c r="B1" s="394" t="s">
        <v>183</v>
      </c>
      <c r="C1" s="395"/>
      <c r="D1" s="396"/>
      <c r="E1" s="397"/>
    </row>
    <row r="2" spans="2:15" s="1" customFormat="1" ht="36" customHeight="1" thickBot="1">
      <c r="B2" s="405" t="s">
        <v>162</v>
      </c>
      <c r="C2" s="406"/>
      <c r="D2" s="406"/>
      <c r="E2" s="406"/>
      <c r="F2" s="406"/>
      <c r="G2" s="406"/>
      <c r="H2" s="406"/>
      <c r="I2" s="92"/>
      <c r="J2" s="92"/>
      <c r="K2" s="173"/>
      <c r="L2" s="173"/>
      <c r="M2" s="64"/>
      <c r="N2" s="64"/>
      <c r="O2" s="64"/>
    </row>
    <row r="3" spans="2:15" ht="21" customHeight="1">
      <c r="B3" s="2"/>
      <c r="C3" s="402" t="s">
        <v>1</v>
      </c>
      <c r="D3" s="41" t="s">
        <v>134</v>
      </c>
      <c r="E3" s="407" t="s">
        <v>166</v>
      </c>
      <c r="F3" s="408"/>
      <c r="G3" s="88"/>
      <c r="H3" s="38"/>
    </row>
    <row r="4" spans="2:15" ht="13.5" customHeight="1">
      <c r="B4" s="3"/>
      <c r="C4" s="403"/>
      <c r="D4" s="40" t="s">
        <v>50</v>
      </c>
      <c r="E4" s="398" t="str">
        <f>Gerätetyp_S3!E7</f>
        <v>Mobiler Tintenstrahldrucker</v>
      </c>
      <c r="F4" s="399"/>
    </row>
    <row r="5" spans="2:15" ht="13.5" customHeight="1" thickBot="1">
      <c r="B5" s="3"/>
      <c r="C5" s="91"/>
      <c r="D5" s="28" t="s">
        <v>7</v>
      </c>
      <c r="E5" s="400" t="s">
        <v>6</v>
      </c>
      <c r="F5" s="401"/>
    </row>
    <row r="6" spans="2:15" ht="23.25" customHeight="1" thickBot="1">
      <c r="B6" s="7"/>
      <c r="C6" s="8"/>
      <c r="D6" s="61" t="s">
        <v>129</v>
      </c>
      <c r="E6" s="404">
        <f>Gerätetyp_S3!E59*Basisannahmen!C28+Gerätetyp_S3!E60*Basisannahmen!C28</f>
        <v>0</v>
      </c>
      <c r="F6" s="370"/>
    </row>
    <row r="7" spans="2:15" s="34" customFormat="1" ht="13.5" thickBot="1">
      <c r="B7" s="35"/>
      <c r="C7" s="35"/>
      <c r="D7" s="36"/>
      <c r="E7" s="172"/>
      <c r="F7" s="172"/>
    </row>
    <row r="8" spans="2:15" ht="26.25" customHeight="1" thickBot="1">
      <c r="B8" s="365" t="s">
        <v>82</v>
      </c>
      <c r="C8" s="366"/>
      <c r="D8" s="62" t="s">
        <v>83</v>
      </c>
      <c r="E8" s="369" t="e">
        <f>(Gerätetyp_S3!E68/1000*Basisannahmen!C17+Gerätetyp_S3!E69/1000*Basisannahmen!C18+Gerätetyp_S3!E70/1000*Basisannahmen!C19)*52*Basisannahmen!C20*Basisannahmen!C21*Basisannahmen!C22</f>
        <v>#DIV/0!</v>
      </c>
      <c r="F8" s="370"/>
    </row>
    <row r="9" spans="2:15" s="34" customFormat="1" ht="13.5" customHeight="1" thickBot="1">
      <c r="B9" s="35"/>
      <c r="C9" s="35"/>
      <c r="D9" s="36"/>
      <c r="E9" s="172"/>
      <c r="F9" s="172"/>
    </row>
    <row r="10" spans="2:15" ht="26.25" customHeight="1" thickBot="1">
      <c r="B10" s="365" t="s">
        <v>219</v>
      </c>
      <c r="C10" s="366"/>
      <c r="D10" s="178" t="s">
        <v>217</v>
      </c>
      <c r="E10" s="376">
        <f>Gerätetyp_S3!E64*Basisannahmen!E45</f>
        <v>0</v>
      </c>
      <c r="F10" s="377"/>
    </row>
    <row r="11" spans="2:15" s="34" customFormat="1" ht="13.5" customHeight="1" thickBot="1">
      <c r="B11" s="35"/>
      <c r="C11" s="35"/>
      <c r="D11" s="36"/>
      <c r="E11" s="172"/>
      <c r="F11" s="172"/>
    </row>
    <row r="12" spans="2:15" ht="26.25" customHeight="1" thickBot="1">
      <c r="B12" s="365" t="s">
        <v>226</v>
      </c>
      <c r="C12" s="371"/>
      <c r="D12" s="361"/>
      <c r="E12" s="376" t="e">
        <f>Gerätetyp_S3!O101*Basisannahmen!C28</f>
        <v>#VALUE!</v>
      </c>
      <c r="F12" s="377"/>
    </row>
    <row r="13" spans="2:15" s="34" customFormat="1" ht="13.5" thickBot="1">
      <c r="B13" s="378"/>
      <c r="C13" s="360"/>
      <c r="D13" s="360"/>
      <c r="E13" s="172"/>
      <c r="F13" s="172"/>
    </row>
    <row r="14" spans="2:15" ht="30" customHeight="1" thickBot="1">
      <c r="B14" s="367" t="s">
        <v>116</v>
      </c>
      <c r="C14" s="368"/>
      <c r="D14" s="62" t="s">
        <v>128</v>
      </c>
      <c r="E14" s="374">
        <f>Gerätetyp_S3!E65*Basisannahmen!E60</f>
        <v>0</v>
      </c>
      <c r="F14" s="375"/>
    </row>
    <row r="15" spans="2:15" ht="13.5" thickBot="1"/>
    <row r="16" spans="2:15" ht="26.25" customHeight="1" thickBot="1">
      <c r="B16" s="422" t="s">
        <v>122</v>
      </c>
      <c r="C16" s="423"/>
      <c r="D16" s="58" t="s">
        <v>68</v>
      </c>
      <c r="E16" s="372">
        <f>Weiteres!E11*Basisannahmen!E34</f>
        <v>0</v>
      </c>
      <c r="F16" s="373"/>
    </row>
    <row r="17" spans="2:14" ht="26.25" customHeight="1" thickBot="1">
      <c r="B17" s="424"/>
      <c r="C17" s="425"/>
      <c r="D17" s="493" t="s">
        <v>69</v>
      </c>
      <c r="E17" s="372">
        <f>Weiteres!E12*Basisannahmen!E35</f>
        <v>0</v>
      </c>
      <c r="F17" s="373"/>
      <c r="M17" s="38"/>
      <c r="N17" s="38"/>
    </row>
    <row r="18" spans="2:14" ht="26.25" customHeight="1">
      <c r="B18" s="424"/>
      <c r="C18" s="425"/>
      <c r="D18" s="63" t="s">
        <v>126</v>
      </c>
      <c r="E18" s="387">
        <f>Weiteres!E13*Basisannahmen!E38</f>
        <v>0</v>
      </c>
      <c r="F18" s="388"/>
      <c r="M18" s="38"/>
      <c r="N18" s="38"/>
    </row>
    <row r="19" spans="2:14" ht="26.25" customHeight="1">
      <c r="B19" s="424"/>
      <c r="C19" s="425"/>
      <c r="D19" s="59" t="s">
        <v>57</v>
      </c>
      <c r="E19" s="387">
        <f>Weiteres!E14*Basisannahmen!E39</f>
        <v>0</v>
      </c>
      <c r="F19" s="388"/>
      <c r="M19" s="38"/>
      <c r="N19" s="38"/>
    </row>
    <row r="20" spans="2:14" ht="26.25" customHeight="1" thickBot="1">
      <c r="B20" s="426"/>
      <c r="C20" s="427"/>
      <c r="D20" s="60" t="s">
        <v>58</v>
      </c>
      <c r="E20" s="389">
        <f>Weiteres!E15*Basisannahmen!E40</f>
        <v>0</v>
      </c>
      <c r="F20" s="390"/>
      <c r="M20" s="38"/>
      <c r="N20" s="38"/>
    </row>
    <row r="21" spans="2:14" ht="13.5" thickBot="1">
      <c r="M21" s="38"/>
      <c r="N21" s="38"/>
    </row>
    <row r="22" spans="2:14" ht="26.25" customHeight="1" thickBot="1">
      <c r="B22" s="418" t="s">
        <v>10</v>
      </c>
      <c r="C22" s="412" t="s">
        <v>160</v>
      </c>
      <c r="D22" s="413"/>
      <c r="E22" s="374">
        <f>Weiteres!E18*Basisannahmen!G49</f>
        <v>0</v>
      </c>
      <c r="F22" s="391"/>
    </row>
    <row r="23" spans="2:14" ht="26.25" customHeight="1" thickBot="1">
      <c r="B23" s="419"/>
      <c r="C23" s="412" t="s">
        <v>147</v>
      </c>
      <c r="D23" s="413"/>
      <c r="E23" s="374">
        <f>Weiteres!E19*Basisannahmen!G50</f>
        <v>0</v>
      </c>
      <c r="F23" s="391"/>
    </row>
    <row r="24" spans="2:14" ht="13.5" thickBot="1"/>
    <row r="25" spans="2:14" ht="26.25" customHeight="1" thickBot="1">
      <c r="B25" s="39" t="s">
        <v>127</v>
      </c>
      <c r="C25" s="412" t="s">
        <v>125</v>
      </c>
      <c r="D25" s="413"/>
      <c r="E25" s="374">
        <f>Weiteres!E23*Basisannahmen!G54*4</f>
        <v>0</v>
      </c>
      <c r="F25" s="391"/>
    </row>
    <row r="26" spans="2:14" ht="13.5" customHeight="1" thickBot="1">
      <c r="B26" s="50"/>
      <c r="C26" s="45"/>
      <c r="D26" s="51"/>
      <c r="E26" s="37"/>
      <c r="F26" s="52"/>
    </row>
    <row r="27" spans="2:14" ht="26.25" customHeight="1">
      <c r="D27" s="420" t="s">
        <v>99</v>
      </c>
      <c r="E27" s="392" t="s">
        <v>93</v>
      </c>
      <c r="F27" s="393"/>
      <c r="G27" s="382" t="s">
        <v>148</v>
      </c>
      <c r="H27" s="325"/>
    </row>
    <row r="28" spans="2:14" ht="19.5" customHeight="1" thickBot="1">
      <c r="D28" s="421"/>
      <c r="E28" s="414">
        <f>Gerätetyp_S3!I3+Gerätetyp_S3!I4+Weiteres!I3</f>
        <v>106</v>
      </c>
      <c r="F28" s="415"/>
      <c r="G28" s="383">
        <f>Gerätetyp_S3!G3+Gerätetyp_S3!G4+Weiteres!G3</f>
        <v>1</v>
      </c>
      <c r="H28" s="384"/>
    </row>
    <row r="31" spans="2:14" ht="13.5" thickBot="1"/>
    <row r="32" spans="2:14" ht="39" customHeight="1" thickBot="1">
      <c r="B32" s="416" t="s">
        <v>3</v>
      </c>
      <c r="C32" s="417"/>
      <c r="D32" s="5" t="s">
        <v>161</v>
      </c>
      <c r="E32" s="385" t="str">
        <f>IF(G28=E28,SUM(E6,E8,E10,E12,E14,E16,E17,E18,E19,E20,E22,E23,E25),"Achtung, es sind noch nicht alle auszufüllenden Zellen im Preisblatt_Leistung ausgefüllt.")</f>
        <v>Achtung, es sind noch nicht alle auszufüllenden Zellen im Preisblatt_Leistung ausgefüllt.</v>
      </c>
      <c r="F32" s="386"/>
      <c r="G32" s="371"/>
      <c r="H32" s="371"/>
      <c r="I32" s="379" t="s">
        <v>149</v>
      </c>
      <c r="J32" s="380"/>
      <c r="K32" s="380"/>
      <c r="L32" s="381"/>
    </row>
    <row r="33" spans="5:8" ht="53.25" customHeight="1">
      <c r="E33" s="409" t="str">
        <f>IF(G28=E28,"","Achtung, im Dokument Preisblatt_Leistung wurden noch nicht alle vom Bieter zwingend auszufüllenden Zellen ausgefüllt!")</f>
        <v>Achtung, im Dokument Preisblatt_Leistung wurden noch nicht alle vom Bieter zwingend auszufüllenden Zellen ausgefüllt!</v>
      </c>
      <c r="F33" s="410"/>
      <c r="G33" s="411"/>
      <c r="H33" s="411"/>
    </row>
    <row r="34" spans="5:8" ht="22.5" customHeight="1"/>
  </sheetData>
  <sheetProtection algorithmName="SHA-512" hashValue="JFzziQwy9EoTwt/o++yedmXw295XpavRUSvd8lSiaaC7GWEwZGR2q+nPUw3mHI9Ei+9HN3Suy0GBzDP0S3Jxyg==" saltValue="5kASfS8cjfv4yQYmiNBYmw==" spinCount="100000" sheet="1" objects="1" scenarios="1"/>
  <mergeCells count="38">
    <mergeCell ref="E33:H33"/>
    <mergeCell ref="C22:D22"/>
    <mergeCell ref="E22:F22"/>
    <mergeCell ref="E17:F17"/>
    <mergeCell ref="E18:F18"/>
    <mergeCell ref="E28:F28"/>
    <mergeCell ref="B32:C32"/>
    <mergeCell ref="B22:B23"/>
    <mergeCell ref="D27:D28"/>
    <mergeCell ref="C23:D23"/>
    <mergeCell ref="C25:D25"/>
    <mergeCell ref="B16:C20"/>
    <mergeCell ref="B1:E1"/>
    <mergeCell ref="E4:F4"/>
    <mergeCell ref="E5:F5"/>
    <mergeCell ref="C3:C4"/>
    <mergeCell ref="E6:F6"/>
    <mergeCell ref="B2:H2"/>
    <mergeCell ref="E3:F3"/>
    <mergeCell ref="I32:L32"/>
    <mergeCell ref="G27:H27"/>
    <mergeCell ref="G28:H28"/>
    <mergeCell ref="E32:H32"/>
    <mergeCell ref="E19:F19"/>
    <mergeCell ref="E20:F20"/>
    <mergeCell ref="E23:F23"/>
    <mergeCell ref="E25:F25"/>
    <mergeCell ref="E27:F27"/>
    <mergeCell ref="B8:C8"/>
    <mergeCell ref="B14:C14"/>
    <mergeCell ref="E8:F8"/>
    <mergeCell ref="B12:D12"/>
    <mergeCell ref="E16:F16"/>
    <mergeCell ref="B10:C10"/>
    <mergeCell ref="E14:F14"/>
    <mergeCell ref="E12:F12"/>
    <mergeCell ref="E10:F10"/>
    <mergeCell ref="B13:D13"/>
  </mergeCells>
  <pageMargins left="0.7" right="0.7" top="0.78740157499999996" bottom="0.78740157499999996" header="0.3" footer="0.3"/>
  <pageSetup paperSize="8" scale="54"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pageSetUpPr fitToPage="1"/>
  </sheetPr>
  <dimension ref="A1:U63"/>
  <sheetViews>
    <sheetView showGridLines="0" zoomScaleNormal="100" zoomScalePageLayoutView="60" workbookViewId="0">
      <selection activeCell="C35" sqref="C35:D35"/>
    </sheetView>
  </sheetViews>
  <sheetFormatPr baseColWidth="10" defaultRowHeight="12.75"/>
  <cols>
    <col min="1" max="1" width="5.140625" customWidth="1"/>
    <col min="2" max="2" width="38.42578125" customWidth="1"/>
    <col min="3" max="20" width="10.7109375" customWidth="1"/>
    <col min="22" max="22" width="13.140625" customWidth="1"/>
  </cols>
  <sheetData>
    <row r="1" spans="1:19" s="15" customFormat="1" ht="18.75" thickBot="1">
      <c r="B1" s="394" t="s">
        <v>183</v>
      </c>
      <c r="C1" s="395"/>
      <c r="D1" s="396"/>
      <c r="E1" s="397"/>
    </row>
    <row r="2" spans="1:19" s="15" customFormat="1" ht="26.25">
      <c r="B2" s="469" t="s">
        <v>59</v>
      </c>
      <c r="C2" s="195"/>
      <c r="D2" s="195"/>
      <c r="E2" s="195"/>
      <c r="F2" s="195"/>
      <c r="G2" s="195"/>
      <c r="H2" s="195"/>
      <c r="I2" s="195"/>
      <c r="J2" s="195"/>
      <c r="K2" s="195"/>
      <c r="L2" s="195"/>
      <c r="M2" s="195"/>
      <c r="N2" s="195"/>
      <c r="O2" s="195"/>
      <c r="P2" s="195"/>
      <c r="Q2" s="195"/>
      <c r="R2" s="195"/>
      <c r="S2" s="195"/>
    </row>
    <row r="3" spans="1:19" s="15" customFormat="1" ht="42" customHeight="1">
      <c r="B3" s="470" t="s">
        <v>96</v>
      </c>
      <c r="C3" s="470"/>
      <c r="D3" s="470"/>
      <c r="E3" s="470"/>
      <c r="F3" s="470"/>
      <c r="G3" s="470"/>
      <c r="H3" s="470"/>
      <c r="I3" s="470"/>
      <c r="J3" s="470"/>
      <c r="K3" s="470"/>
      <c r="L3" s="470"/>
      <c r="M3" s="470"/>
    </row>
    <row r="4" spans="1:19" ht="25.5" customHeight="1">
      <c r="B4" s="56"/>
    </row>
    <row r="5" spans="1:19" ht="15">
      <c r="A5" s="18" t="s">
        <v>60</v>
      </c>
      <c r="B5" s="471" t="s">
        <v>136</v>
      </c>
      <c r="C5" s="195"/>
      <c r="D5" s="195"/>
      <c r="E5" s="195"/>
      <c r="F5" s="195"/>
      <c r="G5" s="195"/>
      <c r="H5" s="195"/>
      <c r="I5" s="14"/>
    </row>
    <row r="6" spans="1:19" ht="13.5" thickBot="1"/>
    <row r="7" spans="1:19" s="15" customFormat="1">
      <c r="B7" s="95" t="s">
        <v>134</v>
      </c>
      <c r="C7" s="472" t="s">
        <v>166</v>
      </c>
      <c r="D7" s="473"/>
      <c r="E7" s="56" t="s">
        <v>105</v>
      </c>
    </row>
    <row r="8" spans="1:19" s="15" customFormat="1" ht="20.100000000000001" customHeight="1">
      <c r="B8" s="16" t="s">
        <v>145</v>
      </c>
      <c r="C8" s="476">
        <v>80</v>
      </c>
      <c r="D8" s="477"/>
    </row>
    <row r="9" spans="1:19" ht="20.100000000000001" customHeight="1" thickBot="1">
      <c r="B9" s="17" t="s">
        <v>135</v>
      </c>
      <c r="C9" s="474">
        <v>40</v>
      </c>
      <c r="D9" s="475"/>
    </row>
    <row r="10" spans="1:19" s="15" customFormat="1" ht="12.75" customHeight="1">
      <c r="B10" s="19"/>
      <c r="C10" s="19"/>
      <c r="D10" s="20"/>
      <c r="E10" s="21"/>
      <c r="F10" s="22"/>
      <c r="G10" s="21"/>
      <c r="H10" s="23"/>
    </row>
    <row r="11" spans="1:19" ht="15">
      <c r="A11" s="9" t="s">
        <v>61</v>
      </c>
      <c r="B11" s="9" t="s">
        <v>82</v>
      </c>
    </row>
    <row r="12" spans="1:19" ht="13.5" thickBot="1">
      <c r="B12" s="33" t="s">
        <v>63</v>
      </c>
      <c r="C12" s="15"/>
      <c r="D12" s="15"/>
      <c r="E12" s="15"/>
      <c r="F12" s="15"/>
      <c r="G12" s="15"/>
      <c r="H12" s="15"/>
      <c r="I12" s="15"/>
      <c r="J12" s="15"/>
      <c r="K12" s="15"/>
      <c r="L12" s="15"/>
      <c r="M12" s="15"/>
    </row>
    <row r="13" spans="1:19" ht="12.75" customHeight="1" thickBot="1">
      <c r="B13" s="93" t="s">
        <v>134</v>
      </c>
      <c r="C13" s="478" t="s">
        <v>166</v>
      </c>
      <c r="D13" s="479"/>
      <c r="E13" s="56" t="s">
        <v>105</v>
      </c>
    </row>
    <row r="14" spans="1:19" s="15" customFormat="1" ht="12.75" customHeight="1">
      <c r="B14" s="74" t="s">
        <v>104</v>
      </c>
      <c r="C14" s="450">
        <f>(C8+C9)/4</f>
        <v>30</v>
      </c>
      <c r="D14" s="451"/>
      <c r="E14" s="56" t="s">
        <v>137</v>
      </c>
    </row>
    <row r="15" spans="1:19" s="15" customFormat="1" ht="12.75" customHeight="1">
      <c r="B15" s="54" t="s">
        <v>106</v>
      </c>
      <c r="C15" s="467">
        <v>3</v>
      </c>
      <c r="D15" s="468"/>
      <c r="E15" s="56" t="s">
        <v>218</v>
      </c>
    </row>
    <row r="16" spans="1:19" s="15" customFormat="1" ht="12.75" customHeight="1">
      <c r="B16" s="54" t="s">
        <v>107</v>
      </c>
      <c r="C16" s="467">
        <v>10</v>
      </c>
      <c r="D16" s="468"/>
      <c r="E16" s="57"/>
    </row>
    <row r="17" spans="1:8" s="15" customFormat="1" ht="12.75" customHeight="1">
      <c r="B17" s="54" t="s">
        <v>108</v>
      </c>
      <c r="C17" s="446" t="e">
        <f>168-C18-C19</f>
        <v>#DIV/0!</v>
      </c>
      <c r="D17" s="447"/>
      <c r="E17" s="56"/>
    </row>
    <row r="18" spans="1:8" s="15" customFormat="1" ht="22.5">
      <c r="B18" s="54" t="s">
        <v>109</v>
      </c>
      <c r="C18" s="446">
        <f>Gerätetyp_S3!E72*C16/60</f>
        <v>0</v>
      </c>
      <c r="D18" s="447"/>
      <c r="E18" s="57"/>
    </row>
    <row r="19" spans="1:8" s="15" customFormat="1" ht="12.75" customHeight="1">
      <c r="B19" s="54" t="s">
        <v>138</v>
      </c>
      <c r="C19" s="446" t="e">
        <f>C14/Gerätetyp_S3!E71/60</f>
        <v>#DIV/0!</v>
      </c>
      <c r="D19" s="447"/>
      <c r="E19" s="57"/>
    </row>
    <row r="20" spans="1:8" s="15" customFormat="1" ht="12.75" customHeight="1">
      <c r="B20" s="54" t="s">
        <v>110</v>
      </c>
      <c r="C20" s="467">
        <f>C28</f>
        <v>2900</v>
      </c>
      <c r="D20" s="468"/>
      <c r="E20" s="57"/>
    </row>
    <row r="21" spans="1:8" s="15" customFormat="1" ht="12.75" customHeight="1">
      <c r="B21" s="54" t="s">
        <v>5</v>
      </c>
      <c r="C21" s="455">
        <v>0.3</v>
      </c>
      <c r="D21" s="443"/>
      <c r="E21" s="57"/>
    </row>
    <row r="22" spans="1:8" s="15" customFormat="1" ht="12.75" customHeight="1" thickBot="1">
      <c r="B22" s="6" t="s">
        <v>89</v>
      </c>
      <c r="C22" s="454">
        <v>4</v>
      </c>
      <c r="D22" s="401"/>
    </row>
    <row r="24" spans="1:8" ht="15">
      <c r="A24" s="9" t="s">
        <v>62</v>
      </c>
      <c r="B24" s="428" t="s">
        <v>64</v>
      </c>
      <c r="C24" s="429"/>
      <c r="D24" s="429"/>
      <c r="E24" s="429"/>
      <c r="F24" s="429"/>
      <c r="G24" s="429"/>
      <c r="H24" s="429"/>
    </row>
    <row r="25" spans="1:8" ht="13.5" thickBot="1">
      <c r="B25" s="24" t="s">
        <v>63</v>
      </c>
    </row>
    <row r="26" spans="1:8">
      <c r="B26" s="95" t="s">
        <v>134</v>
      </c>
      <c r="C26" s="444" t="s">
        <v>166</v>
      </c>
      <c r="D26" s="445"/>
    </row>
    <row r="27" spans="1:8">
      <c r="B27" s="94" t="s">
        <v>7</v>
      </c>
      <c r="C27" s="442" t="s">
        <v>6</v>
      </c>
      <c r="D27" s="443"/>
    </row>
    <row r="28" spans="1:8" ht="13.5" thickBot="1">
      <c r="B28" s="96" t="s">
        <v>8</v>
      </c>
      <c r="C28" s="452">
        <v>2900</v>
      </c>
      <c r="D28" s="453"/>
    </row>
    <row r="30" spans="1:8" ht="15">
      <c r="B30" s="460"/>
      <c r="C30" s="461"/>
      <c r="D30" s="461"/>
      <c r="E30" s="461"/>
      <c r="F30" s="461"/>
      <c r="G30" s="461"/>
    </row>
    <row r="31" spans="1:8" ht="15">
      <c r="A31" s="9" t="s">
        <v>65</v>
      </c>
      <c r="B31" s="428" t="s">
        <v>103</v>
      </c>
      <c r="C31" s="429"/>
      <c r="D31" s="429"/>
      <c r="E31" s="429"/>
      <c r="F31" s="429"/>
      <c r="G31" s="429"/>
      <c r="H31" s="429"/>
    </row>
    <row r="32" spans="1:8">
      <c r="B32" s="24" t="s">
        <v>63</v>
      </c>
    </row>
    <row r="33" spans="1:21" s="15" customFormat="1" ht="33.75">
      <c r="B33" s="27"/>
      <c r="C33" s="27"/>
      <c r="D33" s="27"/>
      <c r="E33" s="27" t="s">
        <v>86</v>
      </c>
      <c r="F33" s="458" t="s">
        <v>70</v>
      </c>
      <c r="G33" s="459"/>
      <c r="H33" s="459"/>
      <c r="I33" s="459"/>
      <c r="J33" s="459"/>
      <c r="K33" s="459"/>
      <c r="L33" s="459"/>
      <c r="M33" s="459"/>
      <c r="N33" s="459"/>
    </row>
    <row r="34" spans="1:21" ht="12.75" customHeight="1">
      <c r="B34" s="432" t="s">
        <v>153</v>
      </c>
      <c r="C34" s="432" t="s">
        <v>66</v>
      </c>
      <c r="D34" s="198"/>
      <c r="E34" s="26">
        <v>50</v>
      </c>
      <c r="F34" s="432" t="s">
        <v>84</v>
      </c>
      <c r="G34" s="198"/>
      <c r="H34" s="198"/>
      <c r="I34" s="198"/>
      <c r="J34" s="198"/>
      <c r="K34" s="198"/>
      <c r="L34" s="198"/>
      <c r="M34" s="198"/>
      <c r="N34" s="198"/>
    </row>
    <row r="35" spans="1:21" ht="12.75" customHeight="1">
      <c r="B35" s="198"/>
      <c r="C35" s="490" t="s">
        <v>67</v>
      </c>
      <c r="D35" s="491"/>
      <c r="E35" s="492">
        <v>0</v>
      </c>
      <c r="F35" s="198"/>
      <c r="G35" s="198"/>
      <c r="H35" s="198"/>
      <c r="I35" s="198"/>
      <c r="J35" s="198"/>
      <c r="K35" s="198"/>
      <c r="L35" s="198"/>
      <c r="M35" s="198"/>
      <c r="N35" s="198"/>
    </row>
    <row r="36" spans="1:21" s="15" customFormat="1" ht="12.75" customHeight="1">
      <c r="B36" s="29"/>
      <c r="C36" s="30"/>
      <c r="D36" s="29"/>
      <c r="E36" s="30"/>
      <c r="F36" s="29"/>
      <c r="G36" s="29"/>
      <c r="H36" s="29"/>
      <c r="I36" s="29"/>
      <c r="J36" s="29"/>
      <c r="K36" s="29"/>
      <c r="L36" s="29"/>
      <c r="M36" s="29"/>
      <c r="N36" s="29"/>
    </row>
    <row r="37" spans="1:21" s="15" customFormat="1">
      <c r="B37" s="27"/>
      <c r="C37" s="27"/>
      <c r="D37" s="27"/>
      <c r="E37" s="27" t="s">
        <v>87</v>
      </c>
      <c r="F37" s="458" t="s">
        <v>70</v>
      </c>
      <c r="G37" s="459"/>
      <c r="H37" s="459"/>
      <c r="I37" s="459"/>
      <c r="J37" s="459"/>
      <c r="K37" s="459"/>
      <c r="L37" s="459"/>
      <c r="M37" s="459"/>
      <c r="N37" s="459"/>
    </row>
    <row r="38" spans="1:21" s="15" customFormat="1">
      <c r="B38" s="430" t="s">
        <v>88</v>
      </c>
      <c r="C38" s="432" t="s">
        <v>124</v>
      </c>
      <c r="D38" s="198"/>
      <c r="E38" s="55">
        <v>100</v>
      </c>
      <c r="F38" s="433" t="s">
        <v>84</v>
      </c>
      <c r="G38" s="434"/>
      <c r="H38" s="434"/>
      <c r="I38" s="434"/>
      <c r="J38" s="434"/>
      <c r="K38" s="434"/>
      <c r="L38" s="434"/>
      <c r="M38" s="434"/>
      <c r="N38" s="435"/>
    </row>
    <row r="39" spans="1:21" ht="12.75" customHeight="1">
      <c r="B39" s="431"/>
      <c r="C39" s="432" t="s">
        <v>71</v>
      </c>
      <c r="D39" s="198"/>
      <c r="E39" s="25">
        <v>10</v>
      </c>
      <c r="F39" s="436"/>
      <c r="G39" s="437"/>
      <c r="H39" s="437"/>
      <c r="I39" s="437"/>
      <c r="J39" s="437"/>
      <c r="K39" s="437"/>
      <c r="L39" s="437"/>
      <c r="M39" s="437"/>
      <c r="N39" s="438"/>
    </row>
    <row r="40" spans="1:21">
      <c r="B40" s="204"/>
      <c r="C40" s="432" t="s">
        <v>72</v>
      </c>
      <c r="D40" s="198"/>
      <c r="E40" s="25">
        <v>10</v>
      </c>
      <c r="F40" s="439"/>
      <c r="G40" s="440"/>
      <c r="H40" s="440"/>
      <c r="I40" s="440"/>
      <c r="J40" s="440"/>
      <c r="K40" s="440"/>
      <c r="L40" s="440"/>
      <c r="M40" s="440"/>
      <c r="N40" s="441"/>
    </row>
    <row r="41" spans="1:21" s="15" customFormat="1">
      <c r="B41" s="165"/>
      <c r="C41" s="166"/>
      <c r="D41" s="165"/>
      <c r="E41" s="166"/>
      <c r="F41" s="165"/>
      <c r="G41" s="165"/>
      <c r="H41" s="165"/>
      <c r="I41" s="165"/>
      <c r="J41" s="165"/>
      <c r="K41" s="165"/>
      <c r="L41" s="165"/>
      <c r="M41" s="165"/>
      <c r="N41" s="165"/>
    </row>
    <row r="42" spans="1:21" ht="15">
      <c r="A42" s="9" t="s">
        <v>85</v>
      </c>
      <c r="B42" s="428" t="s">
        <v>237</v>
      </c>
      <c r="C42" s="456"/>
      <c r="D42" s="456"/>
      <c r="E42" s="456"/>
      <c r="F42" s="456"/>
      <c r="G42" s="456"/>
      <c r="H42" s="456"/>
      <c r="I42" s="457"/>
      <c r="J42" s="457"/>
      <c r="K42" s="457"/>
      <c r="L42" s="457"/>
      <c r="M42" s="457"/>
      <c r="N42" s="457"/>
      <c r="O42" s="457"/>
      <c r="P42" s="457"/>
      <c r="Q42" s="457"/>
      <c r="R42" s="457"/>
      <c r="S42" s="457"/>
      <c r="T42" s="15"/>
      <c r="U42" s="15"/>
    </row>
    <row r="43" spans="1:21" ht="13.5" thickBot="1">
      <c r="A43" s="15"/>
      <c r="B43" s="24" t="s">
        <v>63</v>
      </c>
      <c r="C43" s="15"/>
      <c r="D43" s="15"/>
      <c r="E43" s="15"/>
      <c r="F43" s="15"/>
      <c r="G43" s="15"/>
      <c r="H43" s="15"/>
      <c r="I43" s="15"/>
      <c r="J43" s="15"/>
      <c r="K43" s="15"/>
      <c r="L43" s="15"/>
      <c r="M43" s="15"/>
      <c r="N43" s="15"/>
      <c r="O43" s="15"/>
      <c r="P43" s="15"/>
      <c r="Q43" s="15"/>
      <c r="R43" s="15"/>
      <c r="S43" s="15"/>
      <c r="T43" s="15"/>
      <c r="U43" s="15"/>
    </row>
    <row r="44" spans="1:21">
      <c r="A44" s="15"/>
      <c r="B44" s="174" t="s">
        <v>134</v>
      </c>
      <c r="C44" s="97"/>
      <c r="D44" s="97"/>
      <c r="E44" s="171" t="s">
        <v>166</v>
      </c>
      <c r="F44" s="15"/>
      <c r="G44" s="167"/>
      <c r="H44" s="168"/>
      <c r="I44" s="168"/>
      <c r="J44" s="50"/>
      <c r="K44" s="90"/>
      <c r="L44" s="90"/>
      <c r="M44" s="90"/>
      <c r="N44" s="90"/>
    </row>
    <row r="45" spans="1:21" ht="13.5" thickBot="1">
      <c r="A45" s="15"/>
      <c r="B45" s="187" t="s">
        <v>227</v>
      </c>
      <c r="C45" s="448" t="s">
        <v>215</v>
      </c>
      <c r="D45" s="449"/>
      <c r="E45" s="87">
        <v>2000</v>
      </c>
      <c r="F45" s="32" t="s">
        <v>216</v>
      </c>
      <c r="G45" s="167"/>
      <c r="H45" s="169"/>
      <c r="I45" s="169"/>
      <c r="J45" s="170"/>
      <c r="K45" s="90"/>
      <c r="L45" s="90"/>
      <c r="M45" s="90"/>
      <c r="N45" s="90"/>
    </row>
    <row r="46" spans="1:21" s="15" customFormat="1">
      <c r="B46" s="42"/>
      <c r="C46" s="43"/>
      <c r="D46" s="42"/>
      <c r="E46" s="44"/>
      <c r="F46" s="44"/>
      <c r="G46" s="44"/>
      <c r="H46" s="44"/>
      <c r="I46" s="44"/>
      <c r="J46" s="44"/>
      <c r="K46" s="44"/>
      <c r="L46" s="44"/>
      <c r="M46" s="44"/>
      <c r="N46" s="24"/>
    </row>
    <row r="47" spans="1:21" s="15" customFormat="1" ht="15">
      <c r="A47" s="9" t="s">
        <v>92</v>
      </c>
      <c r="B47" s="428" t="s">
        <v>10</v>
      </c>
      <c r="C47" s="429"/>
      <c r="D47" s="429"/>
      <c r="E47" s="429"/>
      <c r="F47" s="429"/>
      <c r="G47" s="429"/>
      <c r="H47" s="429"/>
      <c r="I47" s="195"/>
      <c r="J47" s="195"/>
      <c r="K47" s="195"/>
      <c r="L47" s="195"/>
      <c r="M47" s="195"/>
      <c r="N47" s="195"/>
      <c r="O47" s="195"/>
      <c r="P47" s="195"/>
      <c r="Q47" s="195"/>
      <c r="R47" s="195"/>
      <c r="S47" s="195"/>
    </row>
    <row r="48" spans="1:21" s="15" customFormat="1" ht="13.5" thickBot="1">
      <c r="B48" s="24" t="s">
        <v>63</v>
      </c>
    </row>
    <row r="49" spans="1:19" s="15" customFormat="1">
      <c r="B49" s="462" t="s">
        <v>139</v>
      </c>
      <c r="C49" s="463"/>
      <c r="D49" s="463"/>
      <c r="E49" s="463"/>
      <c r="F49" s="463"/>
      <c r="G49" s="53">
        <v>100</v>
      </c>
      <c r="H49" s="32" t="s">
        <v>97</v>
      </c>
    </row>
    <row r="50" spans="1:19" s="15" customFormat="1" ht="13.5" thickBot="1">
      <c r="B50" s="464" t="s">
        <v>140</v>
      </c>
      <c r="C50" s="465"/>
      <c r="D50" s="465"/>
      <c r="E50" s="465"/>
      <c r="F50" s="465"/>
      <c r="G50" s="87">
        <v>50</v>
      </c>
      <c r="H50" s="32" t="s">
        <v>97</v>
      </c>
    </row>
    <row r="51" spans="1:19" s="15" customFormat="1">
      <c r="B51" s="31"/>
      <c r="C51"/>
      <c r="D51"/>
      <c r="E51" s="24"/>
    </row>
    <row r="52" spans="1:19" s="15" customFormat="1" ht="15">
      <c r="A52" s="9" t="s">
        <v>98</v>
      </c>
      <c r="B52" s="428" t="s">
        <v>146</v>
      </c>
      <c r="C52" s="429"/>
      <c r="D52" s="429"/>
      <c r="E52" s="429"/>
      <c r="F52" s="429"/>
      <c r="G52" s="429"/>
      <c r="H52" s="429"/>
      <c r="I52" s="195"/>
      <c r="J52" s="195"/>
      <c r="K52" s="195"/>
      <c r="L52" s="195"/>
      <c r="M52" s="195"/>
      <c r="N52" s="195"/>
      <c r="O52" s="195"/>
      <c r="P52" s="195"/>
      <c r="Q52" s="195"/>
      <c r="R52" s="195"/>
      <c r="S52" s="195"/>
    </row>
    <row r="53" spans="1:19" s="15" customFormat="1" ht="13.5" thickBot="1">
      <c r="B53" s="24" t="s">
        <v>102</v>
      </c>
    </row>
    <row r="54" spans="1:19" s="15" customFormat="1">
      <c r="B54" s="483" t="s">
        <v>143</v>
      </c>
      <c r="C54" s="411"/>
      <c r="D54" s="411"/>
      <c r="E54" s="411"/>
      <c r="F54" s="484"/>
      <c r="G54" s="488">
        <v>6</v>
      </c>
    </row>
    <row r="55" spans="1:19" s="15" customFormat="1" ht="13.5" thickBot="1">
      <c r="B55" s="485"/>
      <c r="C55" s="486"/>
      <c r="D55" s="486"/>
      <c r="E55" s="486"/>
      <c r="F55" s="487"/>
      <c r="G55" s="489"/>
      <c r="H55" s="32" t="s">
        <v>97</v>
      </c>
    </row>
    <row r="56" spans="1:19" s="15" customFormat="1">
      <c r="B56" s="31"/>
      <c r="E56" s="24"/>
    </row>
    <row r="57" spans="1:19" s="15" customFormat="1" ht="15">
      <c r="A57" s="9" t="s">
        <v>144</v>
      </c>
      <c r="B57" s="428" t="s">
        <v>141</v>
      </c>
      <c r="C57" s="429"/>
      <c r="D57" s="429"/>
      <c r="E57" s="429"/>
      <c r="F57" s="429"/>
      <c r="G57" s="429"/>
      <c r="H57" s="429"/>
      <c r="I57" s="466"/>
      <c r="J57" s="466"/>
      <c r="K57" s="466"/>
      <c r="L57" s="466"/>
      <c r="M57" s="466"/>
      <c r="N57" s="466"/>
      <c r="O57" s="466"/>
      <c r="P57" s="466"/>
      <c r="Q57" s="466"/>
      <c r="R57" s="466"/>
      <c r="S57" s="466"/>
    </row>
    <row r="58" spans="1:19" s="15" customFormat="1" ht="13.5" thickBot="1">
      <c r="A58" s="85"/>
      <c r="B58" s="24" t="s">
        <v>102</v>
      </c>
      <c r="C58" s="85"/>
      <c r="D58" s="85"/>
      <c r="E58" s="85"/>
      <c r="F58" s="85"/>
      <c r="G58" s="85"/>
      <c r="H58" s="85"/>
      <c r="I58" s="85"/>
      <c r="J58" s="85"/>
      <c r="K58" s="85"/>
      <c r="L58" s="85"/>
      <c r="M58" s="85"/>
      <c r="N58" s="85"/>
      <c r="O58" s="85"/>
      <c r="P58" s="85"/>
      <c r="Q58" s="85"/>
      <c r="R58" s="85"/>
      <c r="S58" s="85"/>
    </row>
    <row r="59" spans="1:19" s="15" customFormat="1" ht="12.75" customHeight="1" thickBot="1">
      <c r="A59" s="85"/>
      <c r="B59" s="480" t="s">
        <v>134</v>
      </c>
      <c r="C59" s="481"/>
      <c r="D59" s="482"/>
      <c r="E59" s="188" t="s">
        <v>166</v>
      </c>
      <c r="G59" s="85"/>
      <c r="H59" s="85"/>
      <c r="I59" s="85"/>
      <c r="J59" s="85"/>
      <c r="K59" s="85"/>
      <c r="L59" s="85"/>
      <c r="M59" s="85"/>
      <c r="N59" s="85"/>
      <c r="O59" s="85"/>
      <c r="P59" s="85"/>
      <c r="Q59" s="85"/>
    </row>
    <row r="60" spans="1:19" ht="12.75" customHeight="1" thickBot="1">
      <c r="A60" s="85"/>
      <c r="B60" s="480" t="s">
        <v>142</v>
      </c>
      <c r="C60" s="481"/>
      <c r="D60" s="482"/>
      <c r="E60" s="189">
        <v>2400</v>
      </c>
      <c r="F60" s="32" t="s">
        <v>97</v>
      </c>
      <c r="G60" s="85"/>
      <c r="H60" s="85"/>
      <c r="I60" s="85"/>
      <c r="J60" s="85"/>
      <c r="K60" s="85"/>
      <c r="L60" s="85"/>
      <c r="M60" s="85"/>
      <c r="N60" s="85"/>
      <c r="O60" s="85"/>
      <c r="P60" s="85"/>
      <c r="Q60" s="85"/>
    </row>
    <row r="61" spans="1:19" s="15" customFormat="1" ht="12.75" customHeight="1">
      <c r="A61" s="85"/>
      <c r="B61" s="86"/>
      <c r="C61" s="44"/>
      <c r="D61" s="44"/>
      <c r="E61" s="32"/>
      <c r="F61" s="85"/>
      <c r="G61" s="85"/>
      <c r="H61" s="85"/>
      <c r="I61" s="85"/>
      <c r="J61" s="85"/>
      <c r="K61" s="85"/>
      <c r="L61" s="85"/>
      <c r="M61" s="85"/>
      <c r="N61" s="85"/>
      <c r="O61" s="85"/>
      <c r="P61" s="85"/>
      <c r="Q61" s="85"/>
      <c r="R61" s="85"/>
      <c r="S61" s="85"/>
    </row>
    <row r="62" spans="1:19" s="15" customFormat="1" ht="12.75" customHeight="1">
      <c r="A62" s="85"/>
      <c r="B62" s="86"/>
      <c r="C62" s="44"/>
      <c r="D62" s="44"/>
      <c r="E62" s="32"/>
      <c r="F62" s="85"/>
      <c r="G62" s="85"/>
      <c r="H62" s="85"/>
      <c r="I62" s="85"/>
      <c r="J62" s="85"/>
      <c r="K62" s="85"/>
      <c r="L62" s="85"/>
      <c r="M62" s="85"/>
      <c r="N62" s="85"/>
      <c r="O62" s="85"/>
      <c r="P62" s="85"/>
      <c r="Q62" s="85"/>
      <c r="R62" s="85"/>
      <c r="S62" s="85"/>
    </row>
    <row r="63" spans="1:19" ht="39.75" customHeight="1">
      <c r="B63" s="470" t="s">
        <v>96</v>
      </c>
      <c r="C63" s="470"/>
      <c r="D63" s="470"/>
      <c r="E63" s="470"/>
      <c r="F63" s="470"/>
      <c r="G63" s="470"/>
      <c r="H63" s="470"/>
      <c r="I63" s="470"/>
      <c r="J63" s="470"/>
      <c r="K63" s="470"/>
      <c r="L63" s="470"/>
      <c r="M63" s="470"/>
      <c r="N63" s="470"/>
    </row>
  </sheetData>
  <sheetProtection algorithmName="SHA-512" hashValue="xpb9HXoV0OqPLNVs3+VaR9Mrq3XmsAIBPsR46UmPt93nS9mrt++TOn83AKzWIfwGTe6DqLO4B6yeLnl/2SoMiQ==" saltValue="iegGMwEdvXb3ig0J1yZQxA==" spinCount="100000" sheet="1" objects="1" scenarios="1"/>
  <mergeCells count="46">
    <mergeCell ref="B63:N63"/>
    <mergeCell ref="B60:D60"/>
    <mergeCell ref="B59:D59"/>
    <mergeCell ref="B54:F55"/>
    <mergeCell ref="G54:G55"/>
    <mergeCell ref="B49:F49"/>
    <mergeCell ref="B50:F50"/>
    <mergeCell ref="B57:S57"/>
    <mergeCell ref="B52:S52"/>
    <mergeCell ref="B1:E1"/>
    <mergeCell ref="C20:D20"/>
    <mergeCell ref="C18:D18"/>
    <mergeCell ref="C16:D16"/>
    <mergeCell ref="B2:S2"/>
    <mergeCell ref="B3:M3"/>
    <mergeCell ref="B5:H5"/>
    <mergeCell ref="C7:D7"/>
    <mergeCell ref="C9:D9"/>
    <mergeCell ref="C8:D8"/>
    <mergeCell ref="C13:D13"/>
    <mergeCell ref="C15:D15"/>
    <mergeCell ref="C17:D17"/>
    <mergeCell ref="C19:D19"/>
    <mergeCell ref="C45:D45"/>
    <mergeCell ref="C14:D14"/>
    <mergeCell ref="B31:H31"/>
    <mergeCell ref="C28:D28"/>
    <mergeCell ref="C22:D22"/>
    <mergeCell ref="C21:D21"/>
    <mergeCell ref="B42:S42"/>
    <mergeCell ref="B34:B35"/>
    <mergeCell ref="F37:N37"/>
    <mergeCell ref="C40:D40"/>
    <mergeCell ref="C39:D39"/>
    <mergeCell ref="F33:N33"/>
    <mergeCell ref="B30:G30"/>
    <mergeCell ref="B47:S47"/>
    <mergeCell ref="B24:H24"/>
    <mergeCell ref="B38:B40"/>
    <mergeCell ref="C38:D38"/>
    <mergeCell ref="F38:N40"/>
    <mergeCell ref="C27:D27"/>
    <mergeCell ref="F34:N35"/>
    <mergeCell ref="C35:D35"/>
    <mergeCell ref="C34:D34"/>
    <mergeCell ref="C26:D26"/>
  </mergeCells>
  <pageMargins left="0.7" right="0.7" top="0.78740157499999996" bottom="0.78740157499999996" header="0.3" footer="0.3"/>
  <pageSetup paperSize="8" scale="54"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Befüllanleitung</vt:lpstr>
      <vt:lpstr>Gerätetyp_S3</vt:lpstr>
      <vt:lpstr>Weiteres</vt:lpstr>
      <vt:lpstr>Zusammenfassung</vt:lpstr>
      <vt:lpstr>Basisannahmen</vt:lpstr>
      <vt:lpstr>Basisannahmen!Druckbereich</vt:lpstr>
      <vt:lpstr>Befüllanleitung!Druckbereich</vt:lpstr>
      <vt:lpstr>Gerätetyp_S3!Druckbereich</vt:lpstr>
      <vt:lpstr>Weiteres!Druckbereich</vt:lpstr>
    </vt:vector>
  </TitlesOfParts>
  <Company>ZIVIT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Florian (ITZBund Frankfurt)</dc:creator>
  <cp:lastModifiedBy>Markert, Steve</cp:lastModifiedBy>
  <cp:lastPrinted>2020-02-13T09:59:25Z</cp:lastPrinted>
  <dcterms:created xsi:type="dcterms:W3CDTF">2018-10-25T11:20:31Z</dcterms:created>
  <dcterms:modified xsi:type="dcterms:W3CDTF">2026-02-23T08:52:51Z</dcterms:modified>
</cp:coreProperties>
</file>