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2 Standortservice\2025\07 Offene Verfahren\Z25-4-2025-0008 Karl1-1 GebR KA KN RT\22 Bieterfragen\"/>
    </mc:Choice>
  </mc:AlternateContent>
  <xr:revisionPtr revIDLastSave="0" documentId="13_ncr:1_{B20D98F9-D113-4C75-BA3D-A3E54198BF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isblatt für Bie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" l="1"/>
  <c r="D27" i="1"/>
  <c r="D36" i="1" s="1"/>
  <c r="F19" i="1"/>
  <c r="H19" i="1"/>
  <c r="K50" i="1"/>
  <c r="L50" i="1" s="1"/>
  <c r="K46" i="1"/>
  <c r="L46" i="1" s="1"/>
  <c r="K42" i="1"/>
  <c r="L42" i="1" s="1"/>
  <c r="K9" i="1" l="1"/>
  <c r="H21" i="1"/>
  <c r="K21" i="1" s="1"/>
  <c r="L21" i="1" s="1"/>
  <c r="H23" i="1"/>
  <c r="K23" i="1" s="1"/>
  <c r="H25" i="1"/>
  <c r="K25" i="1" s="1"/>
  <c r="H27" i="1"/>
  <c r="K27" i="1" s="1"/>
  <c r="L27" i="1" s="1"/>
  <c r="H29" i="1"/>
  <c r="K29" i="1" s="1"/>
  <c r="L29" i="1" s="1"/>
  <c r="H31" i="1"/>
  <c r="K31" i="1" s="1"/>
  <c r="H33" i="1"/>
  <c r="K33" i="1" s="1"/>
  <c r="F21" i="1"/>
  <c r="L9" i="1" l="1"/>
  <c r="L33" i="1"/>
  <c r="L25" i="1"/>
  <c r="L23" i="1"/>
  <c r="L31" i="1"/>
  <c r="M21" i="1"/>
  <c r="F9" i="1"/>
  <c r="M9" i="1" s="1"/>
  <c r="F11" i="1"/>
  <c r="F13" i="1"/>
  <c r="F15" i="1"/>
  <c r="F17" i="1"/>
  <c r="F23" i="1"/>
  <c r="M23" i="1" s="1"/>
  <c r="F25" i="1"/>
  <c r="M25" i="1" s="1"/>
  <c r="F27" i="1"/>
  <c r="M27" i="1" s="1"/>
  <c r="F29" i="1"/>
  <c r="M29" i="1" s="1"/>
  <c r="F31" i="1"/>
  <c r="M31" i="1" s="1"/>
  <c r="F33" i="1"/>
  <c r="M33" i="1" s="1"/>
  <c r="F7" i="1"/>
  <c r="H17" i="1"/>
  <c r="K17" i="1" s="1"/>
  <c r="F36" i="1" l="1"/>
  <c r="M17" i="1"/>
  <c r="L17" i="1"/>
  <c r="K19" i="1"/>
  <c r="H11" i="1"/>
  <c r="K11" i="1" s="1"/>
  <c r="M19" i="1" l="1"/>
  <c r="L19" i="1"/>
  <c r="L54" i="1" s="1"/>
  <c r="M11" i="1"/>
  <c r="L11" i="1"/>
  <c r="H13" i="1" l="1"/>
  <c r="H15" i="1"/>
  <c r="H7" i="1"/>
  <c r="K15" i="1" l="1"/>
  <c r="K13" i="1"/>
  <c r="K7" i="1"/>
  <c r="K54" i="1" l="1"/>
  <c r="M13" i="1"/>
  <c r="M15" i="1"/>
  <c r="M7" i="1"/>
  <c r="L13" i="1"/>
  <c r="L15" i="1"/>
  <c r="L7" i="1"/>
</calcChain>
</file>

<file path=xl/sharedStrings.xml><?xml version="1.0" encoding="utf-8"?>
<sst xmlns="http://schemas.openxmlformats.org/spreadsheetml/2006/main" count="113" uniqueCount="87">
  <si>
    <t>Raumgruppe</t>
  </si>
  <si>
    <t>Turnus</t>
  </si>
  <si>
    <t>Flächensumme</t>
  </si>
  <si>
    <t>Tage</t>
  </si>
  <si>
    <t>Jahresfläche</t>
  </si>
  <si>
    <t xml:space="preserve">Richtleistung </t>
  </si>
  <si>
    <t xml:space="preserve">jährl. Ausführungszeit </t>
  </si>
  <si>
    <t>Stunden</t>
  </si>
  <si>
    <t xml:space="preserve">Jahrespreis </t>
  </si>
  <si>
    <t xml:space="preserve">Monatspreis </t>
  </si>
  <si>
    <t>Preis je m²</t>
  </si>
  <si>
    <t xml:space="preserve">pro </t>
  </si>
  <si>
    <t>in</t>
  </si>
  <si>
    <t>pro Jahr</t>
  </si>
  <si>
    <t xml:space="preserve">in </t>
  </si>
  <si>
    <t>m²/h</t>
  </si>
  <si>
    <t>in Stunden</t>
  </si>
  <si>
    <t>verrechnungs-</t>
  </si>
  <si>
    <t>Woche</t>
  </si>
  <si>
    <t>m²</t>
  </si>
  <si>
    <t>d/a</t>
  </si>
  <si>
    <t>h</t>
  </si>
  <si>
    <t>satz €</t>
  </si>
  <si>
    <t>€</t>
  </si>
  <si>
    <t>Summe:</t>
  </si>
  <si>
    <t>Durchschnittliche tgl. Reinigungszeit in Stunden</t>
  </si>
  <si>
    <t>Raumgruppen:</t>
  </si>
  <si>
    <t>des Bieters</t>
  </si>
  <si>
    <t>Anzahl geplanter</t>
  </si>
  <si>
    <t>informatorische Angabe)</t>
  </si>
  <si>
    <t>Mitarbeiter (nur als</t>
  </si>
  <si>
    <t>D</t>
  </si>
  <si>
    <t>E</t>
  </si>
  <si>
    <t>B</t>
  </si>
  <si>
    <r>
      <t xml:space="preserve">A: </t>
    </r>
    <r>
      <rPr>
        <sz val="11"/>
        <rFont val="Arial"/>
        <family val="2"/>
      </rPr>
      <t xml:space="preserve">Büro- und Verwaltungsräume, </t>
    </r>
    <r>
      <rPr>
        <sz val="11"/>
        <color indexed="8"/>
        <rFont val="Arial"/>
        <family val="2"/>
      </rPr>
      <t>Kopier- und Druckerräume</t>
    </r>
  </si>
  <si>
    <t>160 – 230 m²/h</t>
  </si>
  <si>
    <r>
      <t xml:space="preserve">B: </t>
    </r>
    <r>
      <rPr>
        <sz val="11"/>
        <color indexed="8"/>
        <rFont val="Arial"/>
        <family val="2"/>
      </rPr>
      <t>Sitzungs-/Besprechungsräume</t>
    </r>
  </si>
  <si>
    <t>150 – 280 m²/h</t>
  </si>
  <si>
    <r>
      <t>C:</t>
    </r>
    <r>
      <rPr>
        <sz val="11"/>
        <rFont val="Arial"/>
        <family val="2"/>
      </rPr>
      <t xml:space="preserve"> Sozialräume,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wie Speisesaal, Cafeteria</t>
    </r>
  </si>
  <si>
    <t xml:space="preserve">  80 – 150 m²/h</t>
  </si>
  <si>
    <r>
      <t xml:space="preserve">D: </t>
    </r>
    <r>
      <rPr>
        <sz val="11"/>
        <rFont val="Arial"/>
        <family val="2"/>
      </rPr>
      <t>Küchen, Teeküchen, Automatenraum</t>
    </r>
  </si>
  <si>
    <r>
      <t xml:space="preserve">E: </t>
    </r>
    <r>
      <rPr>
        <sz val="11"/>
        <rFont val="Arial"/>
        <family val="2"/>
      </rPr>
      <t xml:space="preserve">Sanitärräume, </t>
    </r>
    <r>
      <rPr>
        <sz val="11"/>
        <color indexed="8"/>
        <rFont val="Arial"/>
        <family val="2"/>
      </rPr>
      <t>wie z. B. WC, Waschräume</t>
    </r>
  </si>
  <si>
    <t xml:space="preserve">  60 –   90 m²/h</t>
  </si>
  <si>
    <r>
      <t>F:</t>
    </r>
    <r>
      <rPr>
        <sz val="11"/>
        <rFont val="Arial"/>
        <family val="2"/>
      </rPr>
      <t xml:space="preserve"> Duschen</t>
    </r>
  </si>
  <si>
    <r>
      <t>G:</t>
    </r>
    <r>
      <rPr>
        <sz val="11"/>
        <rFont val="Arial"/>
        <family val="2"/>
      </rPr>
      <t xml:space="preserve"> Umkleide-, Bereitschafts- und Aufenthaltsräume</t>
    </r>
  </si>
  <si>
    <t>160 – 280 m²/h</t>
  </si>
  <si>
    <r>
      <t xml:space="preserve">H: </t>
    </r>
    <r>
      <rPr>
        <sz val="11"/>
        <rFont val="Arial"/>
        <family val="2"/>
      </rPr>
      <t>Eingangszonen und Hallen</t>
    </r>
  </si>
  <si>
    <r>
      <t>250 – 350</t>
    </r>
    <r>
      <rPr>
        <b/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m²/h</t>
    </r>
  </si>
  <si>
    <r>
      <t xml:space="preserve">I: </t>
    </r>
    <r>
      <rPr>
        <sz val="11"/>
        <rFont val="Arial"/>
        <family val="2"/>
      </rPr>
      <t>Flure, Verkehrswege</t>
    </r>
  </si>
  <si>
    <t>250 – 350 m²/h</t>
  </si>
  <si>
    <r>
      <t>J:</t>
    </r>
    <r>
      <rPr>
        <sz val="11"/>
        <rFont val="Arial"/>
        <family val="2"/>
      </rPr>
      <t xml:space="preserve"> Treppen, Podeste und Aufzüge</t>
    </r>
  </si>
  <si>
    <r>
      <t>K:</t>
    </r>
    <r>
      <rPr>
        <sz val="11"/>
        <rFont val="Arial"/>
        <family val="2"/>
      </rPr>
      <t xml:space="preserve"> Büronebenräume, Garderoben, Abstellräume, Messräume</t>
    </r>
  </si>
  <si>
    <r>
      <t>L:</t>
    </r>
    <r>
      <rPr>
        <sz val="11"/>
        <rFont val="Arial"/>
        <family val="2"/>
      </rPr>
      <t xml:space="preserve"> </t>
    </r>
    <r>
      <rPr>
        <sz val="11"/>
        <color indexed="8"/>
        <rFont val="Arial"/>
        <family val="2"/>
      </rPr>
      <t>Archive, Keller- und Bodenräume, Garage, Wareneingang,</t>
    </r>
  </si>
  <si>
    <t>180 – 300 m²/h</t>
  </si>
  <si>
    <t>I1</t>
  </si>
  <si>
    <t>I2</t>
  </si>
  <si>
    <t>J1</t>
  </si>
  <si>
    <t>J2</t>
  </si>
  <si>
    <t>L1</t>
  </si>
  <si>
    <t>L2</t>
  </si>
  <si>
    <t>L3</t>
  </si>
  <si>
    <t>J3</t>
  </si>
  <si>
    <t>A1</t>
  </si>
  <si>
    <t>A2</t>
  </si>
  <si>
    <t>Anzahl</t>
  </si>
  <si>
    <t>Tage pro Jahr</t>
  </si>
  <si>
    <t>Zeit für Reinigung/Gerät (Minuten)</t>
  </si>
  <si>
    <t>Preis pro Reinigung/Gerät (€)</t>
  </si>
  <si>
    <t>Jahrespreis (€)</t>
  </si>
  <si>
    <t>Monatspreis (€)</t>
  </si>
  <si>
    <t>Unterbaukühlschrank (Größe: Normmaß) reinigen</t>
  </si>
  <si>
    <t>Einbaukühlschrank reinigen</t>
  </si>
  <si>
    <t>Gefriertruhe abtauen und reinigen (Modell Liebherr GTL 4905, Nettovolumen 461 Liter, Außenmaße in mm: B 1372 x T 776 x H 917 )</t>
  </si>
  <si>
    <t>OPT</t>
  </si>
  <si>
    <t>K</t>
  </si>
  <si>
    <t>Es gibt für diese Positionen keine Abnahme-</t>
  </si>
  <si>
    <t>verpflichtung durch den Auftraggeber.</t>
  </si>
  <si>
    <t>Anforderung des AG durchzuführen.</t>
  </si>
  <si>
    <t>Die mit OPT genannten Raumgruppen sind</t>
  </si>
  <si>
    <t>optional. Diese Reinigungen sind nur auf</t>
  </si>
  <si>
    <t>Hinweis zu OPT:</t>
  </si>
  <si>
    <t>Diese Positonen sind relevant für den Angebots-</t>
  </si>
  <si>
    <t>preis und im Angebot mit anzugeben.</t>
  </si>
  <si>
    <t>Abfrage der maximal möglichen Reinigungen</t>
  </si>
  <si>
    <t>während der Laufzeit.</t>
  </si>
  <si>
    <t>Preisblatt für Bieter</t>
  </si>
  <si>
    <t>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</si>
</sst>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7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8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0" fillId="3" borderId="0" applyNumberFormat="0" applyBorder="0" applyAlignment="0" applyProtection="0"/>
    <xf numFmtId="0" fontId="12" fillId="5" borderId="0" applyNumberFormat="0" applyBorder="0" applyAlignment="0" applyProtection="0"/>
  </cellStyleXfs>
  <cellXfs count="110">
    <xf numFmtId="0" fontId="0" fillId="0" borderId="0" xfId="0"/>
    <xf numFmtId="0" fontId="0" fillId="0" borderId="0" xfId="0" applyBorder="1"/>
    <xf numFmtId="0" fontId="2" fillId="2" borderId="12" xfId="0" applyFont="1" applyFill="1" applyBorder="1" applyProtection="1">
      <protection locked="0"/>
    </xf>
    <xf numFmtId="4" fontId="2" fillId="2" borderId="12" xfId="0" applyNumberFormat="1" applyFont="1" applyFill="1" applyBorder="1" applyProtection="1">
      <protection locked="0"/>
    </xf>
    <xf numFmtId="0" fontId="1" fillId="0" borderId="0" xfId="0" applyFont="1" applyProtection="1"/>
    <xf numFmtId="0" fontId="0" fillId="0" borderId="0" xfId="0" applyProtection="1"/>
    <xf numFmtId="0" fontId="0" fillId="0" borderId="0" xfId="0" applyBorder="1" applyProtection="1"/>
    <xf numFmtId="0" fontId="2" fillId="0" borderId="1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17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0" xfId="0" applyFont="1" applyBorder="1" applyProtection="1"/>
    <xf numFmtId="0" fontId="2" fillId="0" borderId="6" xfId="0" applyFont="1" applyBorder="1" applyProtection="1"/>
    <xf numFmtId="0" fontId="2" fillId="0" borderId="18" xfId="0" applyFont="1" applyBorder="1" applyProtection="1"/>
    <xf numFmtId="0" fontId="2" fillId="0" borderId="7" xfId="0" applyFont="1" applyBorder="1" applyProtection="1"/>
    <xf numFmtId="0" fontId="2" fillId="0" borderId="8" xfId="0" applyFont="1" applyBorder="1" applyProtection="1"/>
    <xf numFmtId="0" fontId="2" fillId="0" borderId="9" xfId="0" applyFont="1" applyBorder="1" applyProtection="1"/>
    <xf numFmtId="0" fontId="2" fillId="0" borderId="19" xfId="0" applyFont="1" applyBorder="1" applyProtection="1"/>
    <xf numFmtId="0" fontId="2" fillId="0" borderId="12" xfId="0" applyFont="1" applyBorder="1" applyProtection="1"/>
    <xf numFmtId="0" fontId="4" fillId="0" borderId="12" xfId="0" applyFont="1" applyBorder="1" applyAlignment="1" applyProtection="1">
      <alignment horizontal="right"/>
    </xf>
    <xf numFmtId="4" fontId="2" fillId="0" borderId="12" xfId="0" applyNumberFormat="1" applyFont="1" applyBorder="1" applyProtection="1"/>
    <xf numFmtId="4" fontId="2" fillId="0" borderId="12" xfId="0" applyNumberFormat="1" applyFont="1" applyBorder="1" applyAlignment="1" applyProtection="1">
      <alignment horizontal="right"/>
    </xf>
    <xf numFmtId="4" fontId="2" fillId="0" borderId="12" xfId="0" applyNumberFormat="1" applyFont="1" applyFill="1" applyBorder="1" applyProtection="1"/>
    <xf numFmtId="0" fontId="2" fillId="0" borderId="12" xfId="0" applyFont="1" applyFill="1" applyBorder="1" applyProtection="1"/>
    <xf numFmtId="0" fontId="3" fillId="0" borderId="15" xfId="0" applyFont="1" applyBorder="1" applyProtection="1"/>
    <xf numFmtId="2" fontId="2" fillId="0" borderId="12" xfId="0" applyNumberFormat="1" applyFont="1" applyBorder="1" applyProtection="1"/>
    <xf numFmtId="0" fontId="2" fillId="0" borderId="14" xfId="0" applyFont="1" applyBorder="1" applyProtection="1"/>
    <xf numFmtId="0" fontId="2" fillId="0" borderId="16" xfId="0" applyFont="1" applyBorder="1" applyProtection="1"/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indent="13"/>
    </xf>
    <xf numFmtId="0" fontId="6" fillId="0" borderId="0" xfId="0" applyFont="1" applyAlignment="1" applyProtection="1">
      <alignment horizontal="left" indent="13"/>
    </xf>
    <xf numFmtId="0" fontId="2" fillId="0" borderId="0" xfId="0" applyFont="1" applyAlignment="1" applyProtection="1">
      <alignment vertical="center" wrapText="1"/>
    </xf>
    <xf numFmtId="0" fontId="0" fillId="0" borderId="0" xfId="0" applyFill="1" applyBorder="1" applyProtection="1"/>
    <xf numFmtId="4" fontId="2" fillId="0" borderId="12" xfId="0" applyNumberFormat="1" applyFont="1" applyFill="1" applyBorder="1" applyProtection="1">
      <protection locked="0"/>
    </xf>
    <xf numFmtId="0" fontId="2" fillId="0" borderId="12" xfId="0" applyFont="1" applyFill="1" applyBorder="1" applyProtection="1">
      <protection locked="0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1" fillId="0" borderId="12" xfId="0" applyFont="1" applyBorder="1" applyProtection="1"/>
    <xf numFmtId="0" fontId="4" fillId="0" borderId="12" xfId="0" applyFont="1" applyBorder="1" applyProtection="1"/>
    <xf numFmtId="0" fontId="4" fillId="0" borderId="12" xfId="0" applyFont="1" applyBorder="1" applyAlignment="1" applyProtection="1">
      <alignment horizontal="center"/>
    </xf>
    <xf numFmtId="0" fontId="4" fillId="0" borderId="12" xfId="0" applyFont="1" applyFill="1" applyBorder="1" applyProtection="1"/>
    <xf numFmtId="4" fontId="4" fillId="0" borderId="12" xfId="0" applyNumberFormat="1" applyFont="1" applyFill="1" applyBorder="1" applyProtection="1"/>
    <xf numFmtId="0" fontId="4" fillId="0" borderId="15" xfId="0" applyFont="1" applyBorder="1" applyAlignment="1" applyProtection="1">
      <alignment horizontal="center"/>
    </xf>
    <xf numFmtId="0" fontId="4" fillId="0" borderId="20" xfId="0" applyFont="1" applyBorder="1" applyAlignment="1">
      <alignment horizontal="center"/>
    </xf>
    <xf numFmtId="4" fontId="4" fillId="0" borderId="15" xfId="0" applyNumberFormat="1" applyFont="1" applyFill="1" applyBorder="1" applyAlignment="1" applyProtection="1">
      <alignment horizontal="center" vertical="center"/>
    </xf>
    <xf numFmtId="4" fontId="4" fillId="0" borderId="12" xfId="0" applyNumberFormat="1" applyFont="1" applyFill="1" applyBorder="1" applyAlignment="1"/>
    <xf numFmtId="0" fontId="11" fillId="0" borderId="15" xfId="0" applyFont="1" applyBorder="1" applyAlignment="1" applyProtection="1">
      <alignment horizontal="left"/>
    </xf>
    <xf numFmtId="0" fontId="11" fillId="0" borderId="12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Protection="1"/>
    <xf numFmtId="4" fontId="4" fillId="0" borderId="0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/>
    <xf numFmtId="4" fontId="4" fillId="0" borderId="0" xfId="0" applyNumberFormat="1" applyFont="1" applyFill="1" applyBorder="1" applyProtection="1"/>
    <xf numFmtId="0" fontId="2" fillId="0" borderId="21" xfId="0" applyFont="1" applyBorder="1" applyProtection="1"/>
    <xf numFmtId="0" fontId="0" fillId="0" borderId="12" xfId="0" applyBorder="1"/>
    <xf numFmtId="0" fontId="0" fillId="0" borderId="12" xfId="0" applyBorder="1" applyProtection="1"/>
    <xf numFmtId="0" fontId="0" fillId="0" borderId="5" xfId="0" applyBorder="1" applyProtection="1"/>
    <xf numFmtId="0" fontId="2" fillId="0" borderId="13" xfId="0" applyFont="1" applyFill="1" applyBorder="1" applyProtection="1"/>
    <xf numFmtId="0" fontId="3" fillId="0" borderId="11" xfId="0" applyFont="1" applyFill="1" applyBorder="1" applyProtection="1"/>
    <xf numFmtId="0" fontId="3" fillId="0" borderId="14" xfId="0" applyFont="1" applyFill="1" applyBorder="1" applyProtection="1"/>
    <xf numFmtId="0" fontId="3" fillId="0" borderId="5" xfId="0" applyFont="1" applyFill="1" applyBorder="1" applyProtection="1"/>
    <xf numFmtId="0" fontId="3" fillId="0" borderId="12" xfId="0" applyFont="1" applyFill="1" applyBorder="1" applyProtection="1"/>
    <xf numFmtId="0" fontId="3" fillId="0" borderId="15" xfId="0" applyFont="1" applyFill="1" applyBorder="1" applyProtection="1"/>
    <xf numFmtId="4" fontId="0" fillId="0" borderId="0" xfId="0" applyNumberFormat="1" applyBorder="1"/>
    <xf numFmtId="0" fontId="10" fillId="0" borderId="12" xfId="1" applyFill="1" applyBorder="1" applyProtection="1"/>
    <xf numFmtId="0" fontId="10" fillId="0" borderId="13" xfId="1" applyFill="1" applyBorder="1" applyProtection="1"/>
    <xf numFmtId="0" fontId="12" fillId="0" borderId="13" xfId="2" applyFill="1" applyBorder="1" applyProtection="1"/>
    <xf numFmtId="0" fontId="10" fillId="0" borderId="10" xfId="1" applyFill="1" applyBorder="1" applyProtection="1"/>
    <xf numFmtId="0" fontId="3" fillId="6" borderId="14" xfId="0" applyFont="1" applyFill="1" applyBorder="1" applyProtection="1"/>
    <xf numFmtId="0" fontId="2" fillId="6" borderId="12" xfId="0" applyFont="1" applyFill="1" applyBorder="1" applyProtection="1"/>
    <xf numFmtId="0" fontId="2" fillId="6" borderId="12" xfId="0" applyFont="1" applyFill="1" applyBorder="1" applyAlignment="1" applyProtection="1">
      <alignment horizontal="right"/>
    </xf>
    <xf numFmtId="4" fontId="2" fillId="6" borderId="12" xfId="0" applyNumberFormat="1" applyFont="1" applyFill="1" applyBorder="1" applyProtection="1"/>
    <xf numFmtId="4" fontId="2" fillId="6" borderId="12" xfId="0" applyNumberFormat="1" applyFont="1" applyFill="1" applyBorder="1" applyAlignment="1" applyProtection="1">
      <alignment horizontal="right"/>
    </xf>
    <xf numFmtId="0" fontId="3" fillId="6" borderId="15" xfId="0" applyFont="1" applyFill="1" applyBorder="1" applyProtection="1"/>
    <xf numFmtId="2" fontId="2" fillId="6" borderId="12" xfId="0" applyNumberFormat="1" applyFont="1" applyFill="1" applyBorder="1" applyProtection="1"/>
    <xf numFmtId="0" fontId="0" fillId="0" borderId="22" xfId="0" applyBorder="1" applyProtection="1"/>
    <xf numFmtId="0" fontId="0" fillId="0" borderId="23" xfId="0" applyBorder="1" applyProtection="1"/>
    <xf numFmtId="0" fontId="2" fillId="0" borderId="24" xfId="0" applyFont="1" applyBorder="1" applyProtection="1"/>
    <xf numFmtId="0" fontId="0" fillId="0" borderId="25" xfId="0" applyBorder="1" applyProtection="1"/>
    <xf numFmtId="0" fontId="2" fillId="0" borderId="26" xfId="0" applyFont="1" applyBorder="1" applyProtection="1"/>
    <xf numFmtId="0" fontId="0" fillId="0" borderId="26" xfId="0" applyBorder="1" applyProtection="1"/>
    <xf numFmtId="0" fontId="0" fillId="0" borderId="25" xfId="0" applyFill="1" applyBorder="1" applyProtection="1"/>
    <xf numFmtId="0" fontId="0" fillId="0" borderId="27" xfId="0" applyBorder="1" applyProtection="1"/>
    <xf numFmtId="0" fontId="0" fillId="0" borderId="28" xfId="0" applyBorder="1" applyProtection="1"/>
    <xf numFmtId="0" fontId="0" fillId="0" borderId="29" xfId="0" applyBorder="1" applyProtection="1"/>
    <xf numFmtId="0" fontId="13" fillId="6" borderId="25" xfId="0" applyFont="1" applyFill="1" applyBorder="1" applyProtection="1"/>
    <xf numFmtId="0" fontId="11" fillId="6" borderId="12" xfId="0" applyFont="1" applyFill="1" applyBorder="1"/>
    <xf numFmtId="4" fontId="2" fillId="0" borderId="12" xfId="0" applyNumberFormat="1" applyFont="1" applyFill="1" applyBorder="1" applyAlignment="1" applyProtection="1">
      <alignment horizontal="right"/>
    </xf>
    <xf numFmtId="0" fontId="0" fillId="0" borderId="16" xfId="0" applyBorder="1"/>
    <xf numFmtId="0" fontId="1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4" fillId="0" borderId="15" xfId="0" applyFont="1" applyBorder="1" applyAlignment="1" applyProtection="1">
      <alignment horizontal="center"/>
    </xf>
    <xf numFmtId="0" fontId="4" fillId="0" borderId="20" xfId="0" applyFont="1" applyBorder="1" applyAlignment="1">
      <alignment horizontal="center"/>
    </xf>
    <xf numFmtId="4" fontId="4" fillId="4" borderId="15" xfId="0" applyNumberFormat="1" applyFont="1" applyFill="1" applyBorder="1" applyAlignment="1" applyProtection="1">
      <alignment horizontal="center" vertical="center"/>
      <protection locked="0"/>
    </xf>
    <xf numFmtId="4" fontId="4" fillId="4" borderId="20" xfId="0" applyNumberFormat="1" applyFont="1" applyFill="1" applyBorder="1" applyAlignment="1" applyProtection="1">
      <protection locked="0"/>
    </xf>
    <xf numFmtId="0" fontId="4" fillId="0" borderId="15" xfId="0" applyFont="1" applyBorder="1" applyAlignment="1" applyProtection="1">
      <alignment horizontal="left"/>
    </xf>
    <xf numFmtId="0" fontId="4" fillId="0" borderId="20" xfId="0" applyFont="1" applyBorder="1" applyAlignment="1"/>
  </cellXfs>
  <cellStyles count="3">
    <cellStyle name="Gut" xfId="1" builtinId="26"/>
    <cellStyle name="Neutral" xfId="2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5"/>
  <sheetViews>
    <sheetView tabSelected="1" view="pageLayout" topLeftCell="A4" zoomScaleNormal="100" workbookViewId="0">
      <selection activeCell="G33" activeCellId="7" sqref="G19 G21 G23 G25 G27 G29 G31 G33"/>
    </sheetView>
  </sheetViews>
  <sheetFormatPr baseColWidth="10" defaultColWidth="11.42578125" defaultRowHeight="15" x14ac:dyDescent="0.25"/>
  <cols>
    <col min="1" max="1" width="5.42578125" customWidth="1"/>
    <col min="2" max="2" width="12.7109375" customWidth="1"/>
    <col min="4" max="4" width="17.28515625" customWidth="1"/>
    <col min="5" max="5" width="10.85546875" customWidth="1"/>
    <col min="6" max="6" width="19.7109375" customWidth="1"/>
    <col min="7" max="7" width="13.85546875" customWidth="1"/>
    <col min="8" max="8" width="20.85546875" customWidth="1"/>
    <col min="9" max="9" width="14" customWidth="1"/>
    <col min="10" max="10" width="22.42578125" customWidth="1"/>
    <col min="11" max="11" width="15.42578125" customWidth="1"/>
    <col min="12" max="12" width="13.28515625" customWidth="1"/>
    <col min="13" max="13" width="13.5703125" customWidth="1"/>
    <col min="14" max="14" width="7" style="1" customWidth="1"/>
    <col min="15" max="16384" width="11.42578125" style="1"/>
  </cols>
  <sheetData>
    <row r="1" spans="1:14" ht="15.75" x14ac:dyDescent="0.25">
      <c r="A1" s="4" t="s">
        <v>85</v>
      </c>
      <c r="B1" s="4"/>
      <c r="C1" s="4"/>
      <c r="D1" s="98" t="s">
        <v>86</v>
      </c>
      <c r="E1" s="99"/>
      <c r="F1" s="99"/>
      <c r="G1" s="99"/>
      <c r="H1" s="5"/>
      <c r="I1" s="5"/>
      <c r="J1" s="5"/>
      <c r="K1" s="5"/>
      <c r="L1" s="5"/>
      <c r="M1" s="5"/>
      <c r="N1" s="6"/>
    </row>
    <row r="2" spans="1:14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spans="1:14" ht="15.75" thickBo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spans="1:14" ht="15.75" thickTop="1" x14ac:dyDescent="0.25">
      <c r="A4" s="7"/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9" t="s">
        <v>5</v>
      </c>
      <c r="H4" s="9" t="s">
        <v>6</v>
      </c>
      <c r="I4" s="9" t="s">
        <v>7</v>
      </c>
      <c r="J4" s="10" t="s">
        <v>28</v>
      </c>
      <c r="K4" s="8" t="s">
        <v>8</v>
      </c>
      <c r="L4" s="8" t="s">
        <v>9</v>
      </c>
      <c r="M4" s="11" t="s">
        <v>10</v>
      </c>
      <c r="N4" s="6"/>
    </row>
    <row r="5" spans="1:14" x14ac:dyDescent="0.25">
      <c r="A5" s="12"/>
      <c r="B5" s="13"/>
      <c r="C5" s="13" t="s">
        <v>11</v>
      </c>
      <c r="D5" s="13" t="s">
        <v>12</v>
      </c>
      <c r="E5" s="13" t="s">
        <v>13</v>
      </c>
      <c r="F5" s="13" t="s">
        <v>14</v>
      </c>
      <c r="G5" s="14" t="s">
        <v>15</v>
      </c>
      <c r="H5" s="14" t="s">
        <v>16</v>
      </c>
      <c r="I5" s="14" t="s">
        <v>17</v>
      </c>
      <c r="J5" s="15" t="s">
        <v>30</v>
      </c>
      <c r="K5" s="13" t="s">
        <v>14</v>
      </c>
      <c r="L5" s="13" t="s">
        <v>14</v>
      </c>
      <c r="M5" s="16"/>
      <c r="N5" s="6"/>
    </row>
    <row r="6" spans="1:14" ht="15.75" thickBot="1" x14ac:dyDescent="0.3">
      <c r="A6" s="17"/>
      <c r="B6" s="18"/>
      <c r="C6" s="13" t="s">
        <v>18</v>
      </c>
      <c r="D6" s="13" t="s">
        <v>19</v>
      </c>
      <c r="E6" s="13" t="s">
        <v>20</v>
      </c>
      <c r="F6" s="13" t="s">
        <v>19</v>
      </c>
      <c r="G6" s="14" t="s">
        <v>27</v>
      </c>
      <c r="H6" s="14" t="s">
        <v>21</v>
      </c>
      <c r="I6" s="14" t="s">
        <v>22</v>
      </c>
      <c r="J6" s="19" t="s">
        <v>29</v>
      </c>
      <c r="K6" s="13" t="s">
        <v>23</v>
      </c>
      <c r="L6" s="13" t="s">
        <v>23</v>
      </c>
      <c r="M6" s="16" t="s">
        <v>23</v>
      </c>
      <c r="N6" s="6"/>
    </row>
    <row r="7" spans="1:14" ht="15.75" thickTop="1" x14ac:dyDescent="0.25">
      <c r="A7" s="76"/>
      <c r="B7" s="67" t="s">
        <v>62</v>
      </c>
      <c r="C7" s="25">
        <v>2.5</v>
      </c>
      <c r="D7" s="21">
        <v>732.12</v>
      </c>
      <c r="E7" s="20">
        <v>125.5</v>
      </c>
      <c r="F7" s="22">
        <f>E7*D7</f>
        <v>91881.06</v>
      </c>
      <c r="G7" s="2"/>
      <c r="H7" s="23" t="str">
        <f>IF(G7="","0",F7/G7)</f>
        <v>0</v>
      </c>
      <c r="I7" s="3"/>
      <c r="J7" s="2"/>
      <c r="K7" s="22">
        <f>SUM(H7*I7)</f>
        <v>0</v>
      </c>
      <c r="L7" s="22">
        <f t="shared" ref="L7:L9" si="0">SUM(K7/12)</f>
        <v>0</v>
      </c>
      <c r="M7" s="22">
        <f>K7/F7</f>
        <v>0</v>
      </c>
      <c r="N7" s="6"/>
    </row>
    <row r="8" spans="1:14" x14ac:dyDescent="0.25">
      <c r="A8" s="66"/>
      <c r="B8" s="68"/>
      <c r="C8" s="25"/>
      <c r="D8" s="21"/>
      <c r="E8" s="20"/>
      <c r="F8" s="22"/>
      <c r="G8" s="40"/>
      <c r="H8" s="23"/>
      <c r="I8" s="39"/>
      <c r="J8" s="40"/>
      <c r="K8" s="22"/>
      <c r="L8" s="22"/>
      <c r="M8" s="22"/>
      <c r="N8" s="6"/>
    </row>
    <row r="9" spans="1:14" x14ac:dyDescent="0.25">
      <c r="A9" s="74"/>
      <c r="B9" s="68" t="s">
        <v>63</v>
      </c>
      <c r="C9" s="25">
        <v>2.5</v>
      </c>
      <c r="D9" s="21">
        <v>20.190000000000001</v>
      </c>
      <c r="E9" s="20">
        <v>125.5</v>
      </c>
      <c r="F9" s="22">
        <f t="shared" ref="F9:F33" si="1">E9*D9</f>
        <v>2533.8450000000003</v>
      </c>
      <c r="G9" s="2"/>
      <c r="H9" s="23" t="str">
        <f t="shared" ref="H9" si="2">IF(G9="","0",F9/G9)</f>
        <v>0</v>
      </c>
      <c r="I9" s="3"/>
      <c r="J9" s="2"/>
      <c r="K9" s="22">
        <f t="shared" ref="K9" si="3">SUM(H9*I9)</f>
        <v>0</v>
      </c>
      <c r="L9" s="22">
        <f t="shared" si="0"/>
        <v>0</v>
      </c>
      <c r="M9" s="22">
        <f t="shared" ref="M9" si="4">K9/F9</f>
        <v>0</v>
      </c>
      <c r="N9" s="6"/>
    </row>
    <row r="10" spans="1:14" x14ac:dyDescent="0.25">
      <c r="A10" s="66"/>
      <c r="B10" s="69"/>
      <c r="C10" s="25"/>
      <c r="D10" s="21"/>
      <c r="E10" s="20"/>
      <c r="F10" s="22"/>
      <c r="G10" s="40"/>
      <c r="H10" s="23"/>
      <c r="I10" s="39"/>
      <c r="J10" s="40"/>
      <c r="K10" s="22"/>
      <c r="L10" s="22"/>
      <c r="M10" s="22"/>
      <c r="N10" s="6"/>
    </row>
    <row r="11" spans="1:14" x14ac:dyDescent="0.25">
      <c r="A11" s="74"/>
      <c r="B11" s="70" t="s">
        <v>33</v>
      </c>
      <c r="C11" s="25">
        <v>1</v>
      </c>
      <c r="D11" s="21">
        <v>104.1</v>
      </c>
      <c r="E11" s="20">
        <v>52</v>
      </c>
      <c r="F11" s="22">
        <f t="shared" si="1"/>
        <v>5413.2</v>
      </c>
      <c r="G11" s="2"/>
      <c r="H11" s="23" t="str">
        <f>IF(G11="","0",F11/G11)</f>
        <v>0</v>
      </c>
      <c r="I11" s="3"/>
      <c r="J11" s="2"/>
      <c r="K11" s="22">
        <f>SUM(H11*I11)</f>
        <v>0</v>
      </c>
      <c r="L11" s="22">
        <f t="shared" ref="L11" si="5">SUM(K11/12)</f>
        <v>0</v>
      </c>
      <c r="M11" s="22">
        <f>K11/F11</f>
        <v>0</v>
      </c>
      <c r="N11" s="6"/>
    </row>
    <row r="12" spans="1:14" x14ac:dyDescent="0.25">
      <c r="A12" s="66"/>
      <c r="B12" s="68"/>
      <c r="C12" s="25"/>
      <c r="D12" s="25"/>
      <c r="E12" s="20"/>
      <c r="F12" s="22"/>
      <c r="G12" s="20"/>
      <c r="H12" s="23"/>
      <c r="I12" s="24"/>
      <c r="J12" s="25"/>
      <c r="K12" s="22"/>
      <c r="L12" s="22"/>
      <c r="M12" s="22"/>
      <c r="N12" s="6"/>
    </row>
    <row r="13" spans="1:14" x14ac:dyDescent="0.25">
      <c r="A13" s="74"/>
      <c r="B13" s="68" t="s">
        <v>31</v>
      </c>
      <c r="C13" s="25">
        <v>5</v>
      </c>
      <c r="D13" s="25">
        <v>49.8</v>
      </c>
      <c r="E13" s="20">
        <v>250</v>
      </c>
      <c r="F13" s="22">
        <f t="shared" si="1"/>
        <v>12450</v>
      </c>
      <c r="G13" s="2"/>
      <c r="H13" s="23" t="str">
        <f t="shared" ref="H13:H15" si="6">IF(G13="","0",F13/G13)</f>
        <v>0</v>
      </c>
      <c r="I13" s="3"/>
      <c r="J13" s="2"/>
      <c r="K13" s="22">
        <f>SUM(H13*I13)</f>
        <v>0</v>
      </c>
      <c r="L13" s="22">
        <f>SUM(K13/12)</f>
        <v>0</v>
      </c>
      <c r="M13" s="22">
        <f t="shared" ref="M13:M15" si="7">K13/F13</f>
        <v>0</v>
      </c>
      <c r="N13" s="6"/>
    </row>
    <row r="14" spans="1:14" x14ac:dyDescent="0.25">
      <c r="A14" s="66"/>
      <c r="B14" s="68"/>
      <c r="C14" s="25"/>
      <c r="D14" s="25"/>
      <c r="E14" s="20"/>
      <c r="F14" s="22"/>
      <c r="G14" s="20"/>
      <c r="H14" s="23"/>
      <c r="I14" s="24"/>
      <c r="J14" s="25"/>
      <c r="K14" s="22"/>
      <c r="L14" s="22"/>
      <c r="M14" s="22"/>
      <c r="N14" s="6"/>
    </row>
    <row r="15" spans="1:14" x14ac:dyDescent="0.25">
      <c r="A15" s="74"/>
      <c r="B15" s="68" t="s">
        <v>32</v>
      </c>
      <c r="C15" s="25">
        <v>5</v>
      </c>
      <c r="D15" s="25">
        <v>63.01</v>
      </c>
      <c r="E15" s="20">
        <v>250</v>
      </c>
      <c r="F15" s="22">
        <f t="shared" si="1"/>
        <v>15752.5</v>
      </c>
      <c r="G15" s="2"/>
      <c r="H15" s="23" t="str">
        <f t="shared" si="6"/>
        <v>0</v>
      </c>
      <c r="I15" s="3"/>
      <c r="J15" s="2"/>
      <c r="K15" s="22">
        <f t="shared" ref="K15" si="8">SUM(H15*I15)</f>
        <v>0</v>
      </c>
      <c r="L15" s="22">
        <f t="shared" ref="L15" si="9">SUM(K15/12)</f>
        <v>0</v>
      </c>
      <c r="M15" s="22">
        <f t="shared" si="7"/>
        <v>0</v>
      </c>
      <c r="N15" s="6"/>
    </row>
    <row r="16" spans="1:14" x14ac:dyDescent="0.25">
      <c r="A16" s="66"/>
      <c r="B16" s="68"/>
      <c r="C16" s="25"/>
      <c r="D16" s="25"/>
      <c r="E16" s="20"/>
      <c r="F16" s="22"/>
      <c r="G16" s="20"/>
      <c r="H16" s="23"/>
      <c r="I16" s="24"/>
      <c r="J16" s="25"/>
      <c r="K16" s="22"/>
      <c r="L16" s="22"/>
      <c r="M16" s="22"/>
      <c r="N16" s="6"/>
    </row>
    <row r="17" spans="1:14" x14ac:dyDescent="0.25">
      <c r="A17" s="74"/>
      <c r="B17" s="68" t="s">
        <v>54</v>
      </c>
      <c r="C17" s="25">
        <v>2.5</v>
      </c>
      <c r="D17" s="20">
        <v>265.75</v>
      </c>
      <c r="E17" s="20">
        <v>125.5</v>
      </c>
      <c r="F17" s="22">
        <f t="shared" si="1"/>
        <v>33351.625</v>
      </c>
      <c r="G17" s="2"/>
      <c r="H17" s="23" t="str">
        <f t="shared" ref="H17" si="10">IF(G17="","0",F17/G17)</f>
        <v>0</v>
      </c>
      <c r="I17" s="3"/>
      <c r="J17" s="2"/>
      <c r="K17" s="22">
        <f t="shared" ref="K17" si="11">SUM(H17*I17)</f>
        <v>0</v>
      </c>
      <c r="L17" s="22">
        <f t="shared" ref="L17" si="12">SUM(K17/12)</f>
        <v>0</v>
      </c>
      <c r="M17" s="22">
        <f t="shared" ref="M17" si="13">K17/F17</f>
        <v>0</v>
      </c>
      <c r="N17" s="6"/>
    </row>
    <row r="18" spans="1:14" x14ac:dyDescent="0.25">
      <c r="A18" s="66"/>
      <c r="B18" s="68"/>
      <c r="C18" s="25"/>
      <c r="D18" s="25"/>
      <c r="E18" s="20"/>
      <c r="F18" s="22"/>
      <c r="G18" s="20"/>
      <c r="H18" s="23"/>
      <c r="I18" s="24"/>
      <c r="J18" s="25"/>
      <c r="K18" s="22"/>
      <c r="L18" s="22"/>
      <c r="M18" s="22"/>
      <c r="N18" s="6"/>
    </row>
    <row r="19" spans="1:14" x14ac:dyDescent="0.25">
      <c r="A19" s="95" t="s">
        <v>73</v>
      </c>
      <c r="B19" s="77" t="s">
        <v>55</v>
      </c>
      <c r="C19" s="78">
        <v>8.3000000000000004E-2</v>
      </c>
      <c r="D19" s="79">
        <v>3</v>
      </c>
      <c r="E19" s="79">
        <v>12</v>
      </c>
      <c r="F19" s="80">
        <f>E19*D19</f>
        <v>36</v>
      </c>
      <c r="G19" s="2"/>
      <c r="H19" s="81" t="str">
        <f>IF(G19="","0",F19/G19)</f>
        <v>0</v>
      </c>
      <c r="I19" s="3"/>
      <c r="J19" s="2"/>
      <c r="K19" s="80">
        <f t="shared" ref="K19:K33" si="14">SUM(H19*I19)</f>
        <v>0</v>
      </c>
      <c r="L19" s="80">
        <f t="shared" ref="L19:L33" si="15">SUM(K19/12)</f>
        <v>0</v>
      </c>
      <c r="M19" s="80">
        <f t="shared" ref="M19:M33" si="16">K19/F19</f>
        <v>0</v>
      </c>
      <c r="N19" s="6"/>
    </row>
    <row r="20" spans="1:14" x14ac:dyDescent="0.25">
      <c r="A20" s="66"/>
      <c r="B20" s="68"/>
      <c r="C20" s="25"/>
      <c r="D20" s="20"/>
      <c r="E20" s="20"/>
      <c r="F20" s="22"/>
      <c r="G20" s="20"/>
      <c r="H20" s="23"/>
      <c r="I20" s="24"/>
      <c r="J20" s="25"/>
      <c r="K20" s="22"/>
      <c r="L20" s="22"/>
      <c r="M20" s="22"/>
      <c r="N20" s="6"/>
    </row>
    <row r="21" spans="1:14" x14ac:dyDescent="0.25">
      <c r="A21" s="74"/>
      <c r="B21" s="68" t="s">
        <v>56</v>
      </c>
      <c r="C21" s="25">
        <v>2.5</v>
      </c>
      <c r="D21" s="25">
        <v>173.37</v>
      </c>
      <c r="E21" s="20">
        <v>125.5</v>
      </c>
      <c r="F21" s="22">
        <f>E21*D21</f>
        <v>21757.935000000001</v>
      </c>
      <c r="G21" s="2"/>
      <c r="H21" s="23" t="str">
        <f t="shared" ref="H21:H33" si="17">IF(G21="","0",F21/G21)</f>
        <v>0</v>
      </c>
      <c r="I21" s="3"/>
      <c r="J21" s="2"/>
      <c r="K21" s="22">
        <f t="shared" si="14"/>
        <v>0</v>
      </c>
      <c r="L21" s="22">
        <f t="shared" si="15"/>
        <v>0</v>
      </c>
      <c r="M21" s="22">
        <f t="shared" si="16"/>
        <v>0</v>
      </c>
      <c r="N21" s="6"/>
    </row>
    <row r="22" spans="1:14" x14ac:dyDescent="0.25">
      <c r="A22" s="66"/>
      <c r="B22" s="68"/>
      <c r="C22" s="25"/>
      <c r="D22" s="25"/>
      <c r="E22" s="20"/>
      <c r="F22" s="22"/>
      <c r="G22" s="20"/>
      <c r="H22" s="23"/>
      <c r="I22" s="24"/>
      <c r="J22" s="25"/>
      <c r="K22" s="22"/>
      <c r="L22" s="22"/>
      <c r="M22" s="22"/>
      <c r="N22" s="6"/>
    </row>
    <row r="23" spans="1:14" x14ac:dyDescent="0.25">
      <c r="A23" s="95" t="s">
        <v>73</v>
      </c>
      <c r="B23" s="77" t="s">
        <v>57</v>
      </c>
      <c r="C23" s="78">
        <v>7.5999999999999998E-2</v>
      </c>
      <c r="D23" s="78">
        <v>93.12</v>
      </c>
      <c r="E23" s="78">
        <v>4</v>
      </c>
      <c r="F23" s="80">
        <f t="shared" si="1"/>
        <v>372.48</v>
      </c>
      <c r="G23" s="2"/>
      <c r="H23" s="81" t="str">
        <f t="shared" si="17"/>
        <v>0</v>
      </c>
      <c r="I23" s="3"/>
      <c r="J23" s="2"/>
      <c r="K23" s="80">
        <f t="shared" si="14"/>
        <v>0</v>
      </c>
      <c r="L23" s="80">
        <f t="shared" si="15"/>
        <v>0</v>
      </c>
      <c r="M23" s="80">
        <f t="shared" si="16"/>
        <v>0</v>
      </c>
      <c r="N23" s="6"/>
    </row>
    <row r="24" spans="1:14" x14ac:dyDescent="0.25">
      <c r="A24" s="66"/>
      <c r="B24" s="68"/>
      <c r="C24" s="25"/>
      <c r="D24" s="25"/>
      <c r="E24" s="20"/>
      <c r="F24" s="22"/>
      <c r="G24" s="20"/>
      <c r="H24" s="23"/>
      <c r="I24" s="24"/>
      <c r="J24" s="25"/>
      <c r="K24" s="22"/>
      <c r="L24" s="22"/>
      <c r="M24" s="22"/>
      <c r="N24" s="6"/>
    </row>
    <row r="25" spans="1:14" x14ac:dyDescent="0.25">
      <c r="A25" s="74"/>
      <c r="B25" s="68" t="s">
        <v>61</v>
      </c>
      <c r="C25" s="25">
        <v>8.3000000000000004E-2</v>
      </c>
      <c r="D25" s="25">
        <v>18.96</v>
      </c>
      <c r="E25" s="20">
        <v>12</v>
      </c>
      <c r="F25" s="22">
        <f t="shared" si="1"/>
        <v>227.52</v>
      </c>
      <c r="G25" s="2"/>
      <c r="H25" s="23" t="str">
        <f t="shared" si="17"/>
        <v>0</v>
      </c>
      <c r="I25" s="3"/>
      <c r="J25" s="2"/>
      <c r="K25" s="22">
        <f t="shared" si="14"/>
        <v>0</v>
      </c>
      <c r="L25" s="22">
        <f t="shared" si="15"/>
        <v>0</v>
      </c>
      <c r="M25" s="22">
        <f t="shared" si="16"/>
        <v>0</v>
      </c>
      <c r="N25" s="6"/>
    </row>
    <row r="26" spans="1:14" x14ac:dyDescent="0.25">
      <c r="A26" s="66"/>
      <c r="B26" s="68"/>
      <c r="C26" s="25"/>
      <c r="D26" s="25"/>
      <c r="E26" s="20"/>
      <c r="F26" s="22"/>
      <c r="G26" s="20"/>
      <c r="H26" s="23"/>
      <c r="I26" s="24"/>
      <c r="J26" s="25"/>
      <c r="K26" s="22"/>
      <c r="L26" s="22"/>
      <c r="M26" s="22"/>
      <c r="N26" s="6"/>
    </row>
    <row r="27" spans="1:14" x14ac:dyDescent="0.25">
      <c r="A27" s="75"/>
      <c r="B27" s="68" t="s">
        <v>74</v>
      </c>
      <c r="C27" s="25">
        <v>2.5</v>
      </c>
      <c r="D27" s="25">
        <f>66.51+11.73+18.72</f>
        <v>96.960000000000008</v>
      </c>
      <c r="E27" s="20">
        <v>52</v>
      </c>
      <c r="F27" s="22">
        <f t="shared" si="1"/>
        <v>5041.92</v>
      </c>
      <c r="G27" s="2"/>
      <c r="H27" s="23" t="str">
        <f t="shared" si="17"/>
        <v>0</v>
      </c>
      <c r="I27" s="3"/>
      <c r="J27" s="2"/>
      <c r="K27" s="22">
        <f t="shared" si="14"/>
        <v>0</v>
      </c>
      <c r="L27" s="22">
        <f t="shared" si="15"/>
        <v>0</v>
      </c>
      <c r="M27" s="22">
        <f t="shared" si="16"/>
        <v>0</v>
      </c>
      <c r="N27" s="6"/>
    </row>
    <row r="28" spans="1:14" x14ac:dyDescent="0.25">
      <c r="A28" s="66"/>
      <c r="B28" s="68"/>
      <c r="C28" s="25"/>
      <c r="D28" s="25"/>
      <c r="E28" s="20"/>
      <c r="F28" s="22"/>
      <c r="G28" s="20"/>
      <c r="H28" s="23"/>
      <c r="I28" s="24"/>
      <c r="J28" s="25"/>
      <c r="K28" s="22"/>
      <c r="L28" s="22"/>
      <c r="M28" s="22"/>
      <c r="N28" s="6"/>
    </row>
    <row r="29" spans="1:14" x14ac:dyDescent="0.25">
      <c r="A29" s="95" t="s">
        <v>73</v>
      </c>
      <c r="B29" s="82" t="s">
        <v>58</v>
      </c>
      <c r="C29" s="78">
        <v>3.7999999999999999E-2</v>
      </c>
      <c r="D29" s="83">
        <v>397.27</v>
      </c>
      <c r="E29" s="78">
        <v>2</v>
      </c>
      <c r="F29" s="80">
        <f t="shared" si="1"/>
        <v>794.54</v>
      </c>
      <c r="G29" s="2"/>
      <c r="H29" s="81" t="str">
        <f t="shared" si="17"/>
        <v>0</v>
      </c>
      <c r="I29" s="3"/>
      <c r="J29" s="2"/>
      <c r="K29" s="80">
        <f t="shared" si="14"/>
        <v>0</v>
      </c>
      <c r="L29" s="80">
        <f t="shared" si="15"/>
        <v>0</v>
      </c>
      <c r="M29" s="80">
        <f t="shared" si="16"/>
        <v>0</v>
      </c>
      <c r="N29" s="6"/>
    </row>
    <row r="30" spans="1:14" x14ac:dyDescent="0.25">
      <c r="A30" s="25"/>
      <c r="B30" s="71"/>
      <c r="C30" s="25"/>
      <c r="D30" s="27"/>
      <c r="E30" s="20"/>
      <c r="F30" s="22"/>
      <c r="G30" s="40"/>
      <c r="H30" s="23"/>
      <c r="I30" s="39"/>
      <c r="J30" s="40"/>
      <c r="K30" s="22"/>
      <c r="L30" s="22"/>
      <c r="M30" s="22"/>
      <c r="N30" s="6"/>
    </row>
    <row r="31" spans="1:14" x14ac:dyDescent="0.25">
      <c r="A31" s="73"/>
      <c r="B31" s="71" t="s">
        <v>59</v>
      </c>
      <c r="C31" s="25">
        <v>8.3000000000000004E-2</v>
      </c>
      <c r="D31" s="27">
        <v>16.75</v>
      </c>
      <c r="E31" s="20">
        <v>12</v>
      </c>
      <c r="F31" s="22">
        <f t="shared" si="1"/>
        <v>201</v>
      </c>
      <c r="G31" s="2"/>
      <c r="H31" s="23" t="str">
        <f t="shared" si="17"/>
        <v>0</v>
      </c>
      <c r="I31" s="3"/>
      <c r="J31" s="2"/>
      <c r="K31" s="22">
        <f t="shared" si="14"/>
        <v>0</v>
      </c>
      <c r="L31" s="22">
        <f t="shared" si="15"/>
        <v>0</v>
      </c>
      <c r="M31" s="22">
        <f t="shared" si="16"/>
        <v>0</v>
      </c>
      <c r="N31" s="6"/>
    </row>
    <row r="32" spans="1:14" x14ac:dyDescent="0.25">
      <c r="A32" s="25"/>
      <c r="B32" s="71"/>
      <c r="C32" s="25"/>
      <c r="D32" s="27"/>
      <c r="E32" s="20"/>
      <c r="F32" s="22"/>
      <c r="G32" s="40"/>
      <c r="H32" s="23"/>
      <c r="I32" s="39"/>
      <c r="J32" s="40"/>
      <c r="K32" s="22"/>
      <c r="L32" s="22"/>
      <c r="M32" s="22"/>
      <c r="N32" s="6"/>
    </row>
    <row r="33" spans="1:20" x14ac:dyDescent="0.25">
      <c r="A33" s="73"/>
      <c r="B33" s="71" t="s">
        <v>60</v>
      </c>
      <c r="C33" s="25">
        <v>7.5999999999999998E-2</v>
      </c>
      <c r="D33" s="27">
        <v>36.450000000000003</v>
      </c>
      <c r="E33" s="20">
        <v>4</v>
      </c>
      <c r="F33" s="22">
        <f t="shared" si="1"/>
        <v>145.80000000000001</v>
      </c>
      <c r="G33" s="2"/>
      <c r="H33" s="23" t="str">
        <f t="shared" si="17"/>
        <v>0</v>
      </c>
      <c r="I33" s="3"/>
      <c r="J33" s="2"/>
      <c r="K33" s="22">
        <f t="shared" si="14"/>
        <v>0</v>
      </c>
      <c r="L33" s="22">
        <f t="shared" si="15"/>
        <v>0</v>
      </c>
      <c r="M33" s="22">
        <f t="shared" si="16"/>
        <v>0</v>
      </c>
      <c r="N33" s="6"/>
    </row>
    <row r="34" spans="1:20" x14ac:dyDescent="0.25">
      <c r="A34" s="73"/>
      <c r="B34" s="71"/>
      <c r="C34" s="25"/>
      <c r="D34" s="27"/>
      <c r="E34" s="20"/>
      <c r="F34" s="22"/>
      <c r="G34" s="40"/>
      <c r="H34" s="96"/>
      <c r="I34" s="39"/>
      <c r="J34" s="40"/>
      <c r="K34" s="22"/>
      <c r="L34" s="22"/>
      <c r="M34" s="22"/>
      <c r="N34" s="6"/>
    </row>
    <row r="35" spans="1:20" x14ac:dyDescent="0.25">
      <c r="A35" s="73"/>
      <c r="B35" s="71"/>
      <c r="C35" s="25"/>
      <c r="D35" s="20" t="s">
        <v>24</v>
      </c>
      <c r="E35" s="20"/>
      <c r="F35" s="20" t="s">
        <v>24</v>
      </c>
      <c r="G35" s="40"/>
      <c r="H35" s="96"/>
      <c r="I35" s="39"/>
      <c r="J35" s="40"/>
      <c r="K35" s="22"/>
      <c r="L35" s="22"/>
      <c r="M35" s="22"/>
      <c r="N35" s="6"/>
    </row>
    <row r="36" spans="1:20" x14ac:dyDescent="0.25">
      <c r="A36" s="73"/>
      <c r="B36" s="71"/>
      <c r="C36" s="25"/>
      <c r="D36" s="22">
        <f>SUM(D7:D33)</f>
        <v>2070.85</v>
      </c>
      <c r="E36" s="22"/>
      <c r="F36" s="22">
        <f>SUM(F7:F33)</f>
        <v>189959.42499999999</v>
      </c>
      <c r="G36" s="40"/>
      <c r="H36" s="96"/>
      <c r="I36" s="39"/>
      <c r="J36" s="40"/>
      <c r="K36" s="22"/>
      <c r="L36" s="22"/>
      <c r="M36" s="22"/>
      <c r="N36" s="6"/>
    </row>
    <row r="37" spans="1:20" x14ac:dyDescent="0.25">
      <c r="A37" s="20"/>
      <c r="B37" s="26"/>
      <c r="C37" s="20"/>
      <c r="D37" s="27"/>
      <c r="E37" s="20"/>
      <c r="F37" s="22"/>
      <c r="G37" s="40"/>
      <c r="H37" s="23"/>
      <c r="I37" s="39"/>
      <c r="J37" s="40"/>
      <c r="K37" s="22"/>
      <c r="L37" s="22"/>
      <c r="M37" s="22"/>
      <c r="N37" s="6"/>
    </row>
    <row r="38" spans="1:20" x14ac:dyDescent="0.25">
      <c r="A38" s="20"/>
      <c r="B38" s="26"/>
      <c r="C38" s="20"/>
      <c r="D38" s="27"/>
      <c r="E38" s="20"/>
      <c r="F38" s="22"/>
      <c r="G38" s="40"/>
      <c r="H38" s="23"/>
      <c r="I38" s="39"/>
      <c r="J38" s="40"/>
      <c r="K38" s="22"/>
      <c r="L38" s="22"/>
      <c r="M38" s="22"/>
      <c r="N38" s="6"/>
    </row>
    <row r="39" spans="1:20" x14ac:dyDescent="0.25">
      <c r="A39" s="20"/>
      <c r="B39" s="26"/>
      <c r="C39" s="20"/>
      <c r="D39" s="27"/>
      <c r="E39" s="20"/>
      <c r="F39" s="22"/>
      <c r="G39" s="40"/>
      <c r="H39" s="23"/>
      <c r="I39" s="39"/>
      <c r="J39" s="40"/>
      <c r="K39" s="22"/>
      <c r="L39" s="22"/>
      <c r="M39" s="22"/>
      <c r="N39" s="6"/>
    </row>
    <row r="40" spans="1:20" x14ac:dyDescent="0.25">
      <c r="A40" s="64"/>
      <c r="B40" s="45" t="s">
        <v>70</v>
      </c>
      <c r="C40" s="45"/>
      <c r="D40" s="45"/>
      <c r="E40" s="46"/>
      <c r="F40" s="46"/>
      <c r="G40" s="46"/>
      <c r="H40" s="46"/>
      <c r="I40" s="46"/>
      <c r="J40" s="46"/>
      <c r="K40" s="46"/>
      <c r="L40" s="46"/>
      <c r="M40" s="20"/>
      <c r="N40" s="6"/>
    </row>
    <row r="41" spans="1:20" x14ac:dyDescent="0.25">
      <c r="A41" s="64"/>
      <c r="B41" s="63"/>
      <c r="C41" s="47" t="s">
        <v>64</v>
      </c>
      <c r="D41" s="47" t="s">
        <v>65</v>
      </c>
      <c r="E41" s="108" t="s">
        <v>66</v>
      </c>
      <c r="F41" s="109"/>
      <c r="G41" s="104" t="s">
        <v>67</v>
      </c>
      <c r="H41" s="109"/>
      <c r="I41" s="46"/>
      <c r="J41" s="46"/>
      <c r="K41" s="46" t="s">
        <v>68</v>
      </c>
      <c r="L41" s="46" t="s">
        <v>69</v>
      </c>
      <c r="M41" s="20"/>
      <c r="N41" s="6"/>
    </row>
    <row r="42" spans="1:20" x14ac:dyDescent="0.25">
      <c r="A42" s="64"/>
      <c r="B42" s="63"/>
      <c r="C42" s="47">
        <v>1</v>
      </c>
      <c r="D42" s="47">
        <v>6</v>
      </c>
      <c r="E42" s="104">
        <v>30</v>
      </c>
      <c r="F42" s="105"/>
      <c r="G42" s="106"/>
      <c r="H42" s="107"/>
      <c r="I42" s="48"/>
      <c r="J42" s="48"/>
      <c r="K42" s="49">
        <f>G42*D42</f>
        <v>0</v>
      </c>
      <c r="L42" s="49">
        <f>K42/12</f>
        <v>0</v>
      </c>
      <c r="M42" s="20"/>
      <c r="N42" s="6"/>
    </row>
    <row r="43" spans="1:20" x14ac:dyDescent="0.25">
      <c r="A43" s="64"/>
      <c r="B43" s="50"/>
      <c r="C43" s="47"/>
      <c r="D43" s="47"/>
      <c r="E43" s="50"/>
      <c r="F43" s="51"/>
      <c r="G43" s="52"/>
      <c r="H43" s="53"/>
      <c r="I43" s="48"/>
      <c r="J43" s="48"/>
      <c r="K43" s="49"/>
      <c r="L43" s="49"/>
      <c r="M43" s="20"/>
      <c r="N43" s="6"/>
    </row>
    <row r="44" spans="1:20" x14ac:dyDescent="0.25">
      <c r="A44" s="64"/>
      <c r="B44" s="54" t="s">
        <v>71</v>
      </c>
      <c r="C44" s="55"/>
      <c r="D44" s="47"/>
      <c r="E44" s="50"/>
      <c r="F44" s="51"/>
      <c r="G44" s="52"/>
      <c r="H44" s="53"/>
      <c r="I44" s="48"/>
      <c r="J44" s="48"/>
      <c r="K44" s="49"/>
      <c r="L44" s="49"/>
      <c r="M44" s="20"/>
      <c r="N44" s="6"/>
    </row>
    <row r="45" spans="1:20" x14ac:dyDescent="0.25">
      <c r="A45" s="64"/>
      <c r="B45" s="47"/>
      <c r="C45" s="47" t="s">
        <v>64</v>
      </c>
      <c r="D45" s="47" t="s">
        <v>65</v>
      </c>
      <c r="E45" s="108" t="s">
        <v>66</v>
      </c>
      <c r="F45" s="109"/>
      <c r="G45" s="104" t="s">
        <v>67</v>
      </c>
      <c r="H45" s="109"/>
      <c r="I45" s="46"/>
      <c r="J45" s="46"/>
      <c r="K45" s="46" t="s">
        <v>68</v>
      </c>
      <c r="L45" s="46" t="s">
        <v>69</v>
      </c>
      <c r="M45" s="20"/>
      <c r="N45" s="6"/>
    </row>
    <row r="46" spans="1:20" x14ac:dyDescent="0.25">
      <c r="A46" s="64"/>
      <c r="B46" s="47"/>
      <c r="C46" s="47">
        <v>1</v>
      </c>
      <c r="D46" s="47">
        <v>6</v>
      </c>
      <c r="E46" s="104">
        <v>30</v>
      </c>
      <c r="F46" s="105"/>
      <c r="G46" s="106"/>
      <c r="H46" s="107"/>
      <c r="I46" s="48"/>
      <c r="J46" s="48"/>
      <c r="K46" s="49">
        <f>G46*D46</f>
        <v>0</v>
      </c>
      <c r="L46" s="49">
        <f>K46/12</f>
        <v>0</v>
      </c>
      <c r="M46" s="20"/>
      <c r="N46" s="6"/>
      <c r="P46" s="72"/>
      <c r="T46" s="72"/>
    </row>
    <row r="47" spans="1:20" x14ac:dyDescent="0.25">
      <c r="A47" s="64"/>
      <c r="B47" s="50"/>
      <c r="C47" s="47"/>
      <c r="D47" s="47"/>
      <c r="E47" s="50"/>
      <c r="F47" s="51"/>
      <c r="G47" s="52"/>
      <c r="H47" s="53"/>
      <c r="I47" s="48"/>
      <c r="J47" s="48"/>
      <c r="K47" s="49"/>
      <c r="L47" s="49"/>
      <c r="M47" s="20"/>
      <c r="N47" s="6"/>
    </row>
    <row r="48" spans="1:20" x14ac:dyDescent="0.25">
      <c r="A48" s="64"/>
      <c r="B48" s="54" t="s">
        <v>72</v>
      </c>
      <c r="C48" s="47"/>
      <c r="D48" s="47"/>
      <c r="E48" s="50"/>
      <c r="F48" s="51"/>
      <c r="G48" s="52"/>
      <c r="H48" s="53"/>
      <c r="I48" s="48"/>
      <c r="J48" s="48"/>
      <c r="K48" s="49"/>
      <c r="L48" s="49"/>
      <c r="M48" s="20"/>
      <c r="N48" s="6"/>
    </row>
    <row r="49" spans="1:14" x14ac:dyDescent="0.25">
      <c r="A49" s="64"/>
      <c r="B49" s="47"/>
      <c r="C49" s="47" t="s">
        <v>64</v>
      </c>
      <c r="D49" s="47" t="s">
        <v>65</v>
      </c>
      <c r="E49" s="108" t="s">
        <v>66</v>
      </c>
      <c r="F49" s="109"/>
      <c r="G49" s="104" t="s">
        <v>67</v>
      </c>
      <c r="H49" s="109"/>
      <c r="I49" s="46"/>
      <c r="J49" s="46"/>
      <c r="K49" s="46" t="s">
        <v>68</v>
      </c>
      <c r="L49" s="46" t="s">
        <v>69</v>
      </c>
      <c r="M49" s="20"/>
      <c r="N49" s="6"/>
    </row>
    <row r="50" spans="1:14" x14ac:dyDescent="0.25">
      <c r="A50" s="64"/>
      <c r="B50" s="47"/>
      <c r="C50" s="47">
        <v>1</v>
      </c>
      <c r="D50" s="47">
        <v>2</v>
      </c>
      <c r="E50" s="104">
        <v>120</v>
      </c>
      <c r="F50" s="105"/>
      <c r="G50" s="106"/>
      <c r="H50" s="107"/>
      <c r="I50" s="48"/>
      <c r="J50" s="48"/>
      <c r="K50" s="49">
        <f>G50*D50</f>
        <v>0</v>
      </c>
      <c r="L50" s="49">
        <f>K50/12</f>
        <v>0</v>
      </c>
      <c r="M50" s="20"/>
      <c r="N50" s="6"/>
    </row>
    <row r="51" spans="1:14" x14ac:dyDescent="0.25">
      <c r="A51" s="65"/>
      <c r="B51" s="56"/>
      <c r="C51" s="56"/>
      <c r="D51" s="56"/>
      <c r="E51" s="56"/>
      <c r="F51" s="57"/>
      <c r="G51" s="59"/>
      <c r="H51" s="60"/>
      <c r="I51" s="58"/>
      <c r="J51" s="58"/>
      <c r="K51" s="61"/>
      <c r="L51" s="61"/>
      <c r="M51" s="16"/>
      <c r="N51" s="6"/>
    </row>
    <row r="52" spans="1:14" x14ac:dyDescent="0.25">
      <c r="A52" s="65"/>
      <c r="B52" s="56"/>
      <c r="C52" s="56"/>
      <c r="D52" s="56"/>
      <c r="E52" s="56"/>
      <c r="F52" s="57"/>
      <c r="G52" s="59"/>
      <c r="H52" s="60"/>
      <c r="I52" s="58"/>
      <c r="J52" s="58"/>
      <c r="K52" s="61"/>
      <c r="L52" s="61"/>
      <c r="M52" s="16"/>
      <c r="N52" s="6"/>
    </row>
    <row r="53" spans="1:14" x14ac:dyDescent="0.25">
      <c r="A53" s="12"/>
      <c r="B53" s="13"/>
      <c r="C53" s="13"/>
      <c r="D53" s="1"/>
      <c r="E53" s="1"/>
      <c r="F53" s="1"/>
      <c r="G53" s="13"/>
      <c r="H53" s="13"/>
      <c r="I53" s="13"/>
      <c r="J53" s="13"/>
      <c r="K53" s="20" t="s">
        <v>24</v>
      </c>
      <c r="L53" s="20" t="s">
        <v>24</v>
      </c>
      <c r="M53" s="16"/>
      <c r="N53" s="6"/>
    </row>
    <row r="54" spans="1:14" x14ac:dyDescent="0.25">
      <c r="A54" s="28"/>
      <c r="B54" s="29"/>
      <c r="C54" s="29"/>
      <c r="D54" s="97"/>
      <c r="E54" s="97"/>
      <c r="F54" s="97"/>
      <c r="G54" s="29"/>
      <c r="H54" s="29"/>
      <c r="I54" s="29"/>
      <c r="J54" s="29"/>
      <c r="K54" s="22">
        <f>SUM(K7:K33)+K42+K46+K50</f>
        <v>0</v>
      </c>
      <c r="L54" s="22">
        <f>SUM(L7:L33)+L42+L46+L50</f>
        <v>0</v>
      </c>
      <c r="M54" s="62"/>
      <c r="N54" s="6"/>
    </row>
    <row r="55" spans="1:14" x14ac:dyDescent="0.25">
      <c r="A55" s="5"/>
      <c r="B55" s="5"/>
      <c r="C55" s="5"/>
      <c r="D55" s="5" t="s">
        <v>25</v>
      </c>
      <c r="E55" s="5"/>
      <c r="F55" s="5"/>
      <c r="G55" s="5"/>
      <c r="H55" s="5"/>
      <c r="I55" s="5"/>
      <c r="J55" s="5"/>
      <c r="K55" s="5"/>
      <c r="L55" s="6"/>
      <c r="M55" s="13"/>
      <c r="N55" s="6"/>
    </row>
    <row r="56" spans="1:14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6"/>
      <c r="M56" s="13"/>
      <c r="N56" s="6"/>
    </row>
    <row r="57" spans="1:14" ht="15.75" thickBot="1" x14ac:dyDescent="0.3">
      <c r="A57" s="30"/>
      <c r="B57" s="30"/>
      <c r="C57" s="30"/>
      <c r="D57" s="31"/>
      <c r="E57" s="5"/>
      <c r="F57" s="5"/>
      <c r="G57" s="5"/>
      <c r="H57" s="5"/>
      <c r="I57" s="5"/>
      <c r="J57" s="5"/>
      <c r="K57" s="5"/>
      <c r="L57" s="6"/>
      <c r="M57" s="13"/>
      <c r="N57" s="6"/>
    </row>
    <row r="58" spans="1:14" x14ac:dyDescent="0.25">
      <c r="A58" s="32"/>
      <c r="B58" s="33"/>
      <c r="C58" s="33"/>
      <c r="D58" s="34" t="s">
        <v>26</v>
      </c>
      <c r="E58" s="5"/>
      <c r="F58" s="5"/>
      <c r="G58" s="5"/>
      <c r="H58" s="5"/>
      <c r="I58" s="5"/>
      <c r="J58" s="5"/>
      <c r="K58" s="84"/>
      <c r="L58" s="85"/>
      <c r="M58" s="86"/>
      <c r="N58" s="6"/>
    </row>
    <row r="59" spans="1:14" ht="15.75" x14ac:dyDescent="0.25">
      <c r="A59" s="35"/>
      <c r="B59" s="30"/>
      <c r="C59" s="30"/>
      <c r="D59" s="41" t="s">
        <v>34</v>
      </c>
      <c r="E59" s="41"/>
      <c r="F59" s="41"/>
      <c r="G59" s="42"/>
      <c r="H59" s="43"/>
      <c r="I59" s="101" t="s">
        <v>35</v>
      </c>
      <c r="J59" s="101"/>
      <c r="K59" s="94" t="s">
        <v>80</v>
      </c>
      <c r="L59" s="6"/>
      <c r="M59" s="88"/>
      <c r="N59" s="6"/>
    </row>
    <row r="60" spans="1:14" ht="15.75" x14ac:dyDescent="0.25">
      <c r="A60" s="35"/>
      <c r="B60" s="30"/>
      <c r="C60" s="30"/>
      <c r="D60" s="100" t="s">
        <v>36</v>
      </c>
      <c r="E60" s="100"/>
      <c r="F60" s="100"/>
      <c r="G60" s="100"/>
      <c r="H60" s="43"/>
      <c r="I60" s="101" t="s">
        <v>37</v>
      </c>
      <c r="J60" s="101"/>
      <c r="K60" s="87" t="s">
        <v>78</v>
      </c>
      <c r="L60" s="6"/>
      <c r="M60" s="88"/>
      <c r="N60" s="6"/>
    </row>
    <row r="61" spans="1:14" ht="15.75" x14ac:dyDescent="0.25">
      <c r="A61" s="35"/>
      <c r="B61" s="30"/>
      <c r="C61" s="30"/>
      <c r="D61" s="100" t="s">
        <v>38</v>
      </c>
      <c r="E61" s="100"/>
      <c r="F61" s="100"/>
      <c r="G61" s="100"/>
      <c r="H61" s="43"/>
      <c r="I61" s="101" t="s">
        <v>39</v>
      </c>
      <c r="J61" s="101"/>
      <c r="K61" s="87" t="s">
        <v>79</v>
      </c>
      <c r="L61" s="6"/>
      <c r="M61" s="88"/>
      <c r="N61" s="6"/>
    </row>
    <row r="62" spans="1:14" ht="15.75" x14ac:dyDescent="0.25">
      <c r="A62" s="35"/>
      <c r="B62" s="30"/>
      <c r="C62" s="30"/>
      <c r="D62" s="100" t="s">
        <v>40</v>
      </c>
      <c r="E62" s="100"/>
      <c r="F62" s="100"/>
      <c r="G62" s="100"/>
      <c r="H62" s="43"/>
      <c r="I62" s="101" t="s">
        <v>39</v>
      </c>
      <c r="J62" s="101"/>
      <c r="K62" s="87" t="s">
        <v>77</v>
      </c>
      <c r="L62" s="6"/>
      <c r="M62" s="89"/>
      <c r="N62" s="6"/>
    </row>
    <row r="63" spans="1:14" x14ac:dyDescent="0.25">
      <c r="A63" s="36"/>
      <c r="B63" s="30"/>
      <c r="C63" s="30"/>
      <c r="D63" s="100" t="s">
        <v>41</v>
      </c>
      <c r="E63" s="100"/>
      <c r="F63" s="100"/>
      <c r="G63" s="100"/>
      <c r="H63" s="43"/>
      <c r="I63" s="101" t="s">
        <v>42</v>
      </c>
      <c r="J63" s="101"/>
      <c r="K63" s="87" t="s">
        <v>83</v>
      </c>
      <c r="L63" s="6"/>
      <c r="M63" s="89"/>
      <c r="N63" s="6"/>
    </row>
    <row r="64" spans="1:14" x14ac:dyDescent="0.25">
      <c r="A64" s="36"/>
      <c r="B64" s="30"/>
      <c r="C64" s="30"/>
      <c r="D64" s="100" t="s">
        <v>43</v>
      </c>
      <c r="E64" s="100"/>
      <c r="F64" s="100"/>
      <c r="G64" s="100"/>
      <c r="H64" s="43"/>
      <c r="I64" s="101" t="s">
        <v>42</v>
      </c>
      <c r="J64" s="101"/>
      <c r="K64" s="90" t="s">
        <v>84</v>
      </c>
      <c r="L64" s="6"/>
      <c r="M64" s="89"/>
      <c r="N64" s="6"/>
    </row>
    <row r="65" spans="1:14" ht="15.75" x14ac:dyDescent="0.25">
      <c r="A65" s="35"/>
      <c r="B65" s="30"/>
      <c r="C65" s="30"/>
      <c r="D65" s="100" t="s">
        <v>44</v>
      </c>
      <c r="E65" s="100"/>
      <c r="F65" s="100"/>
      <c r="G65" s="100"/>
      <c r="H65" s="43"/>
      <c r="I65" s="101" t="s">
        <v>45</v>
      </c>
      <c r="J65" s="101"/>
      <c r="K65" s="90" t="s">
        <v>75</v>
      </c>
      <c r="L65" s="6"/>
      <c r="M65" s="89"/>
      <c r="N65" s="6"/>
    </row>
    <row r="66" spans="1:14" ht="15.75" x14ac:dyDescent="0.25">
      <c r="A66" s="35"/>
      <c r="B66" s="30"/>
      <c r="C66" s="37"/>
      <c r="D66" s="100" t="s">
        <v>46</v>
      </c>
      <c r="E66" s="100"/>
      <c r="F66" s="100"/>
      <c r="G66" s="100"/>
      <c r="H66" s="43"/>
      <c r="I66" s="101" t="s">
        <v>47</v>
      </c>
      <c r="J66" s="101"/>
      <c r="K66" s="90" t="s">
        <v>76</v>
      </c>
      <c r="L66" s="6"/>
      <c r="M66" s="89"/>
      <c r="N66" s="6"/>
    </row>
    <row r="67" spans="1:14" ht="15.75" x14ac:dyDescent="0.25">
      <c r="A67" s="35"/>
      <c r="B67" s="5"/>
      <c r="C67" s="5"/>
      <c r="D67" s="100" t="s">
        <v>48</v>
      </c>
      <c r="E67" s="100"/>
      <c r="F67" s="100"/>
      <c r="G67" s="100"/>
      <c r="H67" s="43"/>
      <c r="I67" s="101" t="s">
        <v>49</v>
      </c>
      <c r="J67" s="101"/>
      <c r="K67" s="87" t="s">
        <v>81</v>
      </c>
      <c r="L67" s="6"/>
      <c r="M67" s="89"/>
      <c r="N67" s="6"/>
    </row>
    <row r="68" spans="1:14" ht="15.75" x14ac:dyDescent="0.25">
      <c r="A68" s="35"/>
      <c r="B68" s="5"/>
      <c r="C68" s="5"/>
      <c r="D68" s="100" t="s">
        <v>50</v>
      </c>
      <c r="E68" s="100"/>
      <c r="F68" s="100"/>
      <c r="G68" s="100"/>
      <c r="H68" s="43"/>
      <c r="I68" s="101" t="s">
        <v>45</v>
      </c>
      <c r="J68" s="101"/>
      <c r="K68" s="90" t="s">
        <v>82</v>
      </c>
      <c r="L68" s="6"/>
      <c r="M68" s="89"/>
      <c r="N68" s="6"/>
    </row>
    <row r="69" spans="1:14" ht="16.5" thickBot="1" x14ac:dyDescent="0.3">
      <c r="A69" s="35"/>
      <c r="B69" s="5"/>
      <c r="C69" s="5"/>
      <c r="D69" s="100" t="s">
        <v>51</v>
      </c>
      <c r="E69" s="100"/>
      <c r="F69" s="100"/>
      <c r="G69" s="100"/>
      <c r="H69" s="43"/>
      <c r="I69" s="101" t="s">
        <v>45</v>
      </c>
      <c r="J69" s="101"/>
      <c r="K69" s="91"/>
      <c r="L69" s="92"/>
      <c r="M69" s="93"/>
      <c r="N69" s="6"/>
    </row>
    <row r="70" spans="1:14" x14ac:dyDescent="0.25">
      <c r="A70" s="5"/>
      <c r="B70" s="5"/>
      <c r="C70" s="5"/>
      <c r="D70" s="102" t="s">
        <v>52</v>
      </c>
      <c r="E70" s="102"/>
      <c r="F70" s="102"/>
      <c r="G70" s="102"/>
      <c r="H70" s="42"/>
      <c r="I70" s="103" t="s">
        <v>53</v>
      </c>
      <c r="J70" s="103"/>
      <c r="K70" s="5"/>
      <c r="L70" s="5"/>
      <c r="M70" s="5"/>
      <c r="N70" s="38"/>
    </row>
    <row r="71" spans="1:14" x14ac:dyDescent="0.25">
      <c r="A71" s="5"/>
      <c r="B71" s="5"/>
      <c r="C71" s="5"/>
      <c r="D71" s="102"/>
      <c r="E71" s="102"/>
      <c r="F71" s="102"/>
      <c r="G71" s="102"/>
      <c r="H71" s="42"/>
      <c r="I71" s="44"/>
      <c r="J71" s="44"/>
      <c r="K71" s="5"/>
      <c r="L71" s="5"/>
      <c r="M71" s="5"/>
      <c r="N71" s="38"/>
    </row>
    <row r="72" spans="1:14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38"/>
    </row>
    <row r="73" spans="1:14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38"/>
    </row>
    <row r="74" spans="1:14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6"/>
    </row>
    <row r="75" spans="1:14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6"/>
    </row>
    <row r="76" spans="1:14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6"/>
    </row>
    <row r="77" spans="1:14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6"/>
    </row>
    <row r="78" spans="1:14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6"/>
    </row>
    <row r="79" spans="1:14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6"/>
    </row>
    <row r="80" spans="1:14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6"/>
    </row>
    <row r="81" spans="1:14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6"/>
    </row>
    <row r="82" spans="1:14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6"/>
    </row>
    <row r="83" spans="1:14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6"/>
    </row>
    <row r="84" spans="1:14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6"/>
    </row>
    <row r="85" spans="1:14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6"/>
    </row>
  </sheetData>
  <sheetProtection algorithmName="SHA-512" hashValue="2gcCs6x729T9B321m1B3DnyCIGCx4dYIxkAMR7Y0yekmIg4dlzPgiRSmXE0oUbbmxU95mCmfvbk2OOn9PkMhsg==" saltValue="ygRBkcCQ5FesOwgCzl/RcQ==" spinCount="100000" sheet="1" objects="1" scenarios="1"/>
  <mergeCells count="36">
    <mergeCell ref="E41:F41"/>
    <mergeCell ref="G41:H41"/>
    <mergeCell ref="E42:F42"/>
    <mergeCell ref="G42:H42"/>
    <mergeCell ref="E45:F45"/>
    <mergeCell ref="G45:H45"/>
    <mergeCell ref="E46:F46"/>
    <mergeCell ref="G46:H46"/>
    <mergeCell ref="E49:F49"/>
    <mergeCell ref="G49:H49"/>
    <mergeCell ref="E50:F50"/>
    <mergeCell ref="G50:H50"/>
    <mergeCell ref="I65:J65"/>
    <mergeCell ref="D62:G62"/>
    <mergeCell ref="I62:J62"/>
    <mergeCell ref="I59:J59"/>
    <mergeCell ref="D60:G60"/>
    <mergeCell ref="I60:J60"/>
    <mergeCell ref="D61:G61"/>
    <mergeCell ref="I61:J61"/>
    <mergeCell ref="D1:G1"/>
    <mergeCell ref="D69:G69"/>
    <mergeCell ref="I69:J69"/>
    <mergeCell ref="D70:G71"/>
    <mergeCell ref="I70:J70"/>
    <mergeCell ref="D66:G66"/>
    <mergeCell ref="I66:J66"/>
    <mergeCell ref="D67:G67"/>
    <mergeCell ref="I67:J67"/>
    <mergeCell ref="D68:G68"/>
    <mergeCell ref="I68:J68"/>
    <mergeCell ref="D63:G63"/>
    <mergeCell ref="I63:J63"/>
    <mergeCell ref="D64:G64"/>
    <mergeCell ref="I64:J64"/>
    <mergeCell ref="D65:G65"/>
  </mergeCells>
  <dataValidations count="7">
    <dataValidation type="whole" allowBlank="1" showInputMessage="1" showErrorMessage="1" sqref="G13" xr:uid="{00000000-0002-0000-0000-000000000000}">
      <formula1>80</formula1>
      <formula2>150</formula2>
    </dataValidation>
    <dataValidation type="whole" allowBlank="1" showInputMessage="1" showErrorMessage="1" sqref="G15" xr:uid="{00000000-0002-0000-0000-000001000000}">
      <formula1>60</formula1>
      <formula2>90</formula2>
    </dataValidation>
    <dataValidation type="whole" allowBlank="1" showInputMessage="1" showErrorMessage="1" sqref="G7:G10" xr:uid="{00000000-0002-0000-0000-000003000000}">
      <formula1>160</formula1>
      <formula2>230</formula2>
    </dataValidation>
    <dataValidation type="whole" allowBlank="1" showInputMessage="1" showErrorMessage="1" sqref="G21 G23 G25 G27" xr:uid="{00000000-0002-0000-0000-000005000000}">
      <formula1>160</formula1>
      <formula2>280</formula2>
    </dataValidation>
    <dataValidation type="whole" allowBlank="1" showInputMessage="1" showErrorMessage="1" sqref="G11" xr:uid="{00000000-0002-0000-0000-000006000000}">
      <formula1>150</formula1>
      <formula2>280</formula2>
    </dataValidation>
    <dataValidation type="whole" allowBlank="1" showInputMessage="1" showErrorMessage="1" sqref="G17 G19" xr:uid="{00000000-0002-0000-0000-000008000000}">
      <formula1>250</formula1>
      <formula2>350</formula2>
    </dataValidation>
    <dataValidation type="whole" allowBlank="1" showInputMessage="1" showErrorMessage="1" sqref="G28:G39" xr:uid="{00000000-0002-0000-0000-000002000000}">
      <formula1>180</formula1>
      <formula2>300</formula2>
    </dataValidation>
  </dataValidations>
  <pageMargins left="0.70866141732283472" right="0.70866141732283472" top="1.1811023622047245" bottom="0.78740157480314965" header="0.31496062992125984" footer="0.31496062992125984"/>
  <pageSetup paperSize="9" scale="43" orientation="landscape" r:id="rId1"/>
  <headerFooter>
    <oddHeader>&amp;L&amp;G&amp;CPreisblatt für Bieter
Gebäudereinigung Karlsruhe
&amp;RAnlage 06d - Preisblatt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 für Bieter</vt:lpstr>
    </vt:vector>
  </TitlesOfParts>
  <Company>Bundesnetzagentur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Karl1-1b</dc:creator>
  <cp:lastModifiedBy>Z25-4</cp:lastModifiedBy>
  <dcterms:created xsi:type="dcterms:W3CDTF">2016-11-03T12:55:07Z</dcterms:created>
  <dcterms:modified xsi:type="dcterms:W3CDTF">2026-02-26T09:26:27Z</dcterms:modified>
</cp:coreProperties>
</file>