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B:\VOEK\Abt2\01_FG21_lfd\MAVA-AG\C_Verfahren\1_Vorbereitung\VOEK 151-25 WD, Grau EF_OSWO\04_Vergabeunterlagen\Vergabeunterlagen\01_Version_an_EK\Los 5\"/>
    </mc:Choice>
  </mc:AlternateContent>
  <bookViews>
    <workbookView xWindow="0" yWindow="0" windowWidth="23040" windowHeight="9390" tabRatio="656"/>
  </bookViews>
  <sheets>
    <sheet name="VOEK 151-25 Los 5" sheetId="10" r:id="rId1"/>
  </sheets>
  <definedNames>
    <definedName name="_xlnm.Print_Area" localSheetId="0">'VOEK 151-25 Los 5'!$A$1:$H$198</definedName>
    <definedName name="_xlnm.Print_Titles" localSheetId="0">'VOEK 151-25 Los 5'!$4:$5</definedName>
  </definedNames>
  <calcPr calcId="162913" fullPrecision="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97" i="10" l="1"/>
  <c r="D196" i="10"/>
  <c r="D195" i="10"/>
  <c r="F188" i="10"/>
  <c r="H188" i="10" s="1"/>
  <c r="F186" i="10"/>
  <c r="H186" i="10" s="1"/>
  <c r="F183" i="10"/>
  <c r="H183" i="10" s="1"/>
  <c r="F181" i="10"/>
  <c r="H181" i="10" s="1"/>
  <c r="F173" i="10"/>
  <c r="H173" i="10" s="1"/>
  <c r="F171" i="10"/>
  <c r="H171" i="10" s="1"/>
  <c r="A191" i="10"/>
  <c r="A197" i="10" s="1"/>
  <c r="A189" i="10"/>
  <c r="A174" i="10"/>
  <c r="F168" i="10"/>
  <c r="H168" i="10" s="1"/>
  <c r="F166" i="10"/>
  <c r="H166" i="10" s="1"/>
  <c r="A159" i="10"/>
  <c r="H158" i="10"/>
  <c r="H159" i="10" s="1"/>
  <c r="A150" i="10"/>
  <c r="A149" i="10"/>
  <c r="F148" i="10"/>
  <c r="H148" i="10" s="1"/>
  <c r="H149" i="10" s="1"/>
  <c r="A146" i="10"/>
  <c r="F145" i="10"/>
  <c r="H145" i="10" s="1"/>
  <c r="H146" i="10" s="1"/>
  <c r="B140" i="10"/>
  <c r="B153" i="10" s="1"/>
  <c r="A190" i="10" s="1"/>
  <c r="A136" i="10"/>
  <c r="A196" i="10" s="1"/>
  <c r="F133" i="10"/>
  <c r="H133" i="10" s="1"/>
  <c r="F132" i="10"/>
  <c r="H132" i="10" s="1"/>
  <c r="F130" i="10"/>
  <c r="H130" i="10" s="1"/>
  <c r="F127" i="10"/>
  <c r="H127" i="10" s="1"/>
  <c r="F126" i="10"/>
  <c r="H126" i="10" s="1"/>
  <c r="F124" i="10"/>
  <c r="H124" i="10" s="1"/>
  <c r="A117" i="10"/>
  <c r="F116" i="10"/>
  <c r="H116" i="10" s="1"/>
  <c r="F115" i="10"/>
  <c r="H115" i="10" s="1"/>
  <c r="F113" i="10"/>
  <c r="H113" i="10" s="1"/>
  <c r="F107" i="10"/>
  <c r="H107" i="10" s="1"/>
  <c r="A26" i="10"/>
  <c r="F89" i="10"/>
  <c r="H89" i="10" s="1"/>
  <c r="F88" i="10"/>
  <c r="H88" i="10" s="1"/>
  <c r="A91" i="10"/>
  <c r="A90" i="10"/>
  <c r="A84" i="10"/>
  <c r="B78" i="10"/>
  <c r="B94" i="10" s="1"/>
  <c r="A135" i="10" s="1"/>
  <c r="C71" i="10"/>
  <c r="C70" i="10"/>
  <c r="A74" i="10"/>
  <c r="A195" i="10" s="1"/>
  <c r="F62" i="10"/>
  <c r="F25" i="10"/>
  <c r="H25" i="10" s="1"/>
  <c r="F24" i="10"/>
  <c r="H24" i="10" s="1"/>
  <c r="F20" i="10"/>
  <c r="H20" i="10" s="1"/>
  <c r="F21" i="10"/>
  <c r="H21" i="10" s="1"/>
  <c r="F22" i="10"/>
  <c r="H22" i="10" s="1"/>
  <c r="H189" i="10" l="1"/>
  <c r="H174" i="10"/>
  <c r="H150" i="10"/>
  <c r="H134" i="10"/>
  <c r="F86" i="10"/>
  <c r="H86" i="10" s="1"/>
  <c r="H90" i="10" s="1"/>
  <c r="F83" i="10"/>
  <c r="H83" i="10" s="1"/>
  <c r="H84" i="10" s="1"/>
  <c r="F58" i="10"/>
  <c r="H58" i="10" s="1"/>
  <c r="F50" i="10"/>
  <c r="H50" i="10" s="1"/>
  <c r="F60" i="10"/>
  <c r="H60" i="10" s="1"/>
  <c r="F61" i="10"/>
  <c r="H61" i="10" s="1"/>
  <c r="H62" i="10"/>
  <c r="F63" i="10"/>
  <c r="H63" i="10" s="1"/>
  <c r="F37" i="10"/>
  <c r="H190" i="10" l="1"/>
  <c r="H191" i="10" s="1"/>
  <c r="H197" i="10" s="1"/>
  <c r="H91" i="10"/>
  <c r="H37" i="10"/>
  <c r="A27" i="10" l="1"/>
  <c r="F19" i="10"/>
  <c r="H19" i="10" s="1"/>
  <c r="B11" i="10"/>
  <c r="A72" i="10"/>
  <c r="F71" i="10"/>
  <c r="H71" i="10" s="1"/>
  <c r="F70" i="10"/>
  <c r="H70" i="10" s="1"/>
  <c r="A65" i="10"/>
  <c r="A64" i="10"/>
  <c r="F55" i="10"/>
  <c r="H55" i="10" s="1"/>
  <c r="A43" i="10"/>
  <c r="F39" i="10"/>
  <c r="B30" i="10"/>
  <c r="A73" i="10" s="1"/>
  <c r="H72" i="10" l="1"/>
  <c r="F17" i="10"/>
  <c r="H17" i="10" s="1"/>
  <c r="F18" i="10"/>
  <c r="H18" i="10" s="1"/>
  <c r="F54" i="10"/>
  <c r="H54" i="10" s="1"/>
  <c r="F41" i="10"/>
  <c r="H41" i="10" s="1"/>
  <c r="F53" i="10"/>
  <c r="H53" i="10" s="1"/>
  <c r="H39" i="10"/>
  <c r="F40" i="10"/>
  <c r="F42" i="10"/>
  <c r="H42" i="10" s="1"/>
  <c r="F52" i="10"/>
  <c r="H52" i="10" s="1"/>
  <c r="H26" i="10" l="1"/>
  <c r="H27" i="10" s="1"/>
  <c r="H64" i="10"/>
  <c r="F43" i="10"/>
  <c r="H40" i="10"/>
  <c r="H43" i="10" l="1"/>
  <c r="H65" i="10" s="1"/>
  <c r="H73" i="10" s="1"/>
  <c r="H74" i="10" s="1"/>
  <c r="H195" i="10" s="1"/>
  <c r="F110" i="10" l="1"/>
  <c r="H110" i="10" l="1"/>
  <c r="H99" i="10" l="1"/>
  <c r="H100" i="10" s="1"/>
  <c r="F109" i="10"/>
  <c r="H109" i="10" s="1"/>
  <c r="H117" i="10" s="1"/>
  <c r="A198" i="10"/>
  <c r="A134" i="10"/>
  <c r="A100" i="10"/>
  <c r="H135" i="10" l="1"/>
  <c r="H136" i="10" s="1"/>
  <c r="H196" i="10" s="1"/>
  <c r="G198" i="10" s="1"/>
</calcChain>
</file>

<file path=xl/sharedStrings.xml><?xml version="1.0" encoding="utf-8"?>
<sst xmlns="http://schemas.openxmlformats.org/spreadsheetml/2006/main" count="478" uniqueCount="145">
  <si>
    <t>Leistungstext (kurz)</t>
  </si>
  <si>
    <t>Einheit</t>
  </si>
  <si>
    <t>m²</t>
  </si>
  <si>
    <t>a</t>
  </si>
  <si>
    <t>b</t>
  </si>
  <si>
    <t>c</t>
  </si>
  <si>
    <t>d</t>
  </si>
  <si>
    <t>e</t>
  </si>
  <si>
    <t>f = c * e</t>
  </si>
  <si>
    <t>g</t>
  </si>
  <si>
    <t>h = f * g</t>
  </si>
  <si>
    <t>01.11. - 31.03.</t>
  </si>
  <si>
    <t>Räumen und Streuen</t>
  </si>
  <si>
    <t>1.1</t>
  </si>
  <si>
    <t>Gesamtpreis 
in € / Einsatz
(netto)</t>
  </si>
  <si>
    <t>Bedarfsleistungen</t>
  </si>
  <si>
    <t>Nicht öffentliche Flächen</t>
  </si>
  <si>
    <t>* Rein zu Wertungszwecken wird bei diesen Positionen von der oben genannten Anzahl an Einsätzen und Menge pro Jahr ausgegangen. Die Angaben dienen lediglich der Preiskalkulation der Auftragnehmerin und können sowohl nach oben als auch nach unter variieren. Auf die Beauftragung und Vergütung dieser Positionen besteht kein Anspruch; die Abrechnung erfolgt nach den tatsächlich abgenommenen Leistungen auf Nachweis.</t>
  </si>
  <si>
    <t xml:space="preserve">kalk. Menge 
ca. </t>
  </si>
  <si>
    <t>Grundleistungen</t>
  </si>
  <si>
    <t>WINTERDIENST</t>
  </si>
  <si>
    <t>Teil B - Anlage B-02</t>
  </si>
  <si>
    <r>
      <rPr>
        <b/>
        <sz val="12"/>
        <rFont val="Calibri"/>
        <family val="2"/>
        <scheme val="minor"/>
      </rPr>
      <t xml:space="preserve">Vom Bieter sind alle Felder dieser Farbe zwingend auszufüllen. </t>
    </r>
    <r>
      <rPr>
        <sz val="10"/>
        <rFont val="Calibri"/>
        <family val="2"/>
        <scheme val="minor"/>
      </rPr>
      <t xml:space="preserve">
</t>
    </r>
    <r>
      <rPr>
        <i/>
        <sz val="10"/>
        <rFont val="Arial"/>
        <family val="2"/>
      </rPr>
      <t/>
    </r>
  </si>
  <si>
    <t>Bereitstellungs- / Einsatzpauschale</t>
  </si>
  <si>
    <r>
      <t>Bereitstellungspauschale</t>
    </r>
    <r>
      <rPr>
        <b/>
        <u/>
        <sz val="11"/>
        <color theme="1"/>
        <rFont val="Arial"/>
        <family val="2"/>
      </rPr>
      <t/>
    </r>
  </si>
  <si>
    <t>Pauschale 
in € / Saison
(netto)</t>
  </si>
  <si>
    <t>e = c * d</t>
  </si>
  <si>
    <t xml:space="preserve">Bereitstellungs- / Vorhaltepauschale: Bereitstellung, Vorhaltung und alle Leistungen der LB, die nicht in den Folgepositionen bepreist werden, wie z.B. Durchführung von Kontrollfahrten, Überwachung der Wettersituation, Protokollierung, Streugutbereitstellung / -wiederaufnahme und -entsorgung etc. </t>
  </si>
  <si>
    <t>Muss an einem Tag auf Grund der Witterungsverhältnisse mehrfach gestreut und / oder geräumt werden, kann die Einsatzpauschale mehrfach abgerechnet werden.</t>
  </si>
  <si>
    <t>Pauschale je Einsatz 
in € / m²
(netto)</t>
  </si>
  <si>
    <t>Pauschale
in € / Einsatz
(netto)</t>
  </si>
  <si>
    <t>kalk. Anzahl Einsätze
/ Saison</t>
  </si>
  <si>
    <t>Streuen</t>
  </si>
  <si>
    <t>kalk. Anzahl Einsätze
/ p. a.</t>
  </si>
  <si>
    <t>kalk. Gesamtpreis 
in € / p. a.
(netto)</t>
  </si>
  <si>
    <t>1.1.2</t>
  </si>
  <si>
    <r>
      <t xml:space="preserve">Einsatzpauschalen </t>
    </r>
    <r>
      <rPr>
        <b/>
        <u/>
        <sz val="11"/>
        <color theme="1"/>
        <rFont val="Calibri"/>
        <family val="2"/>
        <scheme val="minor"/>
      </rPr>
      <t>innerhalb</t>
    </r>
    <r>
      <rPr>
        <b/>
        <sz val="11"/>
        <color theme="1"/>
        <rFont val="Calibri"/>
        <family val="2"/>
        <scheme val="minor"/>
      </rPr>
      <t xml:space="preserve"> der Winterdienstsaison </t>
    </r>
  </si>
  <si>
    <r>
      <t xml:space="preserve">Einsatzpauschalen </t>
    </r>
    <r>
      <rPr>
        <b/>
        <u/>
        <sz val="11"/>
        <color theme="1"/>
        <rFont val="Calibri"/>
        <family val="2"/>
        <scheme val="minor"/>
      </rPr>
      <t>außerhalb</t>
    </r>
    <r>
      <rPr>
        <b/>
        <sz val="11"/>
        <color theme="1"/>
        <rFont val="Calibri"/>
        <family val="2"/>
        <scheme val="minor"/>
      </rPr>
      <t xml:space="preserve"> der Winterdienstsaison </t>
    </r>
  </si>
  <si>
    <t xml:space="preserve">Position
Leistungs-beschreib. </t>
  </si>
  <si>
    <t>Pauschale in €
/ Monat
(netto)</t>
  </si>
  <si>
    <t>Anzahl Monate
/ Saison</t>
  </si>
  <si>
    <t>GRAUFLÄCHENREINIGUNG</t>
  </si>
  <si>
    <t>Grauflächenreinigung öffentliche Flächen</t>
  </si>
  <si>
    <t>Grauflächenreinigung nicht öffentliche Flächen</t>
  </si>
  <si>
    <t>2.1</t>
  </si>
  <si>
    <t>Öffentliche Flächen</t>
  </si>
  <si>
    <t>2.</t>
  </si>
  <si>
    <t>ZUSAMMENFASSUNG</t>
  </si>
  <si>
    <t>1.</t>
  </si>
  <si>
    <t>2.1.3</t>
  </si>
  <si>
    <t>2.1.3.10</t>
  </si>
  <si>
    <t>lfm</t>
  </si>
  <si>
    <t>Stk</t>
  </si>
  <si>
    <t>Pauschale je Einsatz 
in € / m² / lfm / Stk
(netto)</t>
  </si>
  <si>
    <t>2.2</t>
  </si>
  <si>
    <t>2.2.3</t>
  </si>
  <si>
    <t>01.04. - 31.10.</t>
  </si>
  <si>
    <t>VOEK 151-25, Los 5</t>
  </si>
  <si>
    <t>WE 104417</t>
  </si>
  <si>
    <t>Bundespolizeirevier Zittau – Waldweg 22 in 02788 Hirschfelde</t>
  </si>
  <si>
    <t>Monats- / Saisonpauschale</t>
  </si>
  <si>
    <r>
      <t xml:space="preserve">Monatspauschale </t>
    </r>
    <r>
      <rPr>
        <b/>
        <u/>
        <sz val="11"/>
        <color theme="1"/>
        <rFont val="Calibri"/>
        <family val="2"/>
        <scheme val="minor"/>
      </rPr>
      <t>innerhalb</t>
    </r>
    <r>
      <rPr>
        <b/>
        <sz val="11"/>
        <color theme="1"/>
        <rFont val="Calibri"/>
        <family val="2"/>
        <scheme val="minor"/>
      </rPr>
      <t xml:space="preserve"> der Winterdienstsaison</t>
    </r>
  </si>
  <si>
    <t>Die Pauschale beinhaltet die Kosten für alle Winterdienstleistungen, die gemäß der Leistungsbeschreibung innerhalb der Saison zu erbringen sind. Eine zusätzliche Bezahlung nach Einsätzen erfolgt nicht.</t>
  </si>
  <si>
    <t>Menge</t>
  </si>
  <si>
    <t>Einheitspreis
in € / m² / Monat
(netto)</t>
  </si>
  <si>
    <t>Gesamtpreis (Pauschale)
in € / Monat
(netto)</t>
  </si>
  <si>
    <t>Monate / Saison</t>
  </si>
  <si>
    <t>Gesamtpreis (Pauschale)
in € / Saison
(netto)</t>
  </si>
  <si>
    <t>Winterdienst nicht öffentliche Flächen</t>
  </si>
  <si>
    <t>Die Pauschale beinhaltet die Kosten für alle Winterdienstleistungen, die gemäß der Leistungsbeschreibung außerhalb der Saison zu erbringen sind. Muss an einem Tag aufgrund der Witterungsverhältnisse mehrfach gestreut und/oder geräumt werden, kann die Einsatzpauschale mehrfach abgerechnet werden.</t>
  </si>
  <si>
    <t>Einheitspreis 
in € / m² / Einsatz
(netto)</t>
  </si>
  <si>
    <t>Gesamtpreis
in € / Einsatz
(netto)</t>
  </si>
  <si>
    <t>kalk. Gesamtpreis (Pauschale) 
in € / p. a.
(netto)</t>
  </si>
  <si>
    <t>kalk. Einsätze / p. a.</t>
  </si>
  <si>
    <t>1.1.2.20</t>
  </si>
  <si>
    <t>Zusätzliche Streugutentfernung</t>
  </si>
  <si>
    <t>Zusätzliche Streugutentfernung - maschinell</t>
  </si>
  <si>
    <t>1.1.2.10 a)</t>
  </si>
  <si>
    <t>1.1.2.10</t>
  </si>
  <si>
    <t>Reinigung nicht öffentliche Flächen inkl. Wildwuchsentfernung</t>
  </si>
  <si>
    <t>1.1.2.10 b)</t>
  </si>
  <si>
    <t>1.1.2.10 c)</t>
  </si>
  <si>
    <t>1.1.2.10 d)</t>
  </si>
  <si>
    <t>Wegeflächen befestigt (Pflaster)</t>
  </si>
  <si>
    <t>Verkehrsflächen befestigt (Pflaster)</t>
  </si>
  <si>
    <t>Parkplätze befestigt (Pflaster)</t>
  </si>
  <si>
    <t>Treppen befestigt (Beton)</t>
  </si>
  <si>
    <t xml:space="preserve">1.1.2.20 </t>
  </si>
  <si>
    <t>Reinigung Müllplatz inkl. Wildwuchsentfernung</t>
  </si>
  <si>
    <t>1.1.2.30</t>
  </si>
  <si>
    <t>Reinigung Spritzschutz- / Traufstreifen</t>
  </si>
  <si>
    <t>Entwässerungseinrichtungen reinigen</t>
  </si>
  <si>
    <t>1.1.2.40</t>
  </si>
  <si>
    <t>1.1.2.40 a)</t>
  </si>
  <si>
    <t>Ablaufschächte / Gullys (Regenwassereinläufe)</t>
  </si>
  <si>
    <t>1.1.2.40 b)</t>
  </si>
  <si>
    <t>Entwässerungsrinnen (Einlaufrinnen)</t>
  </si>
  <si>
    <t xml:space="preserve">* Die Grauflächenreinigung soll ausschließlich durchgeführt werden, wenn kein Winterdienst erforderlich ist. Während der Winterdienstsaison (1. November – 31.März) hat der Winterdienst Vorrang und die Grauflächenreinigung muss bei Bedarf ausgesetzt werden. Die Vergütung für die Grauflächenreinigung erfolgt nur, wenn tatsächlich ein Einsatz erforderlich ist und durchgeführt wird. Rein zu Wertungszwecken wird bei diesen Positionen von der oben genannten Anzahl an Einsätzen und Menge pro Jahr ausgegangen. Die Angaben dienen lediglich der Preiskalkulation der Auftragnehmerin und können variieren. Auf die Vergütung dieser Positionen besteht kein Anspruch; die Abrechnung erfolgt nach den tatsächlich abgenommenen Leistungen auf Nachweis. </t>
  </si>
  <si>
    <t>1.2</t>
  </si>
  <si>
    <t>1.2.2</t>
  </si>
  <si>
    <t>1.2.2.10</t>
  </si>
  <si>
    <t>Maschineller Winterdienst – befestigte Verkehrsflächen (Asphalt)</t>
  </si>
  <si>
    <t>1.2.3</t>
  </si>
  <si>
    <t>1.2.3.10 a)</t>
  </si>
  <si>
    <t>1.2.3.10 b)</t>
  </si>
  <si>
    <t>1.2.3.10 c)</t>
  </si>
  <si>
    <t>1.2.3.10 d)</t>
  </si>
  <si>
    <t>Maschineller Winterdienst – befestigte Verkehrsflächen (Pflaster)</t>
  </si>
  <si>
    <t>Maschineller Winterdienst – befestigte Wegeflächen (Pflaster)</t>
  </si>
  <si>
    <t>Maschineller Winterdienst – befestigte Parkplatzflächen (Rasengittersteine)</t>
  </si>
  <si>
    <t>Händischer Winterdienst – befestigte Flächen - Treppen (Beton)</t>
  </si>
  <si>
    <t>** Rein zu Wertungszwecken wird bei diesen Positionen von der oben genannten Anzahl an Einsätzen und Menge pro Jahr ausgegangen. Die Angaben dienen lediglich der Preiskalkulation der Auftragnehmerin und können sowohl nach oben als auch nach unter variieren. Auf die Beauftragung und Vergütung dieser Positionen besteht kein Anspruch; die Abrechnung erfolgt nach den tatsächlich abgenommenen Leistungen auf Nachweis.</t>
  </si>
  <si>
    <t>Befestigte Verkehrsflächen (Asphalt)</t>
  </si>
  <si>
    <t>Befestigte Wegeflächen (Pflaster)</t>
  </si>
  <si>
    <t>Befestigte Verkehrsflächen (Pflaster)</t>
  </si>
  <si>
    <t>Befestigte Parkplatzflächen (Rasengittersteine)</t>
  </si>
  <si>
    <t>Befestigte Flächen - Treppen (Beton)</t>
  </si>
  <si>
    <t>Zusätzliche Streugutentfernung - händisch</t>
  </si>
  <si>
    <t>WE 105517</t>
  </si>
  <si>
    <t>Hauptzollamt Dresden, Kontrolleinheit Verkehrswege Zittau – Sachsenstraße 18 in 02763 Zittau</t>
  </si>
  <si>
    <t>2.1.2</t>
  </si>
  <si>
    <t>2.1.2.10</t>
  </si>
  <si>
    <t>Reinigung der öffentlichen Wegeflächen (Pflaster) inkl. Wildwuchsentfernung</t>
  </si>
  <si>
    <t>2.1.3.20</t>
  </si>
  <si>
    <t>2.1.3.20 a)</t>
  </si>
  <si>
    <t>2.1.3.20 b)</t>
  </si>
  <si>
    <t>2.2.2.10</t>
  </si>
  <si>
    <t>2.2.2.10 a)</t>
  </si>
  <si>
    <t>Maschineller Winterdienst – befestigte Gehwegflächen (Pflaster)</t>
  </si>
  <si>
    <t>2.2.3.10 a)</t>
  </si>
  <si>
    <t>2.2.3.10 b)</t>
  </si>
  <si>
    <t>Händischer Winterdienst – befestigte Flächen - Treppen (Platten)</t>
  </si>
  <si>
    <t>3.</t>
  </si>
  <si>
    <t>WE 105906</t>
  </si>
  <si>
    <t>Fahrzeughalle – Villingenring 10 in 02763 Zittau</t>
  </si>
  <si>
    <t>3.1</t>
  </si>
  <si>
    <t>3.1.2</t>
  </si>
  <si>
    <t>3.1.2.10</t>
  </si>
  <si>
    <t>3.1.3</t>
  </si>
  <si>
    <t>3.1.3.10</t>
  </si>
  <si>
    <t>Entwässerungseinrichtung - Ablaufschächte / Gullys (Regenwassereinläufe) reinigen</t>
  </si>
  <si>
    <t>3.2</t>
  </si>
  <si>
    <t>3.2.3</t>
  </si>
  <si>
    <t>3.2.3.10 a)</t>
  </si>
  <si>
    <t>Preisblatt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</si>
</sst>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 &quot;*&quot;"/>
    <numFmt numFmtId="165" formatCode="#,##0&quot; m²&quot;"/>
    <numFmt numFmtId="166" formatCode="0\ &quot;**&quot;"/>
  </numFmts>
  <fonts count="35" x14ac:knownFonts="1">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i/>
      <sz val="10"/>
      <name val="Arial"/>
      <family val="2"/>
    </font>
    <font>
      <b/>
      <sz val="11"/>
      <color theme="1"/>
      <name val="Calibri"/>
      <family val="2"/>
      <scheme val="minor"/>
    </font>
    <font>
      <sz val="11"/>
      <color theme="1"/>
      <name val="BundesSans"/>
      <family val="2"/>
    </font>
    <font>
      <b/>
      <sz val="12"/>
      <color theme="1"/>
      <name val="Calibri"/>
      <family val="2"/>
      <scheme val="minor"/>
    </font>
    <font>
      <b/>
      <sz val="12"/>
      <color rgb="FFC00000"/>
      <name val="Calibri"/>
      <family val="2"/>
      <scheme val="minor"/>
    </font>
    <font>
      <sz val="12"/>
      <color theme="1"/>
      <name val="Calibri"/>
      <family val="2"/>
      <scheme val="minor"/>
    </font>
    <font>
      <b/>
      <sz val="11"/>
      <name val="Calibri"/>
      <family val="2"/>
      <scheme val="minor"/>
    </font>
    <font>
      <sz val="10"/>
      <color theme="1"/>
      <name val="Calibri"/>
      <family val="2"/>
      <scheme val="minor"/>
    </font>
    <font>
      <sz val="9"/>
      <name val="Calibri"/>
      <family val="2"/>
      <scheme val="minor"/>
    </font>
    <font>
      <b/>
      <sz val="10"/>
      <color theme="1"/>
      <name val="Calibri"/>
      <family val="2"/>
      <scheme val="minor"/>
    </font>
    <font>
      <i/>
      <sz val="8"/>
      <color theme="1"/>
      <name val="Calibri"/>
      <family val="2"/>
      <scheme val="minor"/>
    </font>
    <font>
      <sz val="10"/>
      <color rgb="FF000000"/>
      <name val="Calibri"/>
      <family val="2"/>
      <scheme val="minor"/>
    </font>
    <font>
      <sz val="10"/>
      <name val="Calibri"/>
      <family val="2"/>
      <scheme val="minor"/>
    </font>
    <font>
      <b/>
      <i/>
      <sz val="10"/>
      <name val="Calibri"/>
      <family val="2"/>
      <scheme val="minor"/>
    </font>
    <font>
      <sz val="10"/>
      <color rgb="FF0070C0"/>
      <name val="Calibri"/>
      <family val="2"/>
      <scheme val="minor"/>
    </font>
    <font>
      <b/>
      <sz val="12"/>
      <color theme="0"/>
      <name val="Calibri"/>
      <family val="2"/>
      <scheme val="minor"/>
    </font>
    <font>
      <i/>
      <sz val="10"/>
      <color theme="8"/>
      <name val="Calibri"/>
      <family val="2"/>
      <scheme val="minor"/>
    </font>
    <font>
      <b/>
      <sz val="14"/>
      <name val="Calibri"/>
      <family val="2"/>
      <scheme val="minor"/>
    </font>
    <font>
      <b/>
      <sz val="11"/>
      <color rgb="FFFF0000"/>
      <name val="Calibri"/>
      <family val="2"/>
      <scheme val="minor"/>
    </font>
    <font>
      <b/>
      <sz val="12"/>
      <name val="Calibri"/>
      <family val="2"/>
      <scheme val="minor"/>
    </font>
    <font>
      <b/>
      <u/>
      <sz val="11"/>
      <color theme="1"/>
      <name val="Arial"/>
      <family val="2"/>
    </font>
    <font>
      <b/>
      <i/>
      <sz val="10"/>
      <color theme="1"/>
      <name val="Calibri"/>
      <family val="2"/>
      <scheme val="minor"/>
    </font>
    <font>
      <b/>
      <u/>
      <sz val="11"/>
      <color theme="1"/>
      <name val="Calibri"/>
      <family val="2"/>
      <scheme val="minor"/>
    </font>
    <font>
      <b/>
      <sz val="10"/>
      <name val="Calibri"/>
      <family val="2"/>
      <scheme val="minor"/>
    </font>
    <font>
      <b/>
      <sz val="14"/>
      <color theme="1"/>
      <name val="Calibri"/>
      <family val="2"/>
      <scheme val="minor"/>
    </font>
    <font>
      <b/>
      <i/>
      <sz val="12"/>
      <color theme="1"/>
      <name val="Calibri"/>
      <family val="2"/>
      <scheme val="minor"/>
    </font>
    <font>
      <b/>
      <sz val="10"/>
      <color rgb="FF000000"/>
      <name val="Calibri"/>
      <family val="2"/>
      <scheme val="minor"/>
    </font>
    <font>
      <sz val="10"/>
      <color theme="9" tint="-0.249977111117893"/>
      <name val="Calibri"/>
      <family val="2"/>
      <scheme val="minor"/>
    </font>
    <font>
      <i/>
      <sz val="10"/>
      <color theme="9" tint="-0.249977111117893"/>
      <name val="Calibri"/>
      <family val="2"/>
      <scheme val="minor"/>
    </font>
    <font>
      <b/>
      <sz val="18"/>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rgb="FFC8E1A6"/>
        <bgColor indexed="64"/>
      </patternFill>
    </fill>
    <fill>
      <patternFill patternType="solid">
        <fgColor rgb="FFC3C8C3"/>
        <bgColor indexed="64"/>
      </patternFill>
    </fill>
    <fill>
      <patternFill patternType="solid">
        <fgColor rgb="FFDCE1DC"/>
        <bgColor indexed="64"/>
      </patternFill>
    </fill>
    <fill>
      <patternFill patternType="solid">
        <fgColor rgb="FFEBF0EB"/>
        <bgColor indexed="64"/>
      </patternFill>
    </fill>
    <fill>
      <patternFill patternType="solid">
        <fgColor rgb="FF00414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s>
  <cellStyleXfs count="2">
    <xf numFmtId="0" fontId="0" fillId="0" borderId="0"/>
    <xf numFmtId="0" fontId="4" fillId="0" borderId="0"/>
  </cellStyleXfs>
  <cellXfs count="118">
    <xf numFmtId="0" fontId="0" fillId="0" borderId="0" xfId="0"/>
    <xf numFmtId="0" fontId="7" fillId="0" borderId="0" xfId="0" applyFont="1" applyProtection="1"/>
    <xf numFmtId="0" fontId="7" fillId="0" borderId="0" xfId="0" applyFont="1" applyAlignment="1" applyProtection="1">
      <alignment horizontal="center"/>
    </xf>
    <xf numFmtId="0" fontId="10" fillId="0" borderId="0" xfId="0" applyFont="1" applyFill="1" applyProtection="1"/>
    <xf numFmtId="49" fontId="12" fillId="0" borderId="1" xfId="0" applyNumberFormat="1" applyFont="1" applyFill="1" applyBorder="1" applyAlignment="1" applyProtection="1">
      <alignment horizontal="left" vertical="center" wrapText="1"/>
    </xf>
    <xf numFmtId="0" fontId="17" fillId="0" borderId="1" xfId="0" applyFont="1" applyFill="1" applyBorder="1" applyAlignment="1" applyProtection="1">
      <alignment horizontal="left" vertical="center" wrapText="1"/>
    </xf>
    <xf numFmtId="4" fontId="17" fillId="0" borderId="1" xfId="0" applyNumberFormat="1" applyFont="1" applyFill="1" applyBorder="1" applyAlignment="1" applyProtection="1">
      <alignment horizontal="right" vertical="center"/>
    </xf>
    <xf numFmtId="4" fontId="18" fillId="0" borderId="1" xfId="0" applyNumberFormat="1" applyFont="1" applyFill="1" applyBorder="1" applyAlignment="1" applyProtection="1">
      <alignment horizontal="right" vertical="center"/>
    </xf>
    <xf numFmtId="164" fontId="19" fillId="0" borderId="1" xfId="0" applyNumberFormat="1" applyFont="1" applyFill="1" applyBorder="1" applyAlignment="1" applyProtection="1">
      <alignment horizontal="center" vertical="center" wrapText="1"/>
    </xf>
    <xf numFmtId="0" fontId="3" fillId="0" borderId="0" xfId="0" applyFont="1" applyProtection="1"/>
    <xf numFmtId="0" fontId="3" fillId="0" borderId="0" xfId="0" applyFont="1" applyAlignment="1" applyProtection="1">
      <alignment horizontal="center"/>
    </xf>
    <xf numFmtId="0" fontId="23" fillId="0" borderId="0" xfId="0" applyFont="1" applyFill="1" applyAlignment="1" applyProtection="1">
      <alignment horizontal="center" vertical="center"/>
    </xf>
    <xf numFmtId="0" fontId="3" fillId="0" borderId="0" xfId="0" applyFont="1"/>
    <xf numFmtId="49" fontId="8" fillId="0" borderId="0" xfId="0" applyNumberFormat="1" applyFont="1" applyFill="1" applyBorder="1" applyAlignment="1" applyProtection="1">
      <alignment vertical="center" wrapText="1"/>
    </xf>
    <xf numFmtId="49" fontId="26" fillId="0" borderId="1" xfId="0" applyNumberFormat="1" applyFont="1" applyFill="1" applyBorder="1" applyAlignment="1" applyProtection="1">
      <alignment horizontal="left" vertical="center" wrapText="1"/>
    </xf>
    <xf numFmtId="0" fontId="17" fillId="0" borderId="1" xfId="0" applyFont="1" applyFill="1" applyBorder="1" applyAlignment="1" applyProtection="1">
      <alignment horizontal="center" vertical="center" wrapText="1"/>
    </xf>
    <xf numFmtId="0" fontId="16" fillId="0" borderId="1" xfId="0" applyFont="1" applyBorder="1" applyAlignment="1">
      <alignment vertical="center" wrapText="1"/>
    </xf>
    <xf numFmtId="3" fontId="17" fillId="0" borderId="1" xfId="0" applyNumberFormat="1" applyFont="1" applyFill="1" applyBorder="1" applyAlignment="1" applyProtection="1">
      <alignment vertical="center" wrapText="1"/>
    </xf>
    <xf numFmtId="4" fontId="12" fillId="3" borderId="1" xfId="0" applyNumberFormat="1" applyFont="1" applyFill="1" applyBorder="1" applyAlignment="1" applyProtection="1">
      <alignment horizontal="right" vertical="center"/>
      <protection locked="0"/>
    </xf>
    <xf numFmtId="0" fontId="14" fillId="6" borderId="1" xfId="0" applyFont="1" applyFill="1" applyBorder="1" applyAlignment="1" applyProtection="1">
      <alignment horizontal="center" vertical="center" wrapText="1"/>
    </xf>
    <xf numFmtId="0" fontId="15" fillId="6" borderId="1" xfId="0" applyFont="1" applyFill="1" applyBorder="1" applyAlignment="1" applyProtection="1">
      <alignment horizontal="center" vertical="center" wrapText="1"/>
    </xf>
    <xf numFmtId="49" fontId="8" fillId="4" borderId="6" xfId="0" applyNumberFormat="1" applyFont="1" applyFill="1" applyBorder="1" applyAlignment="1" applyProtection="1">
      <alignment vertical="center" wrapText="1"/>
    </xf>
    <xf numFmtId="0" fontId="8" fillId="4" borderId="6" xfId="0" applyFont="1" applyFill="1" applyBorder="1" applyAlignment="1" applyProtection="1">
      <alignment vertical="center" wrapText="1"/>
    </xf>
    <xf numFmtId="0" fontId="14" fillId="6" borderId="1" xfId="0" applyFont="1" applyFill="1" applyBorder="1" applyAlignment="1" applyProtection="1">
      <alignment horizontal="left" vertical="center" wrapText="1"/>
    </xf>
    <xf numFmtId="4" fontId="14" fillId="6" borderId="1" xfId="0" applyNumberFormat="1" applyFont="1" applyFill="1" applyBorder="1" applyAlignment="1" applyProtection="1">
      <alignment horizontal="right" vertical="center"/>
    </xf>
    <xf numFmtId="0" fontId="20" fillId="7" borderId="1" xfId="0" applyFont="1" applyFill="1" applyBorder="1" applyAlignment="1" applyProtection="1">
      <alignment vertical="center" wrapText="1"/>
    </xf>
    <xf numFmtId="4" fontId="14" fillId="4" borderId="1" xfId="0" applyNumberFormat="1" applyFont="1" applyFill="1" applyBorder="1" applyAlignment="1" applyProtection="1">
      <alignment horizontal="right" vertical="center"/>
    </xf>
    <xf numFmtId="0" fontId="18" fillId="6" borderId="3" xfId="0" applyFont="1" applyFill="1" applyBorder="1" applyAlignment="1" applyProtection="1">
      <alignment vertical="center" wrapText="1"/>
    </xf>
    <xf numFmtId="0" fontId="18" fillId="6" borderId="4" xfId="0" applyFont="1" applyFill="1" applyBorder="1" applyAlignment="1" applyProtection="1">
      <alignment vertical="center" wrapText="1"/>
    </xf>
    <xf numFmtId="49" fontId="18" fillId="6" borderId="2" xfId="0" applyNumberFormat="1" applyFont="1" applyFill="1" applyBorder="1" applyAlignment="1" applyProtection="1">
      <alignment vertical="center" wrapText="1"/>
    </xf>
    <xf numFmtId="0" fontId="12" fillId="0" borderId="1" xfId="0" applyNumberFormat="1" applyFont="1" applyFill="1" applyBorder="1" applyAlignment="1" applyProtection="1">
      <alignment horizontal="center" vertical="center" wrapText="1"/>
    </xf>
    <xf numFmtId="49" fontId="8" fillId="4" borderId="1" xfId="0" applyNumberFormat="1" applyFont="1" applyFill="1" applyBorder="1" applyAlignment="1" applyProtection="1">
      <alignment vertical="center" wrapText="1"/>
    </xf>
    <xf numFmtId="0" fontId="8" fillId="4" borderId="1" xfId="0" applyFont="1" applyFill="1" applyBorder="1" applyAlignment="1" applyProtection="1">
      <alignment vertical="center" wrapText="1"/>
    </xf>
    <xf numFmtId="0" fontId="15" fillId="6" borderId="1" xfId="0" applyFont="1" applyFill="1" applyBorder="1" applyAlignment="1" applyProtection="1">
      <alignment horizontal="center" vertical="center"/>
    </xf>
    <xf numFmtId="0" fontId="14" fillId="6" borderId="1" xfId="0" applyFont="1" applyFill="1" applyBorder="1" applyAlignment="1" applyProtection="1">
      <alignment horizontal="center" vertical="center"/>
    </xf>
    <xf numFmtId="0" fontId="2" fillId="0" borderId="0" xfId="0" applyFont="1" applyProtection="1"/>
    <xf numFmtId="4" fontId="28" fillId="0" borderId="1" xfId="0" applyNumberFormat="1" applyFont="1" applyFill="1" applyBorder="1" applyAlignment="1" applyProtection="1">
      <alignment horizontal="right" vertical="center" wrapText="1"/>
    </xf>
    <xf numFmtId="0" fontId="2" fillId="0" borderId="0" xfId="0" applyFont="1" applyAlignment="1" applyProtection="1">
      <alignment horizontal="center"/>
    </xf>
    <xf numFmtId="4" fontId="17" fillId="0" borderId="1" xfId="0" applyNumberFormat="1" applyFont="1" applyFill="1" applyBorder="1" applyAlignment="1" applyProtection="1">
      <alignment vertical="center" wrapText="1"/>
    </xf>
    <xf numFmtId="1" fontId="12" fillId="0" borderId="1" xfId="0" applyNumberFormat="1" applyFont="1" applyFill="1" applyBorder="1" applyAlignment="1" applyProtection="1">
      <alignment horizontal="center" vertical="center" wrapText="1"/>
    </xf>
    <xf numFmtId="1" fontId="26" fillId="0" borderId="3" xfId="0" applyNumberFormat="1" applyFont="1" applyFill="1" applyBorder="1" applyAlignment="1" applyProtection="1">
      <alignment horizontal="center" vertical="center" wrapText="1"/>
    </xf>
    <xf numFmtId="49" fontId="31" fillId="6" borderId="1" xfId="0" applyNumberFormat="1" applyFont="1" applyFill="1" applyBorder="1" applyAlignment="1" applyProtection="1">
      <alignment horizontal="left" vertical="center"/>
    </xf>
    <xf numFmtId="49" fontId="16" fillId="0" borderId="1" xfId="0" applyNumberFormat="1" applyFont="1" applyFill="1" applyBorder="1" applyAlignment="1" applyProtection="1">
      <alignment horizontal="left" vertical="center"/>
    </xf>
    <xf numFmtId="0" fontId="12" fillId="0" borderId="1" xfId="0" applyFont="1" applyFill="1" applyBorder="1" applyAlignment="1" applyProtection="1">
      <alignment vertical="center" wrapText="1"/>
    </xf>
    <xf numFmtId="3" fontId="12" fillId="0" borderId="1" xfId="0" applyNumberFormat="1" applyFont="1" applyFill="1" applyBorder="1" applyAlignment="1" applyProtection="1">
      <alignment vertical="center"/>
    </xf>
    <xf numFmtId="165" fontId="16" fillId="0" borderId="1" xfId="0" applyNumberFormat="1" applyFont="1" applyFill="1" applyBorder="1" applyAlignment="1" applyProtection="1">
      <alignment horizontal="left" vertical="center"/>
    </xf>
    <xf numFmtId="49" fontId="30" fillId="0" borderId="0" xfId="0" applyNumberFormat="1" applyFont="1" applyFill="1" applyBorder="1" applyAlignment="1" applyProtection="1">
      <alignment vertical="center" wrapText="1"/>
    </xf>
    <xf numFmtId="49" fontId="18" fillId="0" borderId="1" xfId="0" applyNumberFormat="1" applyFont="1" applyFill="1" applyBorder="1" applyAlignment="1" applyProtection="1">
      <alignment vertical="center" wrapText="1"/>
    </xf>
    <xf numFmtId="164" fontId="32" fillId="0" borderId="1" xfId="0" applyNumberFormat="1" applyFont="1" applyFill="1" applyBorder="1" applyAlignment="1" applyProtection="1">
      <alignment horizontal="center" vertical="center" wrapText="1"/>
    </xf>
    <xf numFmtId="166" fontId="19" fillId="0" borderId="1" xfId="0" applyNumberFormat="1" applyFont="1" applyFill="1" applyBorder="1" applyAlignment="1" applyProtection="1">
      <alignment horizontal="center" vertical="center" wrapText="1"/>
    </xf>
    <xf numFmtId="0" fontId="33" fillId="2" borderId="0" xfId="0" applyFont="1" applyFill="1" applyBorder="1" applyAlignment="1" applyProtection="1">
      <alignment horizontal="left" vertical="top" wrapText="1"/>
    </xf>
    <xf numFmtId="1" fontId="18" fillId="0" borderId="2" xfId="0" applyNumberFormat="1" applyFont="1" applyFill="1" applyBorder="1" applyAlignment="1" applyProtection="1">
      <alignment horizontal="right" vertical="center"/>
    </xf>
    <xf numFmtId="1" fontId="18" fillId="0" borderId="3" xfId="0" applyNumberFormat="1" applyFont="1" applyFill="1" applyBorder="1" applyAlignment="1" applyProtection="1">
      <alignment horizontal="right" vertical="center"/>
    </xf>
    <xf numFmtId="1" fontId="18" fillId="0" borderId="4" xfId="0" applyNumberFormat="1" applyFont="1" applyFill="1" applyBorder="1" applyAlignment="1" applyProtection="1">
      <alignment horizontal="right" vertical="center"/>
    </xf>
    <xf numFmtId="0" fontId="14" fillId="4" borderId="2" xfId="0" applyFont="1" applyFill="1" applyBorder="1" applyAlignment="1" applyProtection="1">
      <alignment horizontal="right" vertical="center" wrapText="1"/>
    </xf>
    <xf numFmtId="0" fontId="14" fillId="4" borderId="3" xfId="0" applyFont="1" applyFill="1" applyBorder="1" applyAlignment="1" applyProtection="1">
      <alignment horizontal="right" vertical="center" wrapText="1"/>
    </xf>
    <xf numFmtId="0" fontId="14" fillId="4" borderId="4" xfId="0" applyFont="1" applyFill="1" applyBorder="1" applyAlignment="1" applyProtection="1">
      <alignment horizontal="right" vertical="center" wrapText="1"/>
    </xf>
    <xf numFmtId="0" fontId="21" fillId="2" borderId="5" xfId="0" applyFont="1" applyFill="1" applyBorder="1" applyAlignment="1" applyProtection="1">
      <alignment horizontal="left" vertical="top" wrapText="1"/>
    </xf>
    <xf numFmtId="0" fontId="18" fillId="6" borderId="2" xfId="0" applyFont="1" applyFill="1" applyBorder="1" applyAlignment="1" applyProtection="1">
      <alignment horizontal="left" vertical="center" wrapText="1"/>
    </xf>
    <xf numFmtId="0" fontId="18" fillId="6" borderId="3" xfId="0" applyFont="1" applyFill="1" applyBorder="1" applyAlignment="1" applyProtection="1">
      <alignment horizontal="left" vertical="center" wrapText="1"/>
    </xf>
    <xf numFmtId="0" fontId="18" fillId="6" borderId="4" xfId="0" applyFont="1" applyFill="1" applyBorder="1" applyAlignment="1" applyProtection="1">
      <alignment horizontal="left" vertical="center" wrapText="1"/>
    </xf>
    <xf numFmtId="0" fontId="18" fillId="0" borderId="2" xfId="0" applyFont="1" applyFill="1" applyBorder="1" applyAlignment="1" applyProtection="1">
      <alignment horizontal="left" vertical="center" wrapText="1"/>
    </xf>
    <xf numFmtId="0" fontId="18" fillId="0" borderId="3" xfId="0" applyFont="1" applyFill="1" applyBorder="1" applyAlignment="1" applyProtection="1">
      <alignment horizontal="left" vertical="center" wrapText="1"/>
    </xf>
    <xf numFmtId="0" fontId="18" fillId="0" borderId="4" xfId="0" applyFont="1" applyFill="1" applyBorder="1" applyAlignment="1" applyProtection="1">
      <alignment horizontal="left" vertical="center" wrapText="1"/>
    </xf>
    <xf numFmtId="0" fontId="17" fillId="0" borderId="1" xfId="0" applyFont="1" applyFill="1" applyBorder="1" applyAlignment="1" applyProtection="1">
      <alignment horizontal="left" vertical="center" wrapText="1"/>
    </xf>
    <xf numFmtId="0" fontId="33" fillId="2" borderId="0" xfId="0" applyFont="1" applyFill="1" applyBorder="1" applyAlignment="1" applyProtection="1">
      <alignment horizontal="left" vertical="top" wrapText="1"/>
    </xf>
    <xf numFmtId="49" fontId="8" fillId="5" borderId="2" xfId="0" applyNumberFormat="1" applyFont="1" applyFill="1" applyBorder="1" applyAlignment="1" applyProtection="1">
      <alignment horizontal="left" vertical="center" wrapText="1"/>
    </xf>
    <xf numFmtId="49" fontId="8" fillId="5" borderId="3" xfId="0" applyNumberFormat="1" applyFont="1" applyFill="1" applyBorder="1" applyAlignment="1" applyProtection="1">
      <alignment horizontal="left" vertical="center" wrapText="1"/>
    </xf>
    <xf numFmtId="49" fontId="8" fillId="5" borderId="4" xfId="0" applyNumberFormat="1" applyFont="1" applyFill="1" applyBorder="1" applyAlignment="1" applyProtection="1">
      <alignment horizontal="left" vertical="center" wrapText="1"/>
    </xf>
    <xf numFmtId="1" fontId="18" fillId="0" borderId="1" xfId="0" applyNumberFormat="1" applyFont="1" applyFill="1" applyBorder="1" applyAlignment="1" applyProtection="1">
      <alignment horizontal="right" vertical="center"/>
    </xf>
    <xf numFmtId="0" fontId="6" fillId="5" borderId="2" xfId="0" applyFont="1" applyFill="1" applyBorder="1" applyAlignment="1" applyProtection="1">
      <alignment horizontal="left" vertical="center"/>
    </xf>
    <xf numFmtId="0" fontId="6" fillId="5" borderId="3" xfId="0" applyFont="1" applyFill="1" applyBorder="1" applyAlignment="1" applyProtection="1">
      <alignment horizontal="left" vertical="center"/>
    </xf>
    <xf numFmtId="0" fontId="6" fillId="5" borderId="4" xfId="0" applyFont="1" applyFill="1" applyBorder="1" applyAlignment="1" applyProtection="1">
      <alignment horizontal="left" vertical="center"/>
    </xf>
    <xf numFmtId="0" fontId="11" fillId="5" borderId="2" xfId="0" applyFont="1" applyFill="1" applyBorder="1" applyAlignment="1" applyProtection="1">
      <alignment horizontal="center" vertical="center"/>
    </xf>
    <xf numFmtId="0" fontId="11" fillId="5" borderId="4" xfId="0" applyFont="1" applyFill="1" applyBorder="1" applyAlignment="1" applyProtection="1">
      <alignment horizontal="center" vertical="center"/>
    </xf>
    <xf numFmtId="0" fontId="13" fillId="0" borderId="2" xfId="1" applyFont="1" applyFill="1" applyBorder="1" applyAlignment="1" applyProtection="1">
      <alignment horizontal="left" vertical="center" wrapText="1"/>
    </xf>
    <xf numFmtId="0" fontId="13" fillId="0" borderId="3" xfId="1" applyFont="1" applyFill="1" applyBorder="1" applyAlignment="1" applyProtection="1">
      <alignment horizontal="left" vertical="center" wrapText="1"/>
    </xf>
    <xf numFmtId="0" fontId="13" fillId="0" borderId="4" xfId="1" applyFont="1" applyFill="1" applyBorder="1" applyAlignment="1" applyProtection="1">
      <alignment horizontal="left" vertical="center" wrapText="1"/>
    </xf>
    <xf numFmtId="0" fontId="8" fillId="4" borderId="2" xfId="0" applyFont="1" applyFill="1" applyBorder="1" applyAlignment="1" applyProtection="1">
      <alignment horizontal="left" vertical="center" wrapText="1"/>
    </xf>
    <xf numFmtId="0" fontId="8" fillId="4" borderId="3" xfId="0" applyFont="1" applyFill="1" applyBorder="1" applyAlignment="1" applyProtection="1">
      <alignment horizontal="left" vertical="center" wrapText="1"/>
    </xf>
    <xf numFmtId="0" fontId="8" fillId="4" borderId="4" xfId="0" applyFont="1" applyFill="1" applyBorder="1" applyAlignment="1" applyProtection="1">
      <alignment horizontal="left" vertical="center" wrapText="1"/>
    </xf>
    <xf numFmtId="0" fontId="14" fillId="6" borderId="1" xfId="0" applyFont="1" applyFill="1" applyBorder="1" applyAlignment="1" applyProtection="1">
      <alignment horizontal="left" vertical="center" wrapText="1"/>
    </xf>
    <xf numFmtId="1" fontId="18" fillId="6" borderId="2" xfId="0" applyNumberFormat="1" applyFont="1" applyFill="1" applyBorder="1" applyAlignment="1" applyProtection="1">
      <alignment horizontal="right" vertical="center"/>
    </xf>
    <xf numFmtId="1" fontId="18" fillId="6" borderId="3" xfId="0" applyNumberFormat="1" applyFont="1" applyFill="1" applyBorder="1" applyAlignment="1" applyProtection="1">
      <alignment horizontal="right" vertical="center"/>
    </xf>
    <xf numFmtId="1" fontId="18" fillId="6" borderId="4" xfId="0" applyNumberFormat="1" applyFont="1" applyFill="1" applyBorder="1" applyAlignment="1" applyProtection="1">
      <alignment horizontal="right" vertical="center"/>
    </xf>
    <xf numFmtId="0" fontId="26" fillId="0" borderId="2" xfId="0" applyNumberFormat="1" applyFont="1" applyFill="1" applyBorder="1" applyAlignment="1" applyProtection="1">
      <alignment horizontal="right" vertical="center" wrapText="1"/>
    </xf>
    <xf numFmtId="0" fontId="26" fillId="0" borderId="3" xfId="0" applyNumberFormat="1" applyFont="1" applyFill="1" applyBorder="1" applyAlignment="1" applyProtection="1">
      <alignment horizontal="right" vertical="center" wrapText="1"/>
    </xf>
    <xf numFmtId="1" fontId="8" fillId="4" borderId="1" xfId="0" applyNumberFormat="1" applyFont="1" applyFill="1" applyBorder="1" applyAlignment="1" applyProtection="1">
      <alignment horizontal="right" vertical="center" wrapText="1"/>
    </xf>
    <xf numFmtId="4" fontId="29" fillId="4" borderId="1" xfId="0" applyNumberFormat="1" applyFont="1" applyFill="1" applyBorder="1" applyAlignment="1" applyProtection="1">
      <alignment horizontal="right" vertical="center"/>
    </xf>
    <xf numFmtId="1" fontId="28" fillId="0" borderId="1" xfId="0" applyNumberFormat="1" applyFont="1" applyFill="1" applyBorder="1" applyAlignment="1" applyProtection="1">
      <alignment horizontal="left" vertical="center" wrapText="1"/>
    </xf>
    <xf numFmtId="0" fontId="20" fillId="7" borderId="1" xfId="0" applyFont="1" applyFill="1" applyBorder="1" applyAlignment="1" applyProtection="1">
      <alignment horizontal="left" vertical="center" wrapText="1"/>
    </xf>
    <xf numFmtId="49" fontId="8" fillId="5" borderId="1" xfId="0" applyNumberFormat="1" applyFont="1" applyFill="1" applyBorder="1" applyAlignment="1" applyProtection="1">
      <alignment horizontal="left" vertical="center" wrapText="1"/>
    </xf>
    <xf numFmtId="0" fontId="6" fillId="6" borderId="2" xfId="0" applyFont="1" applyFill="1" applyBorder="1" applyAlignment="1" applyProtection="1">
      <alignment horizontal="left" vertical="center"/>
    </xf>
    <xf numFmtId="0" fontId="6" fillId="6" borderId="3" xfId="0" applyFont="1" applyFill="1" applyBorder="1" applyAlignment="1" applyProtection="1">
      <alignment horizontal="left" vertical="center"/>
    </xf>
    <xf numFmtId="0" fontId="6" fillId="6" borderId="4" xfId="0" applyFont="1" applyFill="1" applyBorder="1" applyAlignment="1" applyProtection="1">
      <alignment horizontal="left" vertical="center"/>
    </xf>
    <xf numFmtId="0" fontId="11" fillId="6" borderId="2" xfId="0" applyFont="1" applyFill="1" applyBorder="1" applyAlignment="1" applyProtection="1">
      <alignment horizontal="center" vertical="center"/>
    </xf>
    <xf numFmtId="0" fontId="11" fillId="6" borderId="4" xfId="0" applyFont="1" applyFill="1" applyBorder="1" applyAlignment="1" applyProtection="1">
      <alignment horizontal="center" vertical="center"/>
    </xf>
    <xf numFmtId="0" fontId="8" fillId="4" borderId="1" xfId="0" applyFont="1" applyFill="1" applyBorder="1" applyAlignment="1" applyProtection="1">
      <alignment horizontal="left" vertical="center" wrapText="1"/>
    </xf>
    <xf numFmtId="0" fontId="9" fillId="4" borderId="1" xfId="0" applyFont="1" applyFill="1" applyBorder="1" applyAlignment="1" applyProtection="1">
      <alignment horizontal="center" vertical="center" wrapText="1"/>
    </xf>
    <xf numFmtId="0" fontId="14" fillId="6" borderId="2" xfId="0" applyFont="1" applyFill="1" applyBorder="1" applyAlignment="1" applyProtection="1">
      <alignment horizontal="left" vertical="center" wrapText="1"/>
    </xf>
    <xf numFmtId="0" fontId="14" fillId="6" borderId="3" xfId="0" applyFont="1" applyFill="1" applyBorder="1" applyAlignment="1" applyProtection="1">
      <alignment horizontal="left" vertical="center" wrapText="1"/>
    </xf>
    <xf numFmtId="0" fontId="14" fillId="6" borderId="4" xfId="0" applyFont="1" applyFill="1" applyBorder="1" applyAlignment="1" applyProtection="1">
      <alignment horizontal="left" vertical="center" wrapText="1"/>
    </xf>
    <xf numFmtId="0" fontId="15" fillId="6" borderId="2" xfId="0" applyFont="1" applyFill="1" applyBorder="1" applyAlignment="1" applyProtection="1">
      <alignment horizontal="center" vertical="center" wrapText="1"/>
    </xf>
    <xf numFmtId="0" fontId="15" fillId="6" borderId="3" xfId="0" applyFont="1" applyFill="1" applyBorder="1" applyAlignment="1" applyProtection="1">
      <alignment horizontal="center" vertical="center" wrapText="1"/>
    </xf>
    <xf numFmtId="0" fontId="15" fillId="6" borderId="4" xfId="0" applyFont="1" applyFill="1" applyBorder="1" applyAlignment="1" applyProtection="1">
      <alignment horizontal="center" vertical="center" wrapText="1"/>
    </xf>
    <xf numFmtId="0" fontId="17" fillId="0" borderId="2" xfId="0" applyFont="1" applyFill="1" applyBorder="1" applyAlignment="1" applyProtection="1">
      <alignment horizontal="left" vertical="center" wrapText="1"/>
    </xf>
    <xf numFmtId="0" fontId="17" fillId="0" borderId="3" xfId="0" applyFont="1" applyFill="1" applyBorder="1" applyAlignment="1" applyProtection="1">
      <alignment horizontal="left" vertical="center" wrapText="1"/>
    </xf>
    <xf numFmtId="0" fontId="17" fillId="0" borderId="4" xfId="0" applyFont="1" applyFill="1" applyBorder="1" applyAlignment="1" applyProtection="1">
      <alignment horizontal="left" vertical="center" wrapText="1"/>
    </xf>
    <xf numFmtId="0" fontId="1" fillId="6" borderId="2" xfId="0" applyFont="1" applyFill="1" applyBorder="1" applyAlignment="1" applyProtection="1">
      <alignment horizontal="left" vertical="center" wrapText="1"/>
    </xf>
    <xf numFmtId="0" fontId="1" fillId="6" borderId="3" xfId="0" applyFont="1" applyFill="1" applyBorder="1" applyAlignment="1" applyProtection="1">
      <alignment horizontal="left" vertical="center" wrapText="1"/>
    </xf>
    <xf numFmtId="0" fontId="1" fillId="6" borderId="4" xfId="0" applyFont="1" applyFill="1" applyBorder="1" applyAlignment="1" applyProtection="1">
      <alignment horizontal="left" vertical="center" wrapText="1"/>
    </xf>
    <xf numFmtId="0" fontId="20" fillId="7" borderId="2" xfId="0" applyFont="1" applyFill="1" applyBorder="1" applyAlignment="1" applyProtection="1">
      <alignment horizontal="left" vertical="center" wrapText="1"/>
    </xf>
    <xf numFmtId="0" fontId="20" fillId="7" borderId="3" xfId="0" applyFont="1" applyFill="1" applyBorder="1" applyAlignment="1" applyProtection="1">
      <alignment horizontal="left" vertical="center" wrapText="1"/>
    </xf>
    <xf numFmtId="0" fontId="20" fillId="7" borderId="4" xfId="0" applyFont="1" applyFill="1" applyBorder="1" applyAlignment="1" applyProtection="1">
      <alignment horizontal="left" vertical="center" wrapText="1"/>
    </xf>
    <xf numFmtId="0" fontId="22" fillId="0" borderId="0" xfId="0" applyFont="1" applyFill="1" applyAlignment="1" applyProtection="1">
      <alignment horizontal="center" vertical="center"/>
    </xf>
    <xf numFmtId="0" fontId="6" fillId="0" borderId="0" xfId="0" applyFont="1" applyFill="1" applyAlignment="1" applyProtection="1">
      <alignment horizontal="center" vertical="center"/>
    </xf>
    <xf numFmtId="4" fontId="17" fillId="3" borderId="0" xfId="0" applyNumberFormat="1" applyFont="1" applyFill="1" applyBorder="1" applyAlignment="1" applyProtection="1">
      <alignment horizontal="center" vertical="center" wrapText="1"/>
    </xf>
    <xf numFmtId="0" fontId="34" fillId="0" borderId="0" xfId="0" applyFont="1" applyAlignment="1" applyProtection="1">
      <alignment horizontal="center" vertical="center" wrapText="1"/>
    </xf>
  </cellXfs>
  <cellStyles count="2">
    <cellStyle name="Standard" xfId="0" builtinId="0"/>
    <cellStyle name="Standard 2" xfId="1"/>
  </cellStyles>
  <dxfs count="0"/>
  <tableStyles count="0" defaultTableStyle="TableStyleMedium2" defaultPivotStyle="PivotStyleLight16"/>
  <colors>
    <mruColors>
      <color rgb="FFC3C8C3"/>
      <color rgb="FF004141"/>
      <color rgb="FFDCE1DC"/>
      <color rgb="FFE9A4BE"/>
      <color rgb="FFC4F20C"/>
      <color rgb="FFEBF0EB"/>
      <color rgb="FFC8E1A6"/>
      <color rgb="FF9EDCFF"/>
      <color rgb="FFC4F27B"/>
      <color rgb="FFDBF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115956</xdr:colOff>
      <xdr:row>0</xdr:row>
      <xdr:rowOff>49696</xdr:rowOff>
    </xdr:from>
    <xdr:to>
      <xdr:col>1</xdr:col>
      <xdr:colOff>1187333</xdr:colOff>
      <xdr:row>0</xdr:row>
      <xdr:rowOff>376744</xdr:rowOff>
    </xdr:to>
    <xdr:pic>
      <xdr:nvPicPr>
        <xdr:cNvPr id="2" name="Grafik 1"/>
        <xdr:cNvPicPr/>
      </xdr:nvPicPr>
      <xdr:blipFill>
        <a:blip xmlns:r="http://schemas.openxmlformats.org/officeDocument/2006/relationships" r:embed="rId1"/>
        <a:stretch>
          <a:fillRect/>
        </a:stretch>
      </xdr:blipFill>
      <xdr:spPr>
        <a:xfrm>
          <a:off x="115956" y="49696"/>
          <a:ext cx="1883073" cy="327048"/>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01"/>
  <sheetViews>
    <sheetView showGridLines="0" tabSelected="1" view="pageBreakPreview" topLeftCell="A44" zoomScale="115" zoomScaleNormal="100" zoomScaleSheetLayoutView="115" workbookViewId="0">
      <selection activeCell="E21" sqref="E21"/>
    </sheetView>
  </sheetViews>
  <sheetFormatPr baseColWidth="10" defaultColWidth="11" defaultRowHeight="15" x14ac:dyDescent="0.25"/>
  <cols>
    <col min="1" max="1" width="10.625" style="1" customWidth="1"/>
    <col min="2" max="2" width="36.875" style="1" customWidth="1"/>
    <col min="3" max="3" width="13" style="1" customWidth="1"/>
    <col min="4" max="4" width="9" style="1" customWidth="1"/>
    <col min="5" max="5" width="13.625" style="2" customWidth="1"/>
    <col min="6" max="6" width="13.625" style="1" customWidth="1"/>
    <col min="7" max="7" width="11.875" style="1" customWidth="1"/>
    <col min="8" max="8" width="13.625" style="1" customWidth="1"/>
    <col min="9" max="16384" width="11" style="1"/>
  </cols>
  <sheetData>
    <row r="1" spans="1:8" s="9" customFormat="1" ht="30" customHeight="1" x14ac:dyDescent="0.25">
      <c r="E1" s="10"/>
    </row>
    <row r="2" spans="1:8" s="9" customFormat="1" ht="9.9499999999999993" customHeight="1" x14ac:dyDescent="0.25">
      <c r="A2" s="11"/>
      <c r="B2" s="11"/>
      <c r="C2" s="11"/>
      <c r="D2" s="11"/>
      <c r="E2" s="11"/>
      <c r="F2" s="11"/>
      <c r="G2" s="11"/>
      <c r="H2" s="11"/>
    </row>
    <row r="3" spans="1:8" s="9" customFormat="1" ht="18.75" x14ac:dyDescent="0.25">
      <c r="A3" s="114" t="s">
        <v>21</v>
      </c>
      <c r="B3" s="114"/>
      <c r="C3" s="114"/>
      <c r="D3" s="114"/>
      <c r="E3" s="114"/>
      <c r="F3" s="114"/>
      <c r="G3" s="114"/>
      <c r="H3" s="114"/>
    </row>
    <row r="4" spans="1:8" s="12" customFormat="1" ht="23.25" x14ac:dyDescent="0.25">
      <c r="A4" s="117" t="s">
        <v>144</v>
      </c>
      <c r="B4" s="117"/>
      <c r="C4" s="117"/>
      <c r="D4" s="117"/>
      <c r="E4" s="117"/>
      <c r="F4" s="117"/>
      <c r="G4" s="117"/>
      <c r="H4" s="117"/>
    </row>
    <row r="5" spans="1:8" s="9" customFormat="1" ht="9.9499999999999993" customHeight="1" x14ac:dyDescent="0.25">
      <c r="A5" s="11"/>
      <c r="B5" s="11"/>
      <c r="C5" s="11"/>
      <c r="D5" s="11"/>
      <c r="E5" s="11"/>
      <c r="F5" s="11"/>
      <c r="G5" s="11"/>
      <c r="H5" s="11"/>
    </row>
    <row r="6" spans="1:8" s="9" customFormat="1" x14ac:dyDescent="0.25">
      <c r="A6" s="115" t="s">
        <v>57</v>
      </c>
      <c r="B6" s="115"/>
      <c r="C6" s="115"/>
      <c r="D6" s="115"/>
      <c r="E6" s="115"/>
      <c r="F6" s="115"/>
      <c r="G6" s="115"/>
      <c r="H6" s="115"/>
    </row>
    <row r="7" spans="1:8" s="9" customFormat="1" x14ac:dyDescent="0.25">
      <c r="A7" s="11"/>
      <c r="B7" s="11"/>
      <c r="C7" s="11"/>
      <c r="D7" s="11"/>
      <c r="E7" s="11"/>
      <c r="F7" s="11"/>
      <c r="G7" s="11"/>
      <c r="H7" s="11"/>
    </row>
    <row r="8" spans="1:8" s="12" customFormat="1" ht="14.25" customHeight="1" x14ac:dyDescent="0.25">
      <c r="A8" s="116" t="s">
        <v>22</v>
      </c>
      <c r="B8" s="116"/>
      <c r="C8" s="116"/>
      <c r="D8" s="116"/>
      <c r="E8" s="116"/>
      <c r="F8" s="116"/>
      <c r="G8" s="116"/>
      <c r="H8" s="116"/>
    </row>
    <row r="9" spans="1:8" s="9" customFormat="1" ht="9.9499999999999993" customHeight="1" x14ac:dyDescent="0.25">
      <c r="A9" s="11"/>
      <c r="B9" s="11"/>
      <c r="C9" s="11"/>
      <c r="D9" s="11"/>
      <c r="E9" s="11"/>
      <c r="F9" s="11"/>
      <c r="G9" s="11"/>
      <c r="H9" s="11"/>
    </row>
    <row r="10" spans="1:8" s="3" customFormat="1" ht="39.950000000000003" customHeight="1" x14ac:dyDescent="0.25">
      <c r="A10" s="25" t="s">
        <v>48</v>
      </c>
      <c r="B10" s="25" t="s">
        <v>58</v>
      </c>
      <c r="C10" s="111" t="s">
        <v>59</v>
      </c>
      <c r="D10" s="112"/>
      <c r="E10" s="112"/>
      <c r="F10" s="112"/>
      <c r="G10" s="112"/>
      <c r="H10" s="113"/>
    </row>
    <row r="11" spans="1:8" s="3" customFormat="1" ht="30.75" customHeight="1" x14ac:dyDescent="0.25">
      <c r="A11" s="21" t="s">
        <v>13</v>
      </c>
      <c r="B11" s="22" t="str">
        <f>B10</f>
        <v>WE 104417</v>
      </c>
      <c r="C11" s="78" t="s">
        <v>41</v>
      </c>
      <c r="D11" s="79"/>
      <c r="E11" s="79"/>
      <c r="F11" s="79"/>
      <c r="G11" s="79"/>
      <c r="H11" s="80"/>
    </row>
    <row r="12" spans="1:8" s="3" customFormat="1" ht="30" customHeight="1" x14ac:dyDescent="0.25">
      <c r="A12" s="66" t="s">
        <v>19</v>
      </c>
      <c r="B12" s="67"/>
      <c r="C12" s="67"/>
      <c r="D12" s="67"/>
      <c r="E12" s="67"/>
      <c r="F12" s="67"/>
      <c r="G12" s="67"/>
      <c r="H12" s="68"/>
    </row>
    <row r="13" spans="1:8" s="13" customFormat="1" ht="63.75" x14ac:dyDescent="0.2">
      <c r="A13" s="19" t="s">
        <v>38</v>
      </c>
      <c r="B13" s="23" t="s">
        <v>0</v>
      </c>
      <c r="C13" s="19" t="s">
        <v>18</v>
      </c>
      <c r="D13" s="34" t="s">
        <v>1</v>
      </c>
      <c r="E13" s="19" t="s">
        <v>53</v>
      </c>
      <c r="F13" s="19" t="s">
        <v>30</v>
      </c>
      <c r="G13" s="19" t="s">
        <v>31</v>
      </c>
      <c r="H13" s="19" t="s">
        <v>34</v>
      </c>
    </row>
    <row r="14" spans="1:8" s="13" customFormat="1" ht="15.75" x14ac:dyDescent="0.2">
      <c r="A14" s="20" t="s">
        <v>3</v>
      </c>
      <c r="B14" s="20" t="s">
        <v>4</v>
      </c>
      <c r="C14" s="20" t="s">
        <v>5</v>
      </c>
      <c r="D14" s="33" t="s">
        <v>6</v>
      </c>
      <c r="E14" s="20" t="s">
        <v>7</v>
      </c>
      <c r="F14" s="20" t="s">
        <v>8</v>
      </c>
      <c r="G14" s="20" t="s">
        <v>9</v>
      </c>
      <c r="H14" s="20" t="s">
        <v>10</v>
      </c>
    </row>
    <row r="15" spans="1:8" s="13" customFormat="1" ht="15.75" customHeight="1" x14ac:dyDescent="0.2">
      <c r="A15" s="29" t="s">
        <v>35</v>
      </c>
      <c r="B15" s="27" t="s">
        <v>43</v>
      </c>
      <c r="C15" s="27"/>
      <c r="D15" s="27"/>
      <c r="E15" s="27"/>
      <c r="F15" s="27"/>
      <c r="G15" s="27"/>
      <c r="H15" s="28"/>
    </row>
    <row r="16" spans="1:8" s="13" customFormat="1" ht="15.75" customHeight="1" x14ac:dyDescent="0.2">
      <c r="A16" s="47" t="s">
        <v>78</v>
      </c>
      <c r="B16" s="64" t="s">
        <v>79</v>
      </c>
      <c r="C16" s="64"/>
      <c r="D16" s="64"/>
      <c r="E16" s="64"/>
      <c r="F16" s="64"/>
      <c r="G16" s="64"/>
      <c r="H16" s="64"/>
    </row>
    <row r="17" spans="1:8" s="13" customFormat="1" ht="15.75" x14ac:dyDescent="0.2">
      <c r="A17" s="4" t="s">
        <v>77</v>
      </c>
      <c r="B17" s="16" t="s">
        <v>83</v>
      </c>
      <c r="C17" s="17">
        <v>215</v>
      </c>
      <c r="D17" s="5" t="s">
        <v>2</v>
      </c>
      <c r="E17" s="18"/>
      <c r="F17" s="6" t="str">
        <f t="shared" ref="F17:F25" si="0">IF(E17="","",C17*E17)</f>
        <v/>
      </c>
      <c r="G17" s="48">
        <v>4</v>
      </c>
      <c r="H17" s="6" t="str">
        <f t="shared" ref="H17:H25" si="1">IF(E17="","",F17*G17)</f>
        <v/>
      </c>
    </row>
    <row r="18" spans="1:8" s="13" customFormat="1" ht="15.75" x14ac:dyDescent="0.2">
      <c r="A18" s="4" t="s">
        <v>80</v>
      </c>
      <c r="B18" s="16" t="s">
        <v>84</v>
      </c>
      <c r="C18" s="17">
        <v>1400</v>
      </c>
      <c r="D18" s="5" t="s">
        <v>2</v>
      </c>
      <c r="E18" s="18"/>
      <c r="F18" s="6" t="str">
        <f t="shared" si="0"/>
        <v/>
      </c>
      <c r="G18" s="48">
        <v>4</v>
      </c>
      <c r="H18" s="6" t="str">
        <f t="shared" si="1"/>
        <v/>
      </c>
    </row>
    <row r="19" spans="1:8" s="13" customFormat="1" ht="15.75" x14ac:dyDescent="0.2">
      <c r="A19" s="4" t="s">
        <v>81</v>
      </c>
      <c r="B19" s="16" t="s">
        <v>85</v>
      </c>
      <c r="C19" s="17">
        <v>1340</v>
      </c>
      <c r="D19" s="5" t="s">
        <v>2</v>
      </c>
      <c r="E19" s="18"/>
      <c r="F19" s="6" t="str">
        <f t="shared" si="0"/>
        <v/>
      </c>
      <c r="G19" s="48">
        <v>4</v>
      </c>
      <c r="H19" s="6" t="str">
        <f t="shared" si="1"/>
        <v/>
      </c>
    </row>
    <row r="20" spans="1:8" s="13" customFormat="1" ht="15.75" x14ac:dyDescent="0.2">
      <c r="A20" s="4" t="s">
        <v>82</v>
      </c>
      <c r="B20" s="16" t="s">
        <v>86</v>
      </c>
      <c r="C20" s="17">
        <v>20</v>
      </c>
      <c r="D20" s="5" t="s">
        <v>2</v>
      </c>
      <c r="E20" s="18"/>
      <c r="F20" s="6" t="str">
        <f t="shared" si="0"/>
        <v/>
      </c>
      <c r="G20" s="48">
        <v>4</v>
      </c>
      <c r="H20" s="6" t="str">
        <f t="shared" si="1"/>
        <v/>
      </c>
    </row>
    <row r="21" spans="1:8" s="13" customFormat="1" ht="15.75" x14ac:dyDescent="0.2">
      <c r="A21" s="14" t="s">
        <v>87</v>
      </c>
      <c r="B21" s="16" t="s">
        <v>88</v>
      </c>
      <c r="C21" s="17">
        <v>20</v>
      </c>
      <c r="D21" s="5" t="s">
        <v>2</v>
      </c>
      <c r="E21" s="18"/>
      <c r="F21" s="6" t="str">
        <f t="shared" si="0"/>
        <v/>
      </c>
      <c r="G21" s="48">
        <v>6</v>
      </c>
      <c r="H21" s="6" t="str">
        <f t="shared" si="1"/>
        <v/>
      </c>
    </row>
    <row r="22" spans="1:8" s="13" customFormat="1" ht="15.75" x14ac:dyDescent="0.2">
      <c r="A22" s="14" t="s">
        <v>89</v>
      </c>
      <c r="B22" s="16" t="s">
        <v>90</v>
      </c>
      <c r="C22" s="17">
        <v>120</v>
      </c>
      <c r="D22" s="5" t="s">
        <v>2</v>
      </c>
      <c r="E22" s="18"/>
      <c r="F22" s="6" t="str">
        <f t="shared" si="0"/>
        <v/>
      </c>
      <c r="G22" s="30">
        <v>2</v>
      </c>
      <c r="H22" s="6" t="str">
        <f t="shared" si="1"/>
        <v/>
      </c>
    </row>
    <row r="23" spans="1:8" s="13" customFormat="1" ht="15.75" customHeight="1" x14ac:dyDescent="0.2">
      <c r="A23" s="47" t="s">
        <v>92</v>
      </c>
      <c r="B23" s="64" t="s">
        <v>91</v>
      </c>
      <c r="C23" s="64"/>
      <c r="D23" s="64"/>
      <c r="E23" s="64"/>
      <c r="F23" s="64"/>
      <c r="G23" s="64"/>
      <c r="H23" s="64"/>
    </row>
    <row r="24" spans="1:8" s="13" customFormat="1" ht="15.75" x14ac:dyDescent="0.2">
      <c r="A24" s="4" t="s">
        <v>93</v>
      </c>
      <c r="B24" s="16" t="s">
        <v>94</v>
      </c>
      <c r="C24" s="17">
        <v>5</v>
      </c>
      <c r="D24" s="5" t="s">
        <v>52</v>
      </c>
      <c r="E24" s="18"/>
      <c r="F24" s="6" t="str">
        <f t="shared" si="0"/>
        <v/>
      </c>
      <c r="G24" s="30">
        <v>2</v>
      </c>
      <c r="H24" s="6" t="str">
        <f t="shared" si="1"/>
        <v/>
      </c>
    </row>
    <row r="25" spans="1:8" s="13" customFormat="1" ht="15.75" x14ac:dyDescent="0.2">
      <c r="A25" s="4" t="s">
        <v>95</v>
      </c>
      <c r="B25" s="16" t="s">
        <v>96</v>
      </c>
      <c r="C25" s="17">
        <v>10</v>
      </c>
      <c r="D25" s="5" t="s">
        <v>51</v>
      </c>
      <c r="E25" s="18"/>
      <c r="F25" s="6" t="str">
        <f t="shared" si="0"/>
        <v/>
      </c>
      <c r="G25" s="30">
        <v>2</v>
      </c>
      <c r="H25" s="6" t="str">
        <f t="shared" si="1"/>
        <v/>
      </c>
    </row>
    <row r="26" spans="1:8" s="13" customFormat="1" ht="15.75" x14ac:dyDescent="0.2">
      <c r="A26" s="69" t="str">
        <f>B15&amp;" - Zwischensumme "</f>
        <v xml:space="preserve">Grauflächenreinigung nicht öffentliche Flächen - Zwischensumme </v>
      </c>
      <c r="B26" s="69"/>
      <c r="C26" s="69"/>
      <c r="D26" s="69"/>
      <c r="E26" s="69"/>
      <c r="F26" s="69"/>
      <c r="G26" s="69"/>
      <c r="H26" s="7" t="str">
        <f>IF(SUM(H17:H25)=0,"",SUM(H17:H25))</f>
        <v/>
      </c>
    </row>
    <row r="27" spans="1:8" s="13" customFormat="1" ht="24.95" customHeight="1" x14ac:dyDescent="0.2">
      <c r="A27" s="54" t="str">
        <f>A11&amp;" "&amp;C11&amp;" - Gesamtsumme"</f>
        <v>1.1 GRAUFLÄCHENREINIGUNG - Gesamtsumme</v>
      </c>
      <c r="B27" s="55"/>
      <c r="C27" s="55"/>
      <c r="D27" s="55"/>
      <c r="E27" s="55"/>
      <c r="F27" s="55"/>
      <c r="G27" s="56"/>
      <c r="H27" s="26" t="str">
        <f>IFERROR(H26,"")</f>
        <v/>
      </c>
    </row>
    <row r="28" spans="1:8" s="13" customFormat="1" ht="71.25" customHeight="1" x14ac:dyDescent="0.2">
      <c r="A28" s="65" t="s">
        <v>97</v>
      </c>
      <c r="B28" s="65"/>
      <c r="C28" s="65"/>
      <c r="D28" s="65"/>
      <c r="E28" s="65"/>
      <c r="F28" s="65"/>
      <c r="G28" s="65"/>
      <c r="H28" s="65"/>
    </row>
    <row r="29" spans="1:8" s="13" customFormat="1" ht="15.75" x14ac:dyDescent="0.2">
      <c r="A29" s="50"/>
      <c r="B29" s="50"/>
      <c r="C29" s="50"/>
      <c r="D29" s="50"/>
      <c r="E29" s="50"/>
      <c r="F29" s="50"/>
      <c r="G29" s="50"/>
      <c r="H29" s="50"/>
    </row>
    <row r="30" spans="1:8" s="3" customFormat="1" ht="30.75" customHeight="1" x14ac:dyDescent="0.25">
      <c r="A30" s="21" t="s">
        <v>98</v>
      </c>
      <c r="B30" s="22" t="str">
        <f>B10</f>
        <v>WE 104417</v>
      </c>
      <c r="C30" s="78" t="s">
        <v>20</v>
      </c>
      <c r="D30" s="79"/>
      <c r="E30" s="98" t="s">
        <v>60</v>
      </c>
      <c r="F30" s="98"/>
      <c r="G30" s="98"/>
      <c r="H30" s="98"/>
    </row>
    <row r="31" spans="1:8" s="3" customFormat="1" ht="30" customHeight="1" x14ac:dyDescent="0.25">
      <c r="A31" s="66" t="s">
        <v>19</v>
      </c>
      <c r="B31" s="67"/>
      <c r="C31" s="67"/>
      <c r="D31" s="67"/>
      <c r="E31" s="67"/>
      <c r="F31" s="67"/>
      <c r="G31" s="67"/>
      <c r="H31" s="68"/>
    </row>
    <row r="32" spans="1:8" s="13" customFormat="1" ht="30" customHeight="1" x14ac:dyDescent="0.2">
      <c r="A32" s="92" t="s">
        <v>61</v>
      </c>
      <c r="B32" s="93"/>
      <c r="C32" s="93"/>
      <c r="D32" s="93"/>
      <c r="E32" s="93"/>
      <c r="F32" s="94"/>
      <c r="G32" s="95" t="s">
        <v>11</v>
      </c>
      <c r="H32" s="96"/>
    </row>
    <row r="33" spans="1:8" s="13" customFormat="1" ht="34.5" customHeight="1" x14ac:dyDescent="0.2">
      <c r="A33" s="108" t="s">
        <v>62</v>
      </c>
      <c r="B33" s="109"/>
      <c r="C33" s="109"/>
      <c r="D33" s="109"/>
      <c r="E33" s="109"/>
      <c r="F33" s="109"/>
      <c r="G33" s="109"/>
      <c r="H33" s="110"/>
    </row>
    <row r="34" spans="1:8" s="13" customFormat="1" ht="51" x14ac:dyDescent="0.2">
      <c r="A34" s="19" t="s">
        <v>38</v>
      </c>
      <c r="B34" s="23" t="s">
        <v>0</v>
      </c>
      <c r="C34" s="19" t="s">
        <v>63</v>
      </c>
      <c r="D34" s="34" t="s">
        <v>1</v>
      </c>
      <c r="E34" s="19" t="s">
        <v>64</v>
      </c>
      <c r="F34" s="19" t="s">
        <v>65</v>
      </c>
      <c r="G34" s="19" t="s">
        <v>66</v>
      </c>
      <c r="H34" s="19" t="s">
        <v>67</v>
      </c>
    </row>
    <row r="35" spans="1:8" s="13" customFormat="1" ht="15.75" x14ac:dyDescent="0.2">
      <c r="A35" s="20" t="s">
        <v>3</v>
      </c>
      <c r="B35" s="20" t="s">
        <v>4</v>
      </c>
      <c r="C35" s="20" t="s">
        <v>5</v>
      </c>
      <c r="D35" s="33" t="s">
        <v>6</v>
      </c>
      <c r="E35" s="20" t="s">
        <v>7</v>
      </c>
      <c r="F35" s="20" t="s">
        <v>8</v>
      </c>
      <c r="G35" s="20" t="s">
        <v>9</v>
      </c>
      <c r="H35" s="20" t="s">
        <v>10</v>
      </c>
    </row>
    <row r="36" spans="1:8" s="13" customFormat="1" ht="15.75" x14ac:dyDescent="0.2">
      <c r="A36" s="14" t="s">
        <v>99</v>
      </c>
      <c r="B36" s="61" t="s">
        <v>68</v>
      </c>
      <c r="C36" s="62"/>
      <c r="D36" s="62"/>
      <c r="E36" s="62"/>
      <c r="F36" s="62"/>
      <c r="G36" s="62"/>
      <c r="H36" s="63"/>
    </row>
    <row r="37" spans="1:8" s="13" customFormat="1" ht="25.5" x14ac:dyDescent="0.2">
      <c r="A37" s="4" t="s">
        <v>100</v>
      </c>
      <c r="B37" s="16" t="s">
        <v>101</v>
      </c>
      <c r="C37" s="38">
        <v>2000</v>
      </c>
      <c r="D37" s="5" t="s">
        <v>2</v>
      </c>
      <c r="E37" s="18"/>
      <c r="F37" s="6" t="str">
        <f>IF(E37="","",C37*E37)</f>
        <v/>
      </c>
      <c r="G37" s="39">
        <v>5</v>
      </c>
      <c r="H37" s="6" t="str">
        <f>IF(E37="","",F37*G37)</f>
        <v/>
      </c>
    </row>
    <row r="38" spans="1:8" s="13" customFormat="1" ht="15.75" x14ac:dyDescent="0.2">
      <c r="A38" s="14" t="s">
        <v>102</v>
      </c>
      <c r="B38" s="61" t="s">
        <v>68</v>
      </c>
      <c r="C38" s="62"/>
      <c r="D38" s="62"/>
      <c r="E38" s="62"/>
      <c r="F38" s="62"/>
      <c r="G38" s="62"/>
      <c r="H38" s="63"/>
    </row>
    <row r="39" spans="1:8" s="13" customFormat="1" ht="25.5" x14ac:dyDescent="0.2">
      <c r="A39" s="4" t="s">
        <v>103</v>
      </c>
      <c r="B39" s="16" t="s">
        <v>108</v>
      </c>
      <c r="C39" s="38">
        <v>215</v>
      </c>
      <c r="D39" s="5" t="s">
        <v>2</v>
      </c>
      <c r="E39" s="18"/>
      <c r="F39" s="6" t="str">
        <f>IF(E39="","",C39*E39)</f>
        <v/>
      </c>
      <c r="G39" s="39">
        <v>5</v>
      </c>
      <c r="H39" s="6" t="str">
        <f>IF(E39="","",F39*G39)</f>
        <v/>
      </c>
    </row>
    <row r="40" spans="1:8" s="13" customFormat="1" ht="25.5" x14ac:dyDescent="0.2">
      <c r="A40" s="4" t="s">
        <v>104</v>
      </c>
      <c r="B40" s="16" t="s">
        <v>107</v>
      </c>
      <c r="C40" s="38">
        <v>1400</v>
      </c>
      <c r="D40" s="5" t="s">
        <v>2</v>
      </c>
      <c r="E40" s="18"/>
      <c r="F40" s="6" t="str">
        <f t="shared" ref="F40:F42" si="2">IF(E40="","",C40*E40)</f>
        <v/>
      </c>
      <c r="G40" s="39">
        <v>5</v>
      </c>
      <c r="H40" s="6" t="str">
        <f t="shared" ref="H40:H42" si="3">IF(E40="","",F40*G40)</f>
        <v/>
      </c>
    </row>
    <row r="41" spans="1:8" s="13" customFormat="1" ht="25.5" x14ac:dyDescent="0.2">
      <c r="A41" s="4" t="s">
        <v>105</v>
      </c>
      <c r="B41" s="16" t="s">
        <v>109</v>
      </c>
      <c r="C41" s="38">
        <v>1340</v>
      </c>
      <c r="D41" s="5" t="s">
        <v>2</v>
      </c>
      <c r="E41" s="18"/>
      <c r="F41" s="6" t="str">
        <f t="shared" si="2"/>
        <v/>
      </c>
      <c r="G41" s="39">
        <v>5</v>
      </c>
      <c r="H41" s="6" t="str">
        <f t="shared" si="3"/>
        <v/>
      </c>
    </row>
    <row r="42" spans="1:8" s="13" customFormat="1" ht="25.5" x14ac:dyDescent="0.2">
      <c r="A42" s="4" t="s">
        <v>106</v>
      </c>
      <c r="B42" s="16" t="s">
        <v>110</v>
      </c>
      <c r="C42" s="38">
        <v>20</v>
      </c>
      <c r="D42" s="5" t="s">
        <v>2</v>
      </c>
      <c r="E42" s="18"/>
      <c r="F42" s="6" t="str">
        <f t="shared" si="2"/>
        <v/>
      </c>
      <c r="G42" s="39">
        <v>5</v>
      </c>
      <c r="H42" s="6" t="str">
        <f t="shared" si="3"/>
        <v/>
      </c>
    </row>
    <row r="43" spans="1:8" s="46" customFormat="1" ht="15.75" x14ac:dyDescent="0.2">
      <c r="A43" s="85" t="str">
        <f>A32&amp;" - Teilsumme"</f>
        <v>Monatspauschale innerhalb der Winterdienstsaison - Teilsumme</v>
      </c>
      <c r="B43" s="86"/>
      <c r="C43" s="86"/>
      <c r="D43" s="86"/>
      <c r="E43" s="86"/>
      <c r="F43" s="7" t="str">
        <f>IF(SUM(F36:F42)=0,"",SUM(F36:F42))</f>
        <v/>
      </c>
      <c r="G43" s="40"/>
      <c r="H43" s="7" t="str">
        <f>IF(SUM(H36:H42)=0,"",SUM(H36:H42))</f>
        <v/>
      </c>
    </row>
    <row r="44" spans="1:8" s="13" customFormat="1" ht="30" customHeight="1" x14ac:dyDescent="0.2">
      <c r="A44" s="70" t="s">
        <v>37</v>
      </c>
      <c r="B44" s="71"/>
      <c r="C44" s="71"/>
      <c r="D44" s="71"/>
      <c r="E44" s="71"/>
      <c r="F44" s="72"/>
      <c r="G44" s="73" t="s">
        <v>56</v>
      </c>
      <c r="H44" s="74"/>
    </row>
    <row r="45" spans="1:8" s="13" customFormat="1" ht="30" customHeight="1" x14ac:dyDescent="0.2">
      <c r="A45" s="75" t="s">
        <v>69</v>
      </c>
      <c r="B45" s="76"/>
      <c r="C45" s="76"/>
      <c r="D45" s="76"/>
      <c r="E45" s="76"/>
      <c r="F45" s="76"/>
      <c r="G45" s="76"/>
      <c r="H45" s="77"/>
    </row>
    <row r="46" spans="1:8" s="13" customFormat="1" ht="51" x14ac:dyDescent="0.2">
      <c r="A46" s="19" t="s">
        <v>38</v>
      </c>
      <c r="B46" s="23" t="s">
        <v>0</v>
      </c>
      <c r="C46" s="19" t="s">
        <v>18</v>
      </c>
      <c r="D46" s="34" t="s">
        <v>1</v>
      </c>
      <c r="E46" s="19" t="s">
        <v>70</v>
      </c>
      <c r="F46" s="19" t="s">
        <v>71</v>
      </c>
      <c r="G46" s="19" t="s">
        <v>33</v>
      </c>
      <c r="H46" s="19" t="s">
        <v>72</v>
      </c>
    </row>
    <row r="47" spans="1:8" s="13" customFormat="1" ht="15.75" x14ac:dyDescent="0.2">
      <c r="A47" s="20" t="s">
        <v>3</v>
      </c>
      <c r="B47" s="20" t="s">
        <v>4</v>
      </c>
      <c r="C47" s="20" t="s">
        <v>5</v>
      </c>
      <c r="D47" s="33" t="s">
        <v>6</v>
      </c>
      <c r="E47" s="20" t="s">
        <v>7</v>
      </c>
      <c r="F47" s="20" t="s">
        <v>8</v>
      </c>
      <c r="G47" s="20" t="s">
        <v>9</v>
      </c>
      <c r="H47" s="20" t="s">
        <v>10</v>
      </c>
    </row>
    <row r="48" spans="1:8" s="13" customFormat="1" ht="15.75" customHeight="1" x14ac:dyDescent="0.2">
      <c r="A48" s="58" t="s">
        <v>12</v>
      </c>
      <c r="B48" s="59"/>
      <c r="C48" s="59"/>
      <c r="D48" s="59"/>
      <c r="E48" s="59"/>
      <c r="F48" s="59"/>
      <c r="G48" s="59"/>
      <c r="H48" s="60"/>
    </row>
    <row r="49" spans="1:8" s="13" customFormat="1" ht="15.75" x14ac:dyDescent="0.2">
      <c r="A49" s="14" t="s">
        <v>99</v>
      </c>
      <c r="B49" s="61" t="s">
        <v>45</v>
      </c>
      <c r="C49" s="62"/>
      <c r="D49" s="62"/>
      <c r="E49" s="62"/>
      <c r="F49" s="62"/>
      <c r="G49" s="62"/>
      <c r="H49" s="63"/>
    </row>
    <row r="50" spans="1:8" s="13" customFormat="1" ht="15.75" x14ac:dyDescent="0.2">
      <c r="A50" s="4" t="s">
        <v>100</v>
      </c>
      <c r="B50" s="16" t="s">
        <v>112</v>
      </c>
      <c r="C50" s="38">
        <v>2000</v>
      </c>
      <c r="D50" s="5" t="s">
        <v>2</v>
      </c>
      <c r="E50" s="18"/>
      <c r="F50" s="6" t="str">
        <f>IF(E50="","",C50*E50)</f>
        <v/>
      </c>
      <c r="G50" s="49">
        <v>1</v>
      </c>
      <c r="H50" s="6" t="str">
        <f>IF(E50="","",F50*G50)</f>
        <v/>
      </c>
    </row>
    <row r="51" spans="1:8" s="13" customFormat="1" ht="15.75" x14ac:dyDescent="0.2">
      <c r="A51" s="14" t="s">
        <v>102</v>
      </c>
      <c r="B51" s="61" t="s">
        <v>16</v>
      </c>
      <c r="C51" s="62"/>
      <c r="D51" s="62"/>
      <c r="E51" s="62"/>
      <c r="F51" s="62"/>
      <c r="G51" s="62"/>
      <c r="H51" s="63"/>
    </row>
    <row r="52" spans="1:8" s="13" customFormat="1" ht="15.75" x14ac:dyDescent="0.2">
      <c r="A52" s="4" t="s">
        <v>103</v>
      </c>
      <c r="B52" s="16" t="s">
        <v>113</v>
      </c>
      <c r="C52" s="38">
        <v>215</v>
      </c>
      <c r="D52" s="5" t="s">
        <v>2</v>
      </c>
      <c r="E52" s="18"/>
      <c r="F52" s="6" t="str">
        <f>IF(E52="","",C52*E52)</f>
        <v/>
      </c>
      <c r="G52" s="49">
        <v>1</v>
      </c>
      <c r="H52" s="6" t="str">
        <f>IF(E52="","",F52*G52)</f>
        <v/>
      </c>
    </row>
    <row r="53" spans="1:8" s="13" customFormat="1" ht="15.75" x14ac:dyDescent="0.2">
      <c r="A53" s="4" t="s">
        <v>104</v>
      </c>
      <c r="B53" s="16" t="s">
        <v>114</v>
      </c>
      <c r="C53" s="38">
        <v>1400</v>
      </c>
      <c r="D53" s="5" t="s">
        <v>2</v>
      </c>
      <c r="E53" s="18"/>
      <c r="F53" s="6" t="str">
        <f t="shared" ref="F53:F55" si="4">IF(E53="","",C53*E53)</f>
        <v/>
      </c>
      <c r="G53" s="49">
        <v>1</v>
      </c>
      <c r="H53" s="6" t="str">
        <f t="shared" ref="H53:H55" si="5">IF(E53="","",F53*G53)</f>
        <v/>
      </c>
    </row>
    <row r="54" spans="1:8" s="13" customFormat="1" ht="15.75" x14ac:dyDescent="0.2">
      <c r="A54" s="4" t="s">
        <v>105</v>
      </c>
      <c r="B54" s="16" t="s">
        <v>115</v>
      </c>
      <c r="C54" s="38">
        <v>1340</v>
      </c>
      <c r="D54" s="5" t="s">
        <v>2</v>
      </c>
      <c r="E54" s="18"/>
      <c r="F54" s="6" t="str">
        <f t="shared" si="4"/>
        <v/>
      </c>
      <c r="G54" s="49">
        <v>1</v>
      </c>
      <c r="H54" s="6" t="str">
        <f t="shared" si="5"/>
        <v/>
      </c>
    </row>
    <row r="55" spans="1:8" s="13" customFormat="1" ht="15.75" x14ac:dyDescent="0.2">
      <c r="A55" s="4" t="s">
        <v>106</v>
      </c>
      <c r="B55" s="16" t="s">
        <v>116</v>
      </c>
      <c r="C55" s="38">
        <v>20</v>
      </c>
      <c r="D55" s="5" t="s">
        <v>2</v>
      </c>
      <c r="E55" s="18"/>
      <c r="F55" s="6" t="str">
        <f t="shared" si="4"/>
        <v/>
      </c>
      <c r="G55" s="49">
        <v>1</v>
      </c>
      <c r="H55" s="6" t="str">
        <f t="shared" si="5"/>
        <v/>
      </c>
    </row>
    <row r="56" spans="1:8" s="13" customFormat="1" ht="15.75" x14ac:dyDescent="0.2">
      <c r="A56" s="58" t="s">
        <v>32</v>
      </c>
      <c r="B56" s="59" t="s">
        <v>32</v>
      </c>
      <c r="C56" s="59"/>
      <c r="D56" s="59"/>
      <c r="E56" s="59"/>
      <c r="F56" s="59"/>
      <c r="G56" s="59"/>
      <c r="H56" s="60"/>
    </row>
    <row r="57" spans="1:8" s="13" customFormat="1" ht="15.75" x14ac:dyDescent="0.2">
      <c r="A57" s="14" t="s">
        <v>99</v>
      </c>
      <c r="B57" s="61" t="s">
        <v>45</v>
      </c>
      <c r="C57" s="62"/>
      <c r="D57" s="62"/>
      <c r="E57" s="62"/>
      <c r="F57" s="62"/>
      <c r="G57" s="62"/>
      <c r="H57" s="63"/>
    </row>
    <row r="58" spans="1:8" s="13" customFormat="1" ht="15.75" x14ac:dyDescent="0.2">
      <c r="A58" s="4" t="s">
        <v>100</v>
      </c>
      <c r="B58" s="16" t="s">
        <v>112</v>
      </c>
      <c r="C58" s="38">
        <v>2000</v>
      </c>
      <c r="D58" s="5" t="s">
        <v>2</v>
      </c>
      <c r="E58" s="18"/>
      <c r="F58" s="6" t="str">
        <f>IF(E58="","",C58*E58)</f>
        <v/>
      </c>
      <c r="G58" s="49">
        <v>1</v>
      </c>
      <c r="H58" s="6" t="str">
        <f>IF(E58="","",F58*G58)</f>
        <v/>
      </c>
    </row>
    <row r="59" spans="1:8" s="13" customFormat="1" ht="15.75" x14ac:dyDescent="0.2">
      <c r="A59" s="14" t="s">
        <v>102</v>
      </c>
      <c r="B59" s="61" t="s">
        <v>16</v>
      </c>
      <c r="C59" s="62"/>
      <c r="D59" s="62"/>
      <c r="E59" s="62"/>
      <c r="F59" s="62"/>
      <c r="G59" s="62"/>
      <c r="H59" s="63"/>
    </row>
    <row r="60" spans="1:8" s="13" customFormat="1" ht="15.75" x14ac:dyDescent="0.2">
      <c r="A60" s="4" t="s">
        <v>103</v>
      </c>
      <c r="B60" s="16" t="s">
        <v>113</v>
      </c>
      <c r="C60" s="38">
        <v>215</v>
      </c>
      <c r="D60" s="5" t="s">
        <v>2</v>
      </c>
      <c r="E60" s="18"/>
      <c r="F60" s="6" t="str">
        <f>IF(E60="","",C60*E60)</f>
        <v/>
      </c>
      <c r="G60" s="49">
        <v>1</v>
      </c>
      <c r="H60" s="6" t="str">
        <f>IF(E60="","",F60*G60)</f>
        <v/>
      </c>
    </row>
    <row r="61" spans="1:8" s="13" customFormat="1" ht="15.75" x14ac:dyDescent="0.2">
      <c r="A61" s="4" t="s">
        <v>104</v>
      </c>
      <c r="B61" s="16" t="s">
        <v>114</v>
      </c>
      <c r="C61" s="38">
        <v>1400</v>
      </c>
      <c r="D61" s="5" t="s">
        <v>2</v>
      </c>
      <c r="E61" s="18"/>
      <c r="F61" s="6" t="str">
        <f t="shared" ref="F61:F63" si="6">IF(E61="","",C61*E61)</f>
        <v/>
      </c>
      <c r="G61" s="49">
        <v>1</v>
      </c>
      <c r="H61" s="6" t="str">
        <f t="shared" ref="H61:H63" si="7">IF(E61="","",F61*G61)</f>
        <v/>
      </c>
    </row>
    <row r="62" spans="1:8" s="13" customFormat="1" ht="15.75" x14ac:dyDescent="0.2">
      <c r="A62" s="4" t="s">
        <v>105</v>
      </c>
      <c r="B62" s="16" t="s">
        <v>115</v>
      </c>
      <c r="C62" s="38">
        <v>1340</v>
      </c>
      <c r="D62" s="5" t="s">
        <v>2</v>
      </c>
      <c r="E62" s="18"/>
      <c r="F62" s="6" t="str">
        <f t="shared" si="6"/>
        <v/>
      </c>
      <c r="G62" s="49">
        <v>1</v>
      </c>
      <c r="H62" s="6" t="str">
        <f t="shared" si="7"/>
        <v/>
      </c>
    </row>
    <row r="63" spans="1:8" s="13" customFormat="1" ht="15.75" x14ac:dyDescent="0.2">
      <c r="A63" s="4" t="s">
        <v>106</v>
      </c>
      <c r="B63" s="16" t="s">
        <v>116</v>
      </c>
      <c r="C63" s="38">
        <v>20</v>
      </c>
      <c r="D63" s="5" t="s">
        <v>2</v>
      </c>
      <c r="E63" s="18"/>
      <c r="F63" s="6" t="str">
        <f t="shared" si="6"/>
        <v/>
      </c>
      <c r="G63" s="49">
        <v>1</v>
      </c>
      <c r="H63" s="6" t="str">
        <f t="shared" si="7"/>
        <v/>
      </c>
    </row>
    <row r="64" spans="1:8" s="13" customFormat="1" ht="15.75" x14ac:dyDescent="0.2">
      <c r="A64" s="51" t="str">
        <f>A44&amp;" - Teilsumme "</f>
        <v xml:space="preserve">Einsatzpauschalen außerhalb der Winterdienstsaison  - Teilsumme </v>
      </c>
      <c r="B64" s="52"/>
      <c r="C64" s="52"/>
      <c r="D64" s="52"/>
      <c r="E64" s="52"/>
      <c r="F64" s="52"/>
      <c r="G64" s="53"/>
      <c r="H64" s="7" t="str">
        <f>IF(SUM(H49:H63)=0,"",SUM(H49:H63))</f>
        <v/>
      </c>
    </row>
    <row r="65" spans="1:8" s="13" customFormat="1" ht="15.75" customHeight="1" x14ac:dyDescent="0.2">
      <c r="A65" s="82" t="str">
        <f>A31&amp;" - Zwischensumme"</f>
        <v>Grundleistungen - Zwischensumme</v>
      </c>
      <c r="B65" s="83"/>
      <c r="C65" s="83"/>
      <c r="D65" s="83"/>
      <c r="E65" s="83"/>
      <c r="F65" s="83"/>
      <c r="G65" s="84"/>
      <c r="H65" s="24" t="str">
        <f>IFERROR(H43+H64,"")</f>
        <v/>
      </c>
    </row>
    <row r="66" spans="1:8" s="3" customFormat="1" ht="30" customHeight="1" x14ac:dyDescent="0.25">
      <c r="A66" s="66" t="s">
        <v>15</v>
      </c>
      <c r="B66" s="67"/>
      <c r="C66" s="67"/>
      <c r="D66" s="67"/>
      <c r="E66" s="67"/>
      <c r="F66" s="67"/>
      <c r="G66" s="67"/>
      <c r="H66" s="68"/>
    </row>
    <row r="67" spans="1:8" s="13" customFormat="1" ht="51" x14ac:dyDescent="0.2">
      <c r="A67" s="19" t="s">
        <v>38</v>
      </c>
      <c r="B67" s="23" t="s">
        <v>0</v>
      </c>
      <c r="C67" s="19" t="s">
        <v>18</v>
      </c>
      <c r="D67" s="34" t="s">
        <v>1</v>
      </c>
      <c r="E67" s="19" t="s">
        <v>29</v>
      </c>
      <c r="F67" s="19" t="s">
        <v>14</v>
      </c>
      <c r="G67" s="19" t="s">
        <v>73</v>
      </c>
      <c r="H67" s="19" t="s">
        <v>34</v>
      </c>
    </row>
    <row r="68" spans="1:8" s="13" customFormat="1" ht="15.75" x14ac:dyDescent="0.2">
      <c r="A68" s="20" t="s">
        <v>3</v>
      </c>
      <c r="B68" s="20" t="s">
        <v>4</v>
      </c>
      <c r="C68" s="20" t="s">
        <v>5</v>
      </c>
      <c r="D68" s="33" t="s">
        <v>6</v>
      </c>
      <c r="E68" s="20" t="s">
        <v>7</v>
      </c>
      <c r="F68" s="20" t="s">
        <v>8</v>
      </c>
      <c r="G68" s="20" t="s">
        <v>9</v>
      </c>
      <c r="H68" s="20" t="s">
        <v>10</v>
      </c>
    </row>
    <row r="69" spans="1:8" s="13" customFormat="1" ht="15.75" x14ac:dyDescent="0.2">
      <c r="A69" s="41" t="s">
        <v>74</v>
      </c>
      <c r="B69" s="81" t="s">
        <v>75</v>
      </c>
      <c r="C69" s="81"/>
      <c r="D69" s="81"/>
      <c r="E69" s="81"/>
      <c r="F69" s="81"/>
      <c r="G69" s="81"/>
      <c r="H69" s="81"/>
    </row>
    <row r="70" spans="1:8" s="13" customFormat="1" ht="15.75" x14ac:dyDescent="0.2">
      <c r="A70" s="42" t="s">
        <v>74</v>
      </c>
      <c r="B70" s="43" t="s">
        <v>117</v>
      </c>
      <c r="C70" s="44">
        <f>C42</f>
        <v>20</v>
      </c>
      <c r="D70" s="45" t="s">
        <v>2</v>
      </c>
      <c r="E70" s="18"/>
      <c r="F70" s="6" t="str">
        <f>IF(E70="","",C70*E70)</f>
        <v/>
      </c>
      <c r="G70" s="49">
        <v>1</v>
      </c>
      <c r="H70" s="6" t="str">
        <f t="shared" ref="H70:H71" si="8">IF(E70="","",F70*G70)</f>
        <v/>
      </c>
    </row>
    <row r="71" spans="1:8" s="13" customFormat="1" ht="15.75" x14ac:dyDescent="0.2">
      <c r="A71" s="42" t="s">
        <v>74</v>
      </c>
      <c r="B71" s="43" t="s">
        <v>76</v>
      </c>
      <c r="C71" s="44">
        <f>C37+C39+C40+C41</f>
        <v>4955</v>
      </c>
      <c r="D71" s="45" t="s">
        <v>2</v>
      </c>
      <c r="E71" s="18"/>
      <c r="F71" s="6" t="str">
        <f>IF(E71="","",C71*E71)</f>
        <v/>
      </c>
      <c r="G71" s="49">
        <v>1</v>
      </c>
      <c r="H71" s="6" t="str">
        <f t="shared" si="8"/>
        <v/>
      </c>
    </row>
    <row r="72" spans="1:8" s="13" customFormat="1" ht="15.75" customHeight="1" x14ac:dyDescent="0.2">
      <c r="A72" s="82" t="str">
        <f>A66&amp;" - Zwischensumme"</f>
        <v>Bedarfsleistungen - Zwischensumme</v>
      </c>
      <c r="B72" s="83"/>
      <c r="C72" s="83"/>
      <c r="D72" s="83"/>
      <c r="E72" s="83"/>
      <c r="F72" s="83"/>
      <c r="G72" s="84"/>
      <c r="H72" s="24" t="str">
        <f>IFERROR(H70+H71,"")</f>
        <v/>
      </c>
    </row>
    <row r="73" spans="1:8" s="13" customFormat="1" ht="24.95" customHeight="1" x14ac:dyDescent="0.2">
      <c r="A73" s="54" t="str">
        <f>A30&amp;" "&amp;B30&amp;" "&amp;C30&amp;" Grund- + Bedarfsleistungen - Gesamtsumme"</f>
        <v>1.2 WE 104417 WINTERDIENST Grund- + Bedarfsleistungen - Gesamtsumme</v>
      </c>
      <c r="B73" s="55"/>
      <c r="C73" s="55"/>
      <c r="D73" s="55"/>
      <c r="E73" s="55"/>
      <c r="F73" s="55"/>
      <c r="G73" s="56"/>
      <c r="H73" s="26" t="str">
        <f>IFERROR(H65+H72,"")</f>
        <v/>
      </c>
    </row>
    <row r="74" spans="1:8" s="13" customFormat="1" ht="24.95" customHeight="1" x14ac:dyDescent="0.2">
      <c r="A74" s="54" t="str">
        <f>A10&amp;" "&amp;B10&amp;" "&amp;C11&amp;" und "&amp;C30&amp;" "&amp;" - Gesamtsumme"</f>
        <v>1. WE 104417 GRAUFLÄCHENREINIGUNG und WINTERDIENST  - Gesamtsumme</v>
      </c>
      <c r="B74" s="55"/>
      <c r="C74" s="55"/>
      <c r="D74" s="55"/>
      <c r="E74" s="55"/>
      <c r="F74" s="55"/>
      <c r="G74" s="56"/>
      <c r="H74" s="26" t="str">
        <f>IFERROR(H27+H73,"")</f>
        <v/>
      </c>
    </row>
    <row r="75" spans="1:8" s="13" customFormat="1" ht="43.5" customHeight="1" x14ac:dyDescent="0.2">
      <c r="A75" s="57" t="s">
        <v>111</v>
      </c>
      <c r="B75" s="57"/>
      <c r="C75" s="57"/>
      <c r="D75" s="57"/>
      <c r="E75" s="57"/>
      <c r="F75" s="57"/>
      <c r="G75" s="57"/>
      <c r="H75" s="57"/>
    </row>
    <row r="76" spans="1:8" s="13" customFormat="1" ht="15.75" x14ac:dyDescent="0.2">
      <c r="A76" s="50"/>
      <c r="B76" s="50"/>
      <c r="C76" s="50"/>
      <c r="D76" s="50"/>
      <c r="E76" s="50"/>
      <c r="F76" s="50"/>
      <c r="G76" s="50"/>
      <c r="H76" s="50"/>
    </row>
    <row r="77" spans="1:8" s="3" customFormat="1" ht="39.950000000000003" customHeight="1" x14ac:dyDescent="0.25">
      <c r="A77" s="25" t="s">
        <v>46</v>
      </c>
      <c r="B77" s="25" t="s">
        <v>118</v>
      </c>
      <c r="C77" s="111" t="s">
        <v>119</v>
      </c>
      <c r="D77" s="112"/>
      <c r="E77" s="112"/>
      <c r="F77" s="112"/>
      <c r="G77" s="112"/>
      <c r="H77" s="113"/>
    </row>
    <row r="78" spans="1:8" s="3" customFormat="1" ht="30.75" customHeight="1" x14ac:dyDescent="0.25">
      <c r="A78" s="21" t="s">
        <v>44</v>
      </c>
      <c r="B78" s="22" t="str">
        <f>B77</f>
        <v>WE 105517</v>
      </c>
      <c r="C78" s="78" t="s">
        <v>41</v>
      </c>
      <c r="D78" s="79"/>
      <c r="E78" s="79"/>
      <c r="F78" s="79"/>
      <c r="G78" s="79"/>
      <c r="H78" s="80"/>
    </row>
    <row r="79" spans="1:8" s="3" customFormat="1" ht="30" customHeight="1" x14ac:dyDescent="0.25">
      <c r="A79" s="66" t="s">
        <v>19</v>
      </c>
      <c r="B79" s="67"/>
      <c r="C79" s="67"/>
      <c r="D79" s="67"/>
      <c r="E79" s="67"/>
      <c r="F79" s="67"/>
      <c r="G79" s="67"/>
      <c r="H79" s="68"/>
    </row>
    <row r="80" spans="1:8" s="13" customFormat="1" ht="63.75" x14ac:dyDescent="0.2">
      <c r="A80" s="19" t="s">
        <v>38</v>
      </c>
      <c r="B80" s="23" t="s">
        <v>0</v>
      </c>
      <c r="C80" s="19" t="s">
        <v>18</v>
      </c>
      <c r="D80" s="34" t="s">
        <v>1</v>
      </c>
      <c r="E80" s="19" t="s">
        <v>53</v>
      </c>
      <c r="F80" s="19" t="s">
        <v>30</v>
      </c>
      <c r="G80" s="19" t="s">
        <v>31</v>
      </c>
      <c r="H80" s="19" t="s">
        <v>34</v>
      </c>
    </row>
    <row r="81" spans="1:8" s="13" customFormat="1" ht="15.75" x14ac:dyDescent="0.2">
      <c r="A81" s="20" t="s">
        <v>3</v>
      </c>
      <c r="B81" s="20" t="s">
        <v>4</v>
      </c>
      <c r="C81" s="20" t="s">
        <v>5</v>
      </c>
      <c r="D81" s="33" t="s">
        <v>6</v>
      </c>
      <c r="E81" s="20" t="s">
        <v>7</v>
      </c>
      <c r="F81" s="20" t="s">
        <v>8</v>
      </c>
      <c r="G81" s="20" t="s">
        <v>9</v>
      </c>
      <c r="H81" s="20" t="s">
        <v>10</v>
      </c>
    </row>
    <row r="82" spans="1:8" s="13" customFormat="1" ht="15.75" customHeight="1" x14ac:dyDescent="0.2">
      <c r="A82" s="29" t="s">
        <v>120</v>
      </c>
      <c r="B82" s="27" t="s">
        <v>42</v>
      </c>
      <c r="C82" s="27"/>
      <c r="D82" s="27"/>
      <c r="E82" s="27"/>
      <c r="F82" s="27"/>
      <c r="G82" s="27"/>
      <c r="H82" s="28"/>
    </row>
    <row r="83" spans="1:8" s="13" customFormat="1" ht="25.5" x14ac:dyDescent="0.2">
      <c r="A83" s="14" t="s">
        <v>121</v>
      </c>
      <c r="B83" s="16" t="s">
        <v>122</v>
      </c>
      <c r="C83" s="17">
        <v>70</v>
      </c>
      <c r="D83" s="5" t="s">
        <v>2</v>
      </c>
      <c r="E83" s="18"/>
      <c r="F83" s="6" t="str">
        <f>IF(E83="","",C83*E83)</f>
        <v/>
      </c>
      <c r="G83" s="48">
        <v>12</v>
      </c>
      <c r="H83" s="6" t="str">
        <f>IF(E83="","",F83*G83)</f>
        <v/>
      </c>
    </row>
    <row r="84" spans="1:8" s="13" customFormat="1" ht="15.75" x14ac:dyDescent="0.2">
      <c r="A84" s="51" t="str">
        <f>B82&amp;" - Teilsumme "</f>
        <v xml:space="preserve">Grauflächenreinigung öffentliche Flächen - Teilsumme </v>
      </c>
      <c r="B84" s="52"/>
      <c r="C84" s="52"/>
      <c r="D84" s="52"/>
      <c r="E84" s="52"/>
      <c r="F84" s="52"/>
      <c r="G84" s="53"/>
      <c r="H84" s="7" t="str">
        <f>IFERROR(H83,"")</f>
        <v/>
      </c>
    </row>
    <row r="85" spans="1:8" s="13" customFormat="1" ht="15.75" customHeight="1" x14ac:dyDescent="0.2">
      <c r="A85" s="29" t="s">
        <v>49</v>
      </c>
      <c r="B85" s="27" t="s">
        <v>43</v>
      </c>
      <c r="C85" s="27"/>
      <c r="D85" s="27"/>
      <c r="E85" s="27"/>
      <c r="F85" s="27"/>
      <c r="G85" s="27"/>
      <c r="H85" s="28"/>
    </row>
    <row r="86" spans="1:8" s="13" customFormat="1" ht="15.75" x14ac:dyDescent="0.2">
      <c r="A86" s="14" t="s">
        <v>50</v>
      </c>
      <c r="B86" s="16" t="s">
        <v>88</v>
      </c>
      <c r="C86" s="17">
        <v>10</v>
      </c>
      <c r="D86" s="5" t="s">
        <v>2</v>
      </c>
      <c r="E86" s="18"/>
      <c r="F86" s="6" t="str">
        <f t="shared" ref="F86" si="9">IF(E86="","",C86*E86)</f>
        <v/>
      </c>
      <c r="G86" s="48">
        <v>6</v>
      </c>
      <c r="H86" s="6" t="str">
        <f t="shared" ref="H86" si="10">IF(E86="","",F86*G86)</f>
        <v/>
      </c>
    </row>
    <row r="87" spans="1:8" s="13" customFormat="1" ht="15.75" customHeight="1" x14ac:dyDescent="0.2">
      <c r="A87" s="47" t="s">
        <v>123</v>
      </c>
      <c r="B87" s="64" t="s">
        <v>91</v>
      </c>
      <c r="C87" s="64"/>
      <c r="D87" s="64"/>
      <c r="E87" s="64"/>
      <c r="F87" s="64"/>
      <c r="G87" s="64"/>
      <c r="H87" s="64"/>
    </row>
    <row r="88" spans="1:8" s="13" customFormat="1" ht="15.75" x14ac:dyDescent="0.2">
      <c r="A88" s="4" t="s">
        <v>124</v>
      </c>
      <c r="B88" s="16" t="s">
        <v>94</v>
      </c>
      <c r="C88" s="17">
        <v>3</v>
      </c>
      <c r="D88" s="5" t="s">
        <v>52</v>
      </c>
      <c r="E88" s="18"/>
      <c r="F88" s="6" t="str">
        <f t="shared" ref="F88:F89" si="11">IF(E88="","",C88*E88)</f>
        <v/>
      </c>
      <c r="G88" s="30">
        <v>2</v>
      </c>
      <c r="H88" s="6" t="str">
        <f t="shared" ref="H88:H89" si="12">IF(E88="","",F88*G88)</f>
        <v/>
      </c>
    </row>
    <row r="89" spans="1:8" s="13" customFormat="1" ht="15.75" x14ac:dyDescent="0.2">
      <c r="A89" s="4" t="s">
        <v>125</v>
      </c>
      <c r="B89" s="16" t="s">
        <v>96</v>
      </c>
      <c r="C89" s="17">
        <v>53</v>
      </c>
      <c r="D89" s="5" t="s">
        <v>51</v>
      </c>
      <c r="E89" s="18"/>
      <c r="F89" s="6" t="str">
        <f t="shared" si="11"/>
        <v/>
      </c>
      <c r="G89" s="30">
        <v>2</v>
      </c>
      <c r="H89" s="6" t="str">
        <f t="shared" si="12"/>
        <v/>
      </c>
    </row>
    <row r="90" spans="1:8" s="13" customFormat="1" ht="15.75" x14ac:dyDescent="0.2">
      <c r="A90" s="69" t="str">
        <f>B85&amp;" - Teilsumme "</f>
        <v xml:space="preserve">Grauflächenreinigung nicht öffentliche Flächen - Teilsumme </v>
      </c>
      <c r="B90" s="69"/>
      <c r="C90" s="69"/>
      <c r="D90" s="69"/>
      <c r="E90" s="69"/>
      <c r="F90" s="69"/>
      <c r="G90" s="69"/>
      <c r="H90" s="7" t="str">
        <f>IF(SUM(H86:H89)=0,"",SUM(H86:H89))</f>
        <v/>
      </c>
    </row>
    <row r="91" spans="1:8" s="13" customFormat="1" ht="24.95" customHeight="1" x14ac:dyDescent="0.2">
      <c r="A91" s="54" t="str">
        <f>A78&amp;" "&amp;C78&amp;" - Gesamtsumme"</f>
        <v>2.1 GRAUFLÄCHENREINIGUNG - Gesamtsumme</v>
      </c>
      <c r="B91" s="55"/>
      <c r="C91" s="55"/>
      <c r="D91" s="55"/>
      <c r="E91" s="55"/>
      <c r="F91" s="55"/>
      <c r="G91" s="56"/>
      <c r="H91" s="26" t="str">
        <f>IFERROR(H84+H90,"")</f>
        <v/>
      </c>
    </row>
    <row r="92" spans="1:8" s="13" customFormat="1" ht="71.25" customHeight="1" x14ac:dyDescent="0.2">
      <c r="A92" s="65" t="s">
        <v>97</v>
      </c>
      <c r="B92" s="65"/>
      <c r="C92" s="65"/>
      <c r="D92" s="65"/>
      <c r="E92" s="65"/>
      <c r="F92" s="65"/>
      <c r="G92" s="65"/>
      <c r="H92" s="65"/>
    </row>
    <row r="93" spans="1:8" s="13" customFormat="1" ht="15.75" x14ac:dyDescent="0.2">
      <c r="A93" s="50"/>
      <c r="B93" s="50"/>
      <c r="C93" s="50"/>
      <c r="D93" s="50"/>
      <c r="E93" s="50"/>
      <c r="F93" s="50"/>
      <c r="G93" s="50"/>
      <c r="H93" s="50"/>
    </row>
    <row r="94" spans="1:8" s="3" customFormat="1" ht="30.75" customHeight="1" x14ac:dyDescent="0.25">
      <c r="A94" s="31" t="s">
        <v>54</v>
      </c>
      <c r="B94" s="32" t="str">
        <f>B78</f>
        <v>WE 105517</v>
      </c>
      <c r="C94" s="97" t="s">
        <v>20</v>
      </c>
      <c r="D94" s="97"/>
      <c r="E94" s="98" t="s">
        <v>23</v>
      </c>
      <c r="F94" s="98"/>
      <c r="G94" s="98"/>
      <c r="H94" s="98"/>
    </row>
    <row r="95" spans="1:8" s="3" customFormat="1" ht="30" customHeight="1" x14ac:dyDescent="0.25">
      <c r="A95" s="91" t="s">
        <v>19</v>
      </c>
      <c r="B95" s="91"/>
      <c r="C95" s="91"/>
      <c r="D95" s="91"/>
      <c r="E95" s="91"/>
      <c r="F95" s="91"/>
      <c r="G95" s="91"/>
      <c r="H95" s="91"/>
    </row>
    <row r="96" spans="1:8" s="13" customFormat="1" ht="30" customHeight="1" x14ac:dyDescent="0.2">
      <c r="A96" s="92" t="s">
        <v>24</v>
      </c>
      <c r="B96" s="93"/>
      <c r="C96" s="93"/>
      <c r="D96" s="93"/>
      <c r="E96" s="93"/>
      <c r="F96" s="94"/>
      <c r="G96" s="95" t="s">
        <v>11</v>
      </c>
      <c r="H96" s="96"/>
    </row>
    <row r="97" spans="1:8" s="13" customFormat="1" ht="38.25" x14ac:dyDescent="0.2">
      <c r="A97" s="19" t="s">
        <v>38</v>
      </c>
      <c r="B97" s="99" t="s">
        <v>0</v>
      </c>
      <c r="C97" s="100"/>
      <c r="D97" s="100"/>
      <c r="E97" s="101"/>
      <c r="F97" s="19" t="s">
        <v>39</v>
      </c>
      <c r="G97" s="19" t="s">
        <v>40</v>
      </c>
      <c r="H97" s="19" t="s">
        <v>25</v>
      </c>
    </row>
    <row r="98" spans="1:8" s="13" customFormat="1" ht="15.75" x14ac:dyDescent="0.2">
      <c r="A98" s="20" t="s">
        <v>3</v>
      </c>
      <c r="B98" s="102" t="s">
        <v>4</v>
      </c>
      <c r="C98" s="103"/>
      <c r="D98" s="103"/>
      <c r="E98" s="104"/>
      <c r="F98" s="20" t="s">
        <v>5</v>
      </c>
      <c r="G98" s="20" t="s">
        <v>6</v>
      </c>
      <c r="H98" s="20" t="s">
        <v>26</v>
      </c>
    </row>
    <row r="99" spans="1:8" s="13" customFormat="1" ht="48" customHeight="1" x14ac:dyDescent="0.2">
      <c r="A99" s="14" t="s">
        <v>54</v>
      </c>
      <c r="B99" s="105" t="s">
        <v>27</v>
      </c>
      <c r="C99" s="106"/>
      <c r="D99" s="106"/>
      <c r="E99" s="107"/>
      <c r="F99" s="18"/>
      <c r="G99" s="15">
        <v>5</v>
      </c>
      <c r="H99" s="6" t="str">
        <f>IF(F99="","",F99*G99)</f>
        <v/>
      </c>
    </row>
    <row r="100" spans="1:8" s="13" customFormat="1" ht="15.75" x14ac:dyDescent="0.2">
      <c r="A100" s="51" t="str">
        <f>A96&amp;" - Teilsumme "</f>
        <v xml:space="preserve">Bereitstellungspauschale - Teilsumme </v>
      </c>
      <c r="B100" s="52"/>
      <c r="C100" s="52"/>
      <c r="D100" s="52"/>
      <c r="E100" s="52"/>
      <c r="F100" s="52"/>
      <c r="G100" s="53"/>
      <c r="H100" s="7" t="str">
        <f>IFERROR(H99,"")</f>
        <v/>
      </c>
    </row>
    <row r="101" spans="1:8" s="13" customFormat="1" ht="30" customHeight="1" x14ac:dyDescent="0.2">
      <c r="A101" s="92" t="s">
        <v>36</v>
      </c>
      <c r="B101" s="93"/>
      <c r="C101" s="93"/>
      <c r="D101" s="93"/>
      <c r="E101" s="93"/>
      <c r="F101" s="94"/>
      <c r="G101" s="95" t="s">
        <v>11</v>
      </c>
      <c r="H101" s="96"/>
    </row>
    <row r="102" spans="1:8" s="13" customFormat="1" ht="30" customHeight="1" x14ac:dyDescent="0.2">
      <c r="A102" s="75" t="s">
        <v>28</v>
      </c>
      <c r="B102" s="76"/>
      <c r="C102" s="76"/>
      <c r="D102" s="76"/>
      <c r="E102" s="76"/>
      <c r="F102" s="76"/>
      <c r="G102" s="76"/>
      <c r="H102" s="77"/>
    </row>
    <row r="103" spans="1:8" s="13" customFormat="1" ht="51" x14ac:dyDescent="0.2">
      <c r="A103" s="19" t="s">
        <v>38</v>
      </c>
      <c r="B103" s="23" t="s">
        <v>0</v>
      </c>
      <c r="C103" s="19" t="s">
        <v>18</v>
      </c>
      <c r="D103" s="34" t="s">
        <v>1</v>
      </c>
      <c r="E103" s="19" t="s">
        <v>29</v>
      </c>
      <c r="F103" s="19" t="s">
        <v>30</v>
      </c>
      <c r="G103" s="19" t="s">
        <v>31</v>
      </c>
      <c r="H103" s="19" t="s">
        <v>34</v>
      </c>
    </row>
    <row r="104" spans="1:8" s="13" customFormat="1" ht="15.75" x14ac:dyDescent="0.2">
      <c r="A104" s="20" t="s">
        <v>3</v>
      </c>
      <c r="B104" s="20" t="s">
        <v>4</v>
      </c>
      <c r="C104" s="20" t="s">
        <v>5</v>
      </c>
      <c r="D104" s="33" t="s">
        <v>6</v>
      </c>
      <c r="E104" s="20" t="s">
        <v>7</v>
      </c>
      <c r="F104" s="20" t="s">
        <v>8</v>
      </c>
      <c r="G104" s="20" t="s">
        <v>9</v>
      </c>
      <c r="H104" s="20" t="s">
        <v>10</v>
      </c>
    </row>
    <row r="105" spans="1:8" s="13" customFormat="1" ht="15.75" customHeight="1" x14ac:dyDescent="0.2">
      <c r="A105" s="58" t="s">
        <v>12</v>
      </c>
      <c r="B105" s="59"/>
      <c r="C105" s="59"/>
      <c r="D105" s="59"/>
      <c r="E105" s="59"/>
      <c r="F105" s="59"/>
      <c r="G105" s="59"/>
      <c r="H105" s="60"/>
    </row>
    <row r="106" spans="1:8" s="13" customFormat="1" ht="15.75" x14ac:dyDescent="0.2">
      <c r="A106" s="14" t="s">
        <v>126</v>
      </c>
      <c r="B106" s="61" t="s">
        <v>45</v>
      </c>
      <c r="C106" s="62"/>
      <c r="D106" s="62"/>
      <c r="E106" s="62"/>
      <c r="F106" s="62"/>
      <c r="G106" s="62"/>
      <c r="H106" s="63"/>
    </row>
    <row r="107" spans="1:8" s="13" customFormat="1" ht="25.5" x14ac:dyDescent="0.2">
      <c r="A107" s="4" t="s">
        <v>127</v>
      </c>
      <c r="B107" s="16" t="s">
        <v>128</v>
      </c>
      <c r="C107" s="17">
        <v>70</v>
      </c>
      <c r="D107" s="5" t="s">
        <v>2</v>
      </c>
      <c r="E107" s="18"/>
      <c r="F107" s="6" t="str">
        <f t="shared" ref="F107" si="13">IF(E107="","",C107*E107)</f>
        <v/>
      </c>
      <c r="G107" s="8">
        <v>15</v>
      </c>
      <c r="H107" s="6" t="str">
        <f t="shared" ref="H107" si="14">IF(E107="","",F107*G107)</f>
        <v/>
      </c>
    </row>
    <row r="108" spans="1:8" s="13" customFormat="1" ht="15.75" x14ac:dyDescent="0.2">
      <c r="A108" s="14" t="s">
        <v>55</v>
      </c>
      <c r="B108" s="61" t="s">
        <v>16</v>
      </c>
      <c r="C108" s="62"/>
      <c r="D108" s="62"/>
      <c r="E108" s="62"/>
      <c r="F108" s="62"/>
      <c r="G108" s="62"/>
      <c r="H108" s="63"/>
    </row>
    <row r="109" spans="1:8" s="13" customFormat="1" ht="25.5" x14ac:dyDescent="0.2">
      <c r="A109" s="4" t="s">
        <v>129</v>
      </c>
      <c r="B109" s="16" t="s">
        <v>108</v>
      </c>
      <c r="C109" s="17">
        <v>130</v>
      </c>
      <c r="D109" s="5" t="s">
        <v>2</v>
      </c>
      <c r="E109" s="18"/>
      <c r="F109" s="6" t="str">
        <f t="shared" ref="F109" si="15">IF(E109="","",C109*E109)</f>
        <v/>
      </c>
      <c r="G109" s="8">
        <v>15</v>
      </c>
      <c r="H109" s="6" t="str">
        <f t="shared" ref="H109" si="16">IF(E109="","",F109*G109)</f>
        <v/>
      </c>
    </row>
    <row r="110" spans="1:8" s="13" customFormat="1" ht="25.5" x14ac:dyDescent="0.2">
      <c r="A110" s="4" t="s">
        <v>130</v>
      </c>
      <c r="B110" s="16" t="s">
        <v>131</v>
      </c>
      <c r="C110" s="17">
        <v>20</v>
      </c>
      <c r="D110" s="5" t="s">
        <v>2</v>
      </c>
      <c r="E110" s="18"/>
      <c r="F110" s="6" t="str">
        <f t="shared" ref="F110" si="17">IF(E110="","",C110*E110)</f>
        <v/>
      </c>
      <c r="G110" s="8">
        <v>15</v>
      </c>
      <c r="H110" s="6" t="str">
        <f t="shared" ref="H110" si="18">IF(E110="","",F110*G110)</f>
        <v/>
      </c>
    </row>
    <row r="111" spans="1:8" s="13" customFormat="1" ht="15.75" x14ac:dyDescent="0.2">
      <c r="A111" s="58" t="s">
        <v>32</v>
      </c>
      <c r="B111" s="59" t="s">
        <v>32</v>
      </c>
      <c r="C111" s="59"/>
      <c r="D111" s="59"/>
      <c r="E111" s="59"/>
      <c r="F111" s="59"/>
      <c r="G111" s="59"/>
      <c r="H111" s="60"/>
    </row>
    <row r="112" spans="1:8" s="13" customFormat="1" ht="15.75" x14ac:dyDescent="0.2">
      <c r="A112" s="14" t="s">
        <v>126</v>
      </c>
      <c r="B112" s="61" t="s">
        <v>45</v>
      </c>
      <c r="C112" s="62"/>
      <c r="D112" s="62"/>
      <c r="E112" s="62"/>
      <c r="F112" s="62"/>
      <c r="G112" s="62"/>
      <c r="H112" s="63"/>
    </row>
    <row r="113" spans="1:8" s="13" customFormat="1" ht="25.5" x14ac:dyDescent="0.2">
      <c r="A113" s="4" t="s">
        <v>127</v>
      </c>
      <c r="B113" s="16" t="s">
        <v>128</v>
      </c>
      <c r="C113" s="17">
        <v>70</v>
      </c>
      <c r="D113" s="5" t="s">
        <v>2</v>
      </c>
      <c r="E113" s="18"/>
      <c r="F113" s="6" t="str">
        <f t="shared" ref="F113" si="19">IF(E113="","",C113*E113)</f>
        <v/>
      </c>
      <c r="G113" s="8">
        <v>5</v>
      </c>
      <c r="H113" s="6" t="str">
        <f t="shared" ref="H113" si="20">IF(E113="","",F113*G113)</f>
        <v/>
      </c>
    </row>
    <row r="114" spans="1:8" s="13" customFormat="1" ht="15.75" x14ac:dyDescent="0.2">
      <c r="A114" s="14" t="s">
        <v>55</v>
      </c>
      <c r="B114" s="61" t="s">
        <v>16</v>
      </c>
      <c r="C114" s="62"/>
      <c r="D114" s="62"/>
      <c r="E114" s="62"/>
      <c r="F114" s="62"/>
      <c r="G114" s="62"/>
      <c r="H114" s="63"/>
    </row>
    <row r="115" spans="1:8" s="13" customFormat="1" ht="25.5" x14ac:dyDescent="0.2">
      <c r="A115" s="4" t="s">
        <v>129</v>
      </c>
      <c r="B115" s="16" t="s">
        <v>108</v>
      </c>
      <c r="C115" s="17">
        <v>130</v>
      </c>
      <c r="D115" s="5" t="s">
        <v>2</v>
      </c>
      <c r="E115" s="18"/>
      <c r="F115" s="6" t="str">
        <f t="shared" ref="F115:F116" si="21">IF(E115="","",C115*E115)</f>
        <v/>
      </c>
      <c r="G115" s="8">
        <v>5</v>
      </c>
      <c r="H115" s="6" t="str">
        <f t="shared" ref="H115:H116" si="22">IF(E115="","",F115*G115)</f>
        <v/>
      </c>
    </row>
    <row r="116" spans="1:8" s="13" customFormat="1" ht="25.5" x14ac:dyDescent="0.2">
      <c r="A116" s="4" t="s">
        <v>130</v>
      </c>
      <c r="B116" s="16" t="s">
        <v>131</v>
      </c>
      <c r="C116" s="17">
        <v>20</v>
      </c>
      <c r="D116" s="5" t="s">
        <v>2</v>
      </c>
      <c r="E116" s="18"/>
      <c r="F116" s="6" t="str">
        <f t="shared" si="21"/>
        <v/>
      </c>
      <c r="G116" s="8">
        <v>5</v>
      </c>
      <c r="H116" s="6" t="str">
        <f t="shared" si="22"/>
        <v/>
      </c>
    </row>
    <row r="117" spans="1:8" s="13" customFormat="1" ht="15.75" x14ac:dyDescent="0.2">
      <c r="A117" s="51" t="str">
        <f>A101&amp;" - Teilsumme "</f>
        <v xml:space="preserve">Einsatzpauschalen innerhalb der Winterdienstsaison  - Teilsumme </v>
      </c>
      <c r="B117" s="52"/>
      <c r="C117" s="52"/>
      <c r="D117" s="52"/>
      <c r="E117" s="52"/>
      <c r="F117" s="52"/>
      <c r="G117" s="53"/>
      <c r="H117" s="7" t="str">
        <f>IF(SUM(H106:H116)=0,"",SUM(H106:H116))</f>
        <v/>
      </c>
    </row>
    <row r="118" spans="1:8" s="13" customFormat="1" ht="30" customHeight="1" x14ac:dyDescent="0.2">
      <c r="A118" s="70" t="s">
        <v>37</v>
      </c>
      <c r="B118" s="71"/>
      <c r="C118" s="71"/>
      <c r="D118" s="71"/>
      <c r="E118" s="71"/>
      <c r="F118" s="72"/>
      <c r="G118" s="73" t="s">
        <v>56</v>
      </c>
      <c r="H118" s="74"/>
    </row>
    <row r="119" spans="1:8" s="13" customFormat="1" ht="30" customHeight="1" x14ac:dyDescent="0.2">
      <c r="A119" s="75" t="s">
        <v>28</v>
      </c>
      <c r="B119" s="76"/>
      <c r="C119" s="76"/>
      <c r="D119" s="76"/>
      <c r="E119" s="76"/>
      <c r="F119" s="76"/>
      <c r="G119" s="76"/>
      <c r="H119" s="77"/>
    </row>
    <row r="120" spans="1:8" s="13" customFormat="1" ht="51" x14ac:dyDescent="0.2">
      <c r="A120" s="19" t="s">
        <v>38</v>
      </c>
      <c r="B120" s="23" t="s">
        <v>0</v>
      </c>
      <c r="C120" s="19" t="s">
        <v>18</v>
      </c>
      <c r="D120" s="34" t="s">
        <v>1</v>
      </c>
      <c r="E120" s="19" t="s">
        <v>29</v>
      </c>
      <c r="F120" s="19" t="s">
        <v>30</v>
      </c>
      <c r="G120" s="19" t="s">
        <v>33</v>
      </c>
      <c r="H120" s="19" t="s">
        <v>34</v>
      </c>
    </row>
    <row r="121" spans="1:8" s="13" customFormat="1" ht="15.75" x14ac:dyDescent="0.2">
      <c r="A121" s="20" t="s">
        <v>3</v>
      </c>
      <c r="B121" s="20" t="s">
        <v>4</v>
      </c>
      <c r="C121" s="20" t="s">
        <v>5</v>
      </c>
      <c r="D121" s="33" t="s">
        <v>6</v>
      </c>
      <c r="E121" s="20" t="s">
        <v>7</v>
      </c>
      <c r="F121" s="20" t="s">
        <v>8</v>
      </c>
      <c r="G121" s="20" t="s">
        <v>9</v>
      </c>
      <c r="H121" s="20" t="s">
        <v>10</v>
      </c>
    </row>
    <row r="122" spans="1:8" s="13" customFormat="1" ht="15.75" customHeight="1" x14ac:dyDescent="0.2">
      <c r="A122" s="58" t="s">
        <v>12</v>
      </c>
      <c r="B122" s="59"/>
      <c r="C122" s="59"/>
      <c r="D122" s="59"/>
      <c r="E122" s="59"/>
      <c r="F122" s="59"/>
      <c r="G122" s="59"/>
      <c r="H122" s="60"/>
    </row>
    <row r="123" spans="1:8" s="13" customFormat="1" ht="15.75" customHeight="1" x14ac:dyDescent="0.2">
      <c r="A123" s="14" t="s">
        <v>126</v>
      </c>
      <c r="B123" s="61" t="s">
        <v>45</v>
      </c>
      <c r="C123" s="62"/>
      <c r="D123" s="62"/>
      <c r="E123" s="62"/>
      <c r="F123" s="62"/>
      <c r="G123" s="62"/>
      <c r="H123" s="63"/>
    </row>
    <row r="124" spans="1:8" s="13" customFormat="1" ht="25.5" x14ac:dyDescent="0.2">
      <c r="A124" s="4" t="s">
        <v>127</v>
      </c>
      <c r="B124" s="16" t="s">
        <v>128</v>
      </c>
      <c r="C124" s="17">
        <v>70</v>
      </c>
      <c r="D124" s="5" t="s">
        <v>2</v>
      </c>
      <c r="E124" s="18"/>
      <c r="F124" s="6" t="str">
        <f t="shared" ref="F124" si="23">IF(E124="","",C124*E124)</f>
        <v/>
      </c>
      <c r="G124" s="8">
        <v>1</v>
      </c>
      <c r="H124" s="6" t="str">
        <f t="shared" ref="H124" si="24">IF(E124="","",F124*G124)</f>
        <v/>
      </c>
    </row>
    <row r="125" spans="1:8" s="13" customFormat="1" ht="15.75" x14ac:dyDescent="0.2">
      <c r="A125" s="14" t="s">
        <v>55</v>
      </c>
      <c r="B125" s="61" t="s">
        <v>16</v>
      </c>
      <c r="C125" s="62"/>
      <c r="D125" s="62"/>
      <c r="E125" s="62"/>
      <c r="F125" s="62"/>
      <c r="G125" s="62"/>
      <c r="H125" s="63"/>
    </row>
    <row r="126" spans="1:8" s="13" customFormat="1" ht="25.5" x14ac:dyDescent="0.2">
      <c r="A126" s="4" t="s">
        <v>129</v>
      </c>
      <c r="B126" s="16" t="s">
        <v>108</v>
      </c>
      <c r="C126" s="17">
        <v>130</v>
      </c>
      <c r="D126" s="5" t="s">
        <v>2</v>
      </c>
      <c r="E126" s="18"/>
      <c r="F126" s="6" t="str">
        <f t="shared" ref="F126:F127" si="25">IF(E126="","",C126*E126)</f>
        <v/>
      </c>
      <c r="G126" s="8">
        <v>1</v>
      </c>
      <c r="H126" s="6" t="str">
        <f t="shared" ref="H126:H127" si="26">IF(E126="","",F126*G126)</f>
        <v/>
      </c>
    </row>
    <row r="127" spans="1:8" s="13" customFormat="1" ht="25.5" x14ac:dyDescent="0.2">
      <c r="A127" s="4" t="s">
        <v>130</v>
      </c>
      <c r="B127" s="16" t="s">
        <v>131</v>
      </c>
      <c r="C127" s="17">
        <v>20</v>
      </c>
      <c r="D127" s="5" t="s">
        <v>2</v>
      </c>
      <c r="E127" s="18"/>
      <c r="F127" s="6" t="str">
        <f t="shared" si="25"/>
        <v/>
      </c>
      <c r="G127" s="8">
        <v>1</v>
      </c>
      <c r="H127" s="6" t="str">
        <f t="shared" si="26"/>
        <v/>
      </c>
    </row>
    <row r="128" spans="1:8" s="13" customFormat="1" ht="15.75" x14ac:dyDescent="0.2">
      <c r="A128" s="58" t="s">
        <v>32</v>
      </c>
      <c r="B128" s="59" t="s">
        <v>32</v>
      </c>
      <c r="C128" s="59"/>
      <c r="D128" s="59"/>
      <c r="E128" s="59"/>
      <c r="F128" s="59"/>
      <c r="G128" s="59"/>
      <c r="H128" s="60"/>
    </row>
    <row r="129" spans="1:8" s="13" customFormat="1" ht="15.75" x14ac:dyDescent="0.2">
      <c r="A129" s="14" t="s">
        <v>126</v>
      </c>
      <c r="B129" s="61" t="s">
        <v>45</v>
      </c>
      <c r="C129" s="62"/>
      <c r="D129" s="62"/>
      <c r="E129" s="62"/>
      <c r="F129" s="62"/>
      <c r="G129" s="62"/>
      <c r="H129" s="63"/>
    </row>
    <row r="130" spans="1:8" s="13" customFormat="1" ht="25.5" x14ac:dyDescent="0.2">
      <c r="A130" s="4" t="s">
        <v>127</v>
      </c>
      <c r="B130" s="16" t="s">
        <v>128</v>
      </c>
      <c r="C130" s="17">
        <v>70</v>
      </c>
      <c r="D130" s="5" t="s">
        <v>2</v>
      </c>
      <c r="E130" s="18"/>
      <c r="F130" s="6" t="str">
        <f t="shared" ref="F130" si="27">IF(E130="","",C130*E130)</f>
        <v/>
      </c>
      <c r="G130" s="8">
        <v>1</v>
      </c>
      <c r="H130" s="6" t="str">
        <f t="shared" ref="H130" si="28">IF(E130="","",F130*G130)</f>
        <v/>
      </c>
    </row>
    <row r="131" spans="1:8" s="13" customFormat="1" ht="15.75" x14ac:dyDescent="0.2">
      <c r="A131" s="14" t="s">
        <v>55</v>
      </c>
      <c r="B131" s="61" t="s">
        <v>16</v>
      </c>
      <c r="C131" s="62"/>
      <c r="D131" s="62"/>
      <c r="E131" s="62"/>
      <c r="F131" s="62"/>
      <c r="G131" s="62"/>
      <c r="H131" s="63"/>
    </row>
    <row r="132" spans="1:8" s="13" customFormat="1" ht="25.5" x14ac:dyDescent="0.2">
      <c r="A132" s="4" t="s">
        <v>129</v>
      </c>
      <c r="B132" s="16" t="s">
        <v>108</v>
      </c>
      <c r="C132" s="17">
        <v>130</v>
      </c>
      <c r="D132" s="5" t="s">
        <v>2</v>
      </c>
      <c r="E132" s="18"/>
      <c r="F132" s="6" t="str">
        <f t="shared" ref="F132:F133" si="29">IF(E132="","",C132*E132)</f>
        <v/>
      </c>
      <c r="G132" s="8">
        <v>1</v>
      </c>
      <c r="H132" s="6" t="str">
        <f t="shared" ref="H132:H133" si="30">IF(E132="","",F132*G132)</f>
        <v/>
      </c>
    </row>
    <row r="133" spans="1:8" s="13" customFormat="1" ht="25.5" x14ac:dyDescent="0.2">
      <c r="A133" s="4" t="s">
        <v>130</v>
      </c>
      <c r="B133" s="16" t="s">
        <v>131</v>
      </c>
      <c r="C133" s="17">
        <v>20</v>
      </c>
      <c r="D133" s="5" t="s">
        <v>2</v>
      </c>
      <c r="E133" s="18"/>
      <c r="F133" s="6" t="str">
        <f t="shared" si="29"/>
        <v/>
      </c>
      <c r="G133" s="8">
        <v>1</v>
      </c>
      <c r="H133" s="6" t="str">
        <f t="shared" si="30"/>
        <v/>
      </c>
    </row>
    <row r="134" spans="1:8" s="13" customFormat="1" ht="15.75" x14ac:dyDescent="0.2">
      <c r="A134" s="51" t="str">
        <f>A118&amp;" - Teilsumme "</f>
        <v xml:space="preserve">Einsatzpauschalen außerhalb der Winterdienstsaison  - Teilsumme </v>
      </c>
      <c r="B134" s="52"/>
      <c r="C134" s="52"/>
      <c r="D134" s="52"/>
      <c r="E134" s="52"/>
      <c r="F134" s="52"/>
      <c r="G134" s="53"/>
      <c r="H134" s="7" t="str">
        <f>IF(SUM(H123:H133)=0,"",SUM(H123:H133))</f>
        <v/>
      </c>
    </row>
    <row r="135" spans="1:8" s="13" customFormat="1" ht="24.95" customHeight="1" x14ac:dyDescent="0.2">
      <c r="A135" s="54" t="str">
        <f>A94&amp;" "&amp;B94&amp;" "&amp;C94&amp;" "&amp;" - Gesamtsumme"</f>
        <v>2.2 WE 105517 WINTERDIENST  - Gesamtsumme</v>
      </c>
      <c r="B135" s="55"/>
      <c r="C135" s="55"/>
      <c r="D135" s="55"/>
      <c r="E135" s="55"/>
      <c r="F135" s="55"/>
      <c r="G135" s="56"/>
      <c r="H135" s="26" t="str">
        <f>IFERROR(H134+H117+H100,"")</f>
        <v/>
      </c>
    </row>
    <row r="136" spans="1:8" s="13" customFormat="1" ht="24.95" customHeight="1" x14ac:dyDescent="0.2">
      <c r="A136" s="54" t="str">
        <f>A77&amp;" "&amp;B77&amp;" "&amp;C78&amp;" und "&amp;C94&amp;" "&amp;" - Gesamtsumme"</f>
        <v>2. WE 105517 GRAUFLÄCHENREINIGUNG und WINTERDIENST  - Gesamtsumme</v>
      </c>
      <c r="B136" s="55"/>
      <c r="C136" s="55"/>
      <c r="D136" s="55"/>
      <c r="E136" s="55"/>
      <c r="F136" s="55"/>
      <c r="G136" s="56"/>
      <c r="H136" s="26" t="str">
        <f>IFERROR(H91+H135,"")</f>
        <v/>
      </c>
    </row>
    <row r="137" spans="1:8" s="13" customFormat="1" ht="43.5" customHeight="1" x14ac:dyDescent="0.2">
      <c r="A137" s="57" t="s">
        <v>17</v>
      </c>
      <c r="B137" s="57"/>
      <c r="C137" s="57"/>
      <c r="D137" s="57"/>
      <c r="E137" s="57"/>
      <c r="F137" s="57"/>
      <c r="G137" s="57"/>
      <c r="H137" s="57"/>
    </row>
    <row r="138" spans="1:8" s="13" customFormat="1" ht="15.75" x14ac:dyDescent="0.2">
      <c r="A138" s="50"/>
      <c r="B138" s="50"/>
      <c r="C138" s="50"/>
      <c r="D138" s="50"/>
      <c r="E138" s="50"/>
      <c r="F138" s="50"/>
      <c r="G138" s="50"/>
      <c r="H138" s="50"/>
    </row>
    <row r="139" spans="1:8" s="3" customFormat="1" ht="39.950000000000003" customHeight="1" x14ac:dyDescent="0.25">
      <c r="A139" s="25" t="s">
        <v>132</v>
      </c>
      <c r="B139" s="25" t="s">
        <v>133</v>
      </c>
      <c r="C139" s="111" t="s">
        <v>134</v>
      </c>
      <c r="D139" s="112"/>
      <c r="E139" s="112"/>
      <c r="F139" s="112"/>
      <c r="G139" s="112"/>
      <c r="H139" s="113"/>
    </row>
    <row r="140" spans="1:8" s="3" customFormat="1" ht="30.75" customHeight="1" x14ac:dyDescent="0.25">
      <c r="A140" s="21" t="s">
        <v>135</v>
      </c>
      <c r="B140" s="22" t="str">
        <f>B139</f>
        <v>WE 105906</v>
      </c>
      <c r="C140" s="78" t="s">
        <v>41</v>
      </c>
      <c r="D140" s="79"/>
      <c r="E140" s="79"/>
      <c r="F140" s="79"/>
      <c r="G140" s="79"/>
      <c r="H140" s="80"/>
    </row>
    <row r="141" spans="1:8" s="3" customFormat="1" ht="30" customHeight="1" x14ac:dyDescent="0.25">
      <c r="A141" s="66" t="s">
        <v>19</v>
      </c>
      <c r="B141" s="67"/>
      <c r="C141" s="67"/>
      <c r="D141" s="67"/>
      <c r="E141" s="67"/>
      <c r="F141" s="67"/>
      <c r="G141" s="67"/>
      <c r="H141" s="68"/>
    </row>
    <row r="142" spans="1:8" s="13" customFormat="1" ht="63.75" x14ac:dyDescent="0.2">
      <c r="A142" s="19" t="s">
        <v>38</v>
      </c>
      <c r="B142" s="23" t="s">
        <v>0</v>
      </c>
      <c r="C142" s="19" t="s">
        <v>18</v>
      </c>
      <c r="D142" s="34" t="s">
        <v>1</v>
      </c>
      <c r="E142" s="19" t="s">
        <v>53</v>
      </c>
      <c r="F142" s="19" t="s">
        <v>30</v>
      </c>
      <c r="G142" s="19" t="s">
        <v>31</v>
      </c>
      <c r="H142" s="19" t="s">
        <v>34</v>
      </c>
    </row>
    <row r="143" spans="1:8" s="13" customFormat="1" ht="15.75" x14ac:dyDescent="0.2">
      <c r="A143" s="20" t="s">
        <v>3</v>
      </c>
      <c r="B143" s="20" t="s">
        <v>4</v>
      </c>
      <c r="C143" s="20" t="s">
        <v>5</v>
      </c>
      <c r="D143" s="33" t="s">
        <v>6</v>
      </c>
      <c r="E143" s="20" t="s">
        <v>7</v>
      </c>
      <c r="F143" s="20" t="s">
        <v>8</v>
      </c>
      <c r="G143" s="20" t="s">
        <v>9</v>
      </c>
      <c r="H143" s="20" t="s">
        <v>10</v>
      </c>
    </row>
    <row r="144" spans="1:8" s="13" customFormat="1" ht="15.75" customHeight="1" x14ac:dyDescent="0.2">
      <c r="A144" s="29" t="s">
        <v>136</v>
      </c>
      <c r="B144" s="27" t="s">
        <v>42</v>
      </c>
      <c r="C144" s="27"/>
      <c r="D144" s="27"/>
      <c r="E144" s="27"/>
      <c r="F144" s="27"/>
      <c r="G144" s="27"/>
      <c r="H144" s="28"/>
    </row>
    <row r="145" spans="1:8" s="13" customFormat="1" ht="25.5" x14ac:dyDescent="0.2">
      <c r="A145" s="14" t="s">
        <v>137</v>
      </c>
      <c r="B145" s="16" t="s">
        <v>122</v>
      </c>
      <c r="C145" s="17">
        <v>70</v>
      </c>
      <c r="D145" s="5" t="s">
        <v>2</v>
      </c>
      <c r="E145" s="18"/>
      <c r="F145" s="6" t="str">
        <f>IF(E145="","",C145*E145)</f>
        <v/>
      </c>
      <c r="G145" s="48">
        <v>4</v>
      </c>
      <c r="H145" s="6" t="str">
        <f>IF(E145="","",F145*G145)</f>
        <v/>
      </c>
    </row>
    <row r="146" spans="1:8" s="13" customFormat="1" ht="15.75" x14ac:dyDescent="0.2">
      <c r="A146" s="51" t="str">
        <f>B144&amp;" - Teilsumme "</f>
        <v xml:space="preserve">Grauflächenreinigung öffentliche Flächen - Teilsumme </v>
      </c>
      <c r="B146" s="52"/>
      <c r="C146" s="52"/>
      <c r="D146" s="52"/>
      <c r="E146" s="52"/>
      <c r="F146" s="52"/>
      <c r="G146" s="53"/>
      <c r="H146" s="7" t="str">
        <f>IFERROR(H145,"")</f>
        <v/>
      </c>
    </row>
    <row r="147" spans="1:8" s="13" customFormat="1" ht="15.75" customHeight="1" x14ac:dyDescent="0.2">
      <c r="A147" s="29" t="s">
        <v>138</v>
      </c>
      <c r="B147" s="27" t="s">
        <v>43</v>
      </c>
      <c r="C147" s="27"/>
      <c r="D147" s="27"/>
      <c r="E147" s="27"/>
      <c r="F147" s="27"/>
      <c r="G147" s="27"/>
      <c r="H147" s="28"/>
    </row>
    <row r="148" spans="1:8" s="13" customFormat="1" ht="25.5" x14ac:dyDescent="0.2">
      <c r="A148" s="47" t="s">
        <v>139</v>
      </c>
      <c r="B148" s="16" t="s">
        <v>140</v>
      </c>
      <c r="C148" s="17">
        <v>4</v>
      </c>
      <c r="D148" s="5" t="s">
        <v>52</v>
      </c>
      <c r="E148" s="18"/>
      <c r="F148" s="6" t="str">
        <f t="shared" ref="F148" si="31">IF(E148="","",C148*E148)</f>
        <v/>
      </c>
      <c r="G148" s="30">
        <v>2</v>
      </c>
      <c r="H148" s="6" t="str">
        <f t="shared" ref="H148" si="32">IF(E148="","",F148*G148)</f>
        <v/>
      </c>
    </row>
    <row r="149" spans="1:8" s="13" customFormat="1" ht="15.75" x14ac:dyDescent="0.2">
      <c r="A149" s="69" t="str">
        <f>B147&amp;" - Teilsumme "</f>
        <v xml:space="preserve">Grauflächenreinigung nicht öffentliche Flächen - Teilsumme </v>
      </c>
      <c r="B149" s="69"/>
      <c r="C149" s="69"/>
      <c r="D149" s="69"/>
      <c r="E149" s="69"/>
      <c r="F149" s="69"/>
      <c r="G149" s="69"/>
      <c r="H149" s="7" t="str">
        <f>IF(SUM(H148:H148)=0,"",SUM(H148:H148))</f>
        <v/>
      </c>
    </row>
    <row r="150" spans="1:8" s="13" customFormat="1" ht="24.95" customHeight="1" x14ac:dyDescent="0.2">
      <c r="A150" s="54" t="str">
        <f>A140&amp;" "&amp;C140&amp;" - Gesamtsumme"</f>
        <v>3.1 GRAUFLÄCHENREINIGUNG - Gesamtsumme</v>
      </c>
      <c r="B150" s="55"/>
      <c r="C150" s="55"/>
      <c r="D150" s="55"/>
      <c r="E150" s="55"/>
      <c r="F150" s="55"/>
      <c r="G150" s="56"/>
      <c r="H150" s="26" t="str">
        <f>IFERROR(H146+H149,"")</f>
        <v/>
      </c>
    </row>
    <row r="151" spans="1:8" s="13" customFormat="1" ht="71.25" customHeight="1" x14ac:dyDescent="0.2">
      <c r="A151" s="65" t="s">
        <v>97</v>
      </c>
      <c r="B151" s="65"/>
      <c r="C151" s="65"/>
      <c r="D151" s="65"/>
      <c r="E151" s="65"/>
      <c r="F151" s="65"/>
      <c r="G151" s="65"/>
      <c r="H151" s="65"/>
    </row>
    <row r="152" spans="1:8" s="13" customFormat="1" ht="15.75" x14ac:dyDescent="0.2">
      <c r="A152" s="50"/>
      <c r="B152" s="50"/>
      <c r="C152" s="50"/>
      <c r="D152" s="50"/>
      <c r="E152" s="50"/>
      <c r="F152" s="50"/>
      <c r="G152" s="50"/>
      <c r="H152" s="50"/>
    </row>
    <row r="153" spans="1:8" s="3" customFormat="1" ht="30.75" customHeight="1" x14ac:dyDescent="0.25">
      <c r="A153" s="31" t="s">
        <v>141</v>
      </c>
      <c r="B153" s="32" t="str">
        <f>B140</f>
        <v>WE 105906</v>
      </c>
      <c r="C153" s="97" t="s">
        <v>20</v>
      </c>
      <c r="D153" s="97"/>
      <c r="E153" s="98" t="s">
        <v>23</v>
      </c>
      <c r="F153" s="98"/>
      <c r="G153" s="98"/>
      <c r="H153" s="98"/>
    </row>
    <row r="154" spans="1:8" s="3" customFormat="1" ht="30" customHeight="1" x14ac:dyDescent="0.25">
      <c r="A154" s="91" t="s">
        <v>19</v>
      </c>
      <c r="B154" s="91"/>
      <c r="C154" s="91"/>
      <c r="D154" s="91"/>
      <c r="E154" s="91"/>
      <c r="F154" s="91"/>
      <c r="G154" s="91"/>
      <c r="H154" s="91"/>
    </row>
    <row r="155" spans="1:8" s="13" customFormat="1" ht="30" customHeight="1" x14ac:dyDescent="0.2">
      <c r="A155" s="92" t="s">
        <v>24</v>
      </c>
      <c r="B155" s="93"/>
      <c r="C155" s="93"/>
      <c r="D155" s="93"/>
      <c r="E155" s="93"/>
      <c r="F155" s="94"/>
      <c r="G155" s="95" t="s">
        <v>11</v>
      </c>
      <c r="H155" s="96"/>
    </row>
    <row r="156" spans="1:8" s="13" customFormat="1" ht="38.25" x14ac:dyDescent="0.2">
      <c r="A156" s="19" t="s">
        <v>38</v>
      </c>
      <c r="B156" s="99" t="s">
        <v>0</v>
      </c>
      <c r="C156" s="100"/>
      <c r="D156" s="100"/>
      <c r="E156" s="101"/>
      <c r="F156" s="19" t="s">
        <v>39</v>
      </c>
      <c r="G156" s="19" t="s">
        <v>40</v>
      </c>
      <c r="H156" s="19" t="s">
        <v>25</v>
      </c>
    </row>
    <row r="157" spans="1:8" s="13" customFormat="1" ht="15.75" x14ac:dyDescent="0.2">
      <c r="A157" s="20" t="s">
        <v>3</v>
      </c>
      <c r="B157" s="102" t="s">
        <v>4</v>
      </c>
      <c r="C157" s="103"/>
      <c r="D157" s="103"/>
      <c r="E157" s="104"/>
      <c r="F157" s="20" t="s">
        <v>5</v>
      </c>
      <c r="G157" s="20" t="s">
        <v>6</v>
      </c>
      <c r="H157" s="20" t="s">
        <v>26</v>
      </c>
    </row>
    <row r="158" spans="1:8" s="13" customFormat="1" ht="48" customHeight="1" x14ac:dyDescent="0.2">
      <c r="A158" s="14" t="s">
        <v>141</v>
      </c>
      <c r="B158" s="105" t="s">
        <v>27</v>
      </c>
      <c r="C158" s="106"/>
      <c r="D158" s="106"/>
      <c r="E158" s="107"/>
      <c r="F158" s="18"/>
      <c r="G158" s="15">
        <v>5</v>
      </c>
      <c r="H158" s="6" t="str">
        <f>IF(F158="","",F158*G158)</f>
        <v/>
      </c>
    </row>
    <row r="159" spans="1:8" s="13" customFormat="1" ht="15.75" x14ac:dyDescent="0.2">
      <c r="A159" s="51" t="str">
        <f>A155&amp;" - Teilsumme "</f>
        <v xml:space="preserve">Bereitstellungspauschale - Teilsumme </v>
      </c>
      <c r="B159" s="52"/>
      <c r="C159" s="52"/>
      <c r="D159" s="52"/>
      <c r="E159" s="52"/>
      <c r="F159" s="52"/>
      <c r="G159" s="53"/>
      <c r="H159" s="7" t="str">
        <f>IFERROR(H158,"")</f>
        <v/>
      </c>
    </row>
    <row r="160" spans="1:8" s="13" customFormat="1" ht="30" customHeight="1" x14ac:dyDescent="0.2">
      <c r="A160" s="92" t="s">
        <v>36</v>
      </c>
      <c r="B160" s="93"/>
      <c r="C160" s="93"/>
      <c r="D160" s="93"/>
      <c r="E160" s="93"/>
      <c r="F160" s="94"/>
      <c r="G160" s="95" t="s">
        <v>11</v>
      </c>
      <c r="H160" s="96"/>
    </row>
    <row r="161" spans="1:8" s="13" customFormat="1" ht="30" customHeight="1" x14ac:dyDescent="0.2">
      <c r="A161" s="75" t="s">
        <v>28</v>
      </c>
      <c r="B161" s="76"/>
      <c r="C161" s="76"/>
      <c r="D161" s="76"/>
      <c r="E161" s="76"/>
      <c r="F161" s="76"/>
      <c r="G161" s="76"/>
      <c r="H161" s="77"/>
    </row>
    <row r="162" spans="1:8" s="13" customFormat="1" ht="51" x14ac:dyDescent="0.2">
      <c r="A162" s="19" t="s">
        <v>38</v>
      </c>
      <c r="B162" s="23" t="s">
        <v>0</v>
      </c>
      <c r="C162" s="19" t="s">
        <v>18</v>
      </c>
      <c r="D162" s="34" t="s">
        <v>1</v>
      </c>
      <c r="E162" s="19" t="s">
        <v>29</v>
      </c>
      <c r="F162" s="19" t="s">
        <v>30</v>
      </c>
      <c r="G162" s="19" t="s">
        <v>31</v>
      </c>
      <c r="H162" s="19" t="s">
        <v>34</v>
      </c>
    </row>
    <row r="163" spans="1:8" s="13" customFormat="1" ht="15.75" x14ac:dyDescent="0.2">
      <c r="A163" s="20" t="s">
        <v>3</v>
      </c>
      <c r="B163" s="20" t="s">
        <v>4</v>
      </c>
      <c r="C163" s="20" t="s">
        <v>5</v>
      </c>
      <c r="D163" s="33" t="s">
        <v>6</v>
      </c>
      <c r="E163" s="20" t="s">
        <v>7</v>
      </c>
      <c r="F163" s="20" t="s">
        <v>8</v>
      </c>
      <c r="G163" s="20" t="s">
        <v>9</v>
      </c>
      <c r="H163" s="20" t="s">
        <v>10</v>
      </c>
    </row>
    <row r="164" spans="1:8" s="13" customFormat="1" ht="15.75" customHeight="1" x14ac:dyDescent="0.2">
      <c r="A164" s="58" t="s">
        <v>12</v>
      </c>
      <c r="B164" s="59"/>
      <c r="C164" s="59"/>
      <c r="D164" s="59"/>
      <c r="E164" s="59"/>
      <c r="F164" s="59"/>
      <c r="G164" s="59"/>
      <c r="H164" s="60"/>
    </row>
    <row r="165" spans="1:8" s="13" customFormat="1" ht="15.75" x14ac:dyDescent="0.2">
      <c r="A165" s="14" t="s">
        <v>142</v>
      </c>
      <c r="B165" s="61" t="s">
        <v>45</v>
      </c>
      <c r="C165" s="62"/>
      <c r="D165" s="62"/>
      <c r="E165" s="62"/>
      <c r="F165" s="62"/>
      <c r="G165" s="62"/>
      <c r="H165" s="63"/>
    </row>
    <row r="166" spans="1:8" s="13" customFormat="1" ht="25.5" x14ac:dyDescent="0.2">
      <c r="A166" s="4" t="s">
        <v>143</v>
      </c>
      <c r="B166" s="16" t="s">
        <v>128</v>
      </c>
      <c r="C166" s="17">
        <v>70</v>
      </c>
      <c r="D166" s="5" t="s">
        <v>2</v>
      </c>
      <c r="E166" s="18"/>
      <c r="F166" s="6" t="str">
        <f t="shared" ref="F166" si="33">IF(E166="","",C166*E166)</f>
        <v/>
      </c>
      <c r="G166" s="8">
        <v>15</v>
      </c>
      <c r="H166" s="6" t="str">
        <f t="shared" ref="H166" si="34">IF(E166="","",F166*G166)</f>
        <v/>
      </c>
    </row>
    <row r="167" spans="1:8" s="13" customFormat="1" ht="15.75" x14ac:dyDescent="0.2">
      <c r="A167" s="14" t="s">
        <v>142</v>
      </c>
      <c r="B167" s="61" t="s">
        <v>16</v>
      </c>
      <c r="C167" s="62"/>
      <c r="D167" s="62"/>
      <c r="E167" s="62"/>
      <c r="F167" s="62"/>
      <c r="G167" s="62"/>
      <c r="H167" s="63"/>
    </row>
    <row r="168" spans="1:8" s="13" customFormat="1" ht="25.5" x14ac:dyDescent="0.2">
      <c r="A168" s="4" t="s">
        <v>143</v>
      </c>
      <c r="B168" s="16" t="s">
        <v>107</v>
      </c>
      <c r="C168" s="17">
        <v>2540</v>
      </c>
      <c r="D168" s="5" t="s">
        <v>2</v>
      </c>
      <c r="E168" s="18"/>
      <c r="F168" s="6" t="str">
        <f t="shared" ref="F168" si="35">IF(E168="","",C168*E168)</f>
        <v/>
      </c>
      <c r="G168" s="8">
        <v>15</v>
      </c>
      <c r="H168" s="6" t="str">
        <f t="shared" ref="H168" si="36">IF(E168="","",F168*G168)</f>
        <v/>
      </c>
    </row>
    <row r="169" spans="1:8" s="13" customFormat="1" ht="15.75" x14ac:dyDescent="0.2">
      <c r="A169" s="58" t="s">
        <v>32</v>
      </c>
      <c r="B169" s="59" t="s">
        <v>32</v>
      </c>
      <c r="C169" s="59"/>
      <c r="D169" s="59"/>
      <c r="E169" s="59"/>
      <c r="F169" s="59"/>
      <c r="G169" s="59"/>
      <c r="H169" s="60"/>
    </row>
    <row r="170" spans="1:8" s="13" customFormat="1" ht="15.75" x14ac:dyDescent="0.2">
      <c r="A170" s="14" t="s">
        <v>142</v>
      </c>
      <c r="B170" s="61" t="s">
        <v>45</v>
      </c>
      <c r="C170" s="62"/>
      <c r="D170" s="62"/>
      <c r="E170" s="62"/>
      <c r="F170" s="62"/>
      <c r="G170" s="62"/>
      <c r="H170" s="63"/>
    </row>
    <row r="171" spans="1:8" s="13" customFormat="1" ht="25.5" x14ac:dyDescent="0.2">
      <c r="A171" s="4" t="s">
        <v>143</v>
      </c>
      <c r="B171" s="16" t="s">
        <v>128</v>
      </c>
      <c r="C171" s="17">
        <v>70</v>
      </c>
      <c r="D171" s="5" t="s">
        <v>2</v>
      </c>
      <c r="E171" s="18"/>
      <c r="F171" s="6" t="str">
        <f t="shared" ref="F171" si="37">IF(E171="","",C171*E171)</f>
        <v/>
      </c>
      <c r="G171" s="8">
        <v>5</v>
      </c>
      <c r="H171" s="6" t="str">
        <f t="shared" ref="H171" si="38">IF(E171="","",F171*G171)</f>
        <v/>
      </c>
    </row>
    <row r="172" spans="1:8" s="13" customFormat="1" ht="15.75" x14ac:dyDescent="0.2">
      <c r="A172" s="14" t="s">
        <v>142</v>
      </c>
      <c r="B172" s="61" t="s">
        <v>16</v>
      </c>
      <c r="C172" s="62"/>
      <c r="D172" s="62"/>
      <c r="E172" s="62"/>
      <c r="F172" s="62"/>
      <c r="G172" s="62"/>
      <c r="H172" s="63"/>
    </row>
    <row r="173" spans="1:8" s="13" customFormat="1" ht="25.5" x14ac:dyDescent="0.2">
      <c r="A173" s="4" t="s">
        <v>143</v>
      </c>
      <c r="B173" s="16" t="s">
        <v>107</v>
      </c>
      <c r="C173" s="17">
        <v>2540</v>
      </c>
      <c r="D173" s="5" t="s">
        <v>2</v>
      </c>
      <c r="E173" s="18"/>
      <c r="F173" s="6" t="str">
        <f t="shared" ref="F173" si="39">IF(E173="","",C173*E173)</f>
        <v/>
      </c>
      <c r="G173" s="8">
        <v>5</v>
      </c>
      <c r="H173" s="6" t="str">
        <f t="shared" ref="H173" si="40">IF(E173="","",F173*G173)</f>
        <v/>
      </c>
    </row>
    <row r="174" spans="1:8" s="13" customFormat="1" ht="15.75" x14ac:dyDescent="0.2">
      <c r="A174" s="51" t="str">
        <f>A160&amp;" - Teilsumme "</f>
        <v xml:space="preserve">Einsatzpauschalen innerhalb der Winterdienstsaison  - Teilsumme </v>
      </c>
      <c r="B174" s="52"/>
      <c r="C174" s="52"/>
      <c r="D174" s="52"/>
      <c r="E174" s="52"/>
      <c r="F174" s="52"/>
      <c r="G174" s="53"/>
      <c r="H174" s="7" t="str">
        <f>IF(SUM(H165:H173)=0,"",SUM(H165:H173))</f>
        <v/>
      </c>
    </row>
    <row r="175" spans="1:8" s="13" customFormat="1" ht="30" customHeight="1" x14ac:dyDescent="0.2">
      <c r="A175" s="70" t="s">
        <v>37</v>
      </c>
      <c r="B175" s="71"/>
      <c r="C175" s="71"/>
      <c r="D175" s="71"/>
      <c r="E175" s="71"/>
      <c r="F175" s="72"/>
      <c r="G175" s="73" t="s">
        <v>56</v>
      </c>
      <c r="H175" s="74"/>
    </row>
    <row r="176" spans="1:8" s="13" customFormat="1" ht="30" customHeight="1" x14ac:dyDescent="0.2">
      <c r="A176" s="75" t="s">
        <v>28</v>
      </c>
      <c r="B176" s="76"/>
      <c r="C176" s="76"/>
      <c r="D176" s="76"/>
      <c r="E176" s="76"/>
      <c r="F176" s="76"/>
      <c r="G176" s="76"/>
      <c r="H176" s="77"/>
    </row>
    <row r="177" spans="1:8" s="13" customFormat="1" ht="51" x14ac:dyDescent="0.2">
      <c r="A177" s="19" t="s">
        <v>38</v>
      </c>
      <c r="B177" s="23" t="s">
        <v>0</v>
      </c>
      <c r="C177" s="19" t="s">
        <v>18</v>
      </c>
      <c r="D177" s="34" t="s">
        <v>1</v>
      </c>
      <c r="E177" s="19" t="s">
        <v>29</v>
      </c>
      <c r="F177" s="19" t="s">
        <v>30</v>
      </c>
      <c r="G177" s="19" t="s">
        <v>33</v>
      </c>
      <c r="H177" s="19" t="s">
        <v>34</v>
      </c>
    </row>
    <row r="178" spans="1:8" s="13" customFormat="1" ht="15.75" x14ac:dyDescent="0.2">
      <c r="A178" s="20" t="s">
        <v>3</v>
      </c>
      <c r="B178" s="20" t="s">
        <v>4</v>
      </c>
      <c r="C178" s="20" t="s">
        <v>5</v>
      </c>
      <c r="D178" s="33" t="s">
        <v>6</v>
      </c>
      <c r="E178" s="20" t="s">
        <v>7</v>
      </c>
      <c r="F178" s="20" t="s">
        <v>8</v>
      </c>
      <c r="G178" s="20" t="s">
        <v>9</v>
      </c>
      <c r="H178" s="20" t="s">
        <v>10</v>
      </c>
    </row>
    <row r="179" spans="1:8" s="13" customFormat="1" ht="15.75" customHeight="1" x14ac:dyDescent="0.2">
      <c r="A179" s="58" t="s">
        <v>12</v>
      </c>
      <c r="B179" s="59"/>
      <c r="C179" s="59"/>
      <c r="D179" s="59"/>
      <c r="E179" s="59"/>
      <c r="F179" s="59"/>
      <c r="G179" s="59"/>
      <c r="H179" s="60"/>
    </row>
    <row r="180" spans="1:8" s="13" customFormat="1" ht="15.75" customHeight="1" x14ac:dyDescent="0.2">
      <c r="A180" s="14" t="s">
        <v>142</v>
      </c>
      <c r="B180" s="61" t="s">
        <v>45</v>
      </c>
      <c r="C180" s="62"/>
      <c r="D180" s="62"/>
      <c r="E180" s="62"/>
      <c r="F180" s="62"/>
      <c r="G180" s="62"/>
      <c r="H180" s="63"/>
    </row>
    <row r="181" spans="1:8" s="13" customFormat="1" ht="25.5" x14ac:dyDescent="0.2">
      <c r="A181" s="4" t="s">
        <v>143</v>
      </c>
      <c r="B181" s="16" t="s">
        <v>128</v>
      </c>
      <c r="C181" s="17">
        <v>70</v>
      </c>
      <c r="D181" s="5" t="s">
        <v>2</v>
      </c>
      <c r="E181" s="18"/>
      <c r="F181" s="6" t="str">
        <f t="shared" ref="F181" si="41">IF(E181="","",C181*E181)</f>
        <v/>
      </c>
      <c r="G181" s="8">
        <v>1</v>
      </c>
      <c r="H181" s="6" t="str">
        <f t="shared" ref="H181" si="42">IF(E181="","",F181*G181)</f>
        <v/>
      </c>
    </row>
    <row r="182" spans="1:8" s="13" customFormat="1" ht="15.75" x14ac:dyDescent="0.2">
      <c r="A182" s="14" t="s">
        <v>142</v>
      </c>
      <c r="B182" s="61" t="s">
        <v>16</v>
      </c>
      <c r="C182" s="62"/>
      <c r="D182" s="62"/>
      <c r="E182" s="62"/>
      <c r="F182" s="62"/>
      <c r="G182" s="62"/>
      <c r="H182" s="63"/>
    </row>
    <row r="183" spans="1:8" s="13" customFormat="1" ht="25.5" x14ac:dyDescent="0.2">
      <c r="A183" s="4" t="s">
        <v>143</v>
      </c>
      <c r="B183" s="16" t="s">
        <v>107</v>
      </c>
      <c r="C183" s="17">
        <v>2540</v>
      </c>
      <c r="D183" s="5" t="s">
        <v>2</v>
      </c>
      <c r="E183" s="18"/>
      <c r="F183" s="6" t="str">
        <f t="shared" ref="F183" si="43">IF(E183="","",C183*E183)</f>
        <v/>
      </c>
      <c r="G183" s="8">
        <v>1</v>
      </c>
      <c r="H183" s="6" t="str">
        <f t="shared" ref="H183" si="44">IF(E183="","",F183*G183)</f>
        <v/>
      </c>
    </row>
    <row r="184" spans="1:8" s="13" customFormat="1" ht="15.75" x14ac:dyDescent="0.2">
      <c r="A184" s="58" t="s">
        <v>32</v>
      </c>
      <c r="B184" s="59" t="s">
        <v>32</v>
      </c>
      <c r="C184" s="59"/>
      <c r="D184" s="59"/>
      <c r="E184" s="59"/>
      <c r="F184" s="59"/>
      <c r="G184" s="59"/>
      <c r="H184" s="60"/>
    </row>
    <row r="185" spans="1:8" s="13" customFormat="1" ht="15.75" x14ac:dyDescent="0.2">
      <c r="A185" s="14" t="s">
        <v>142</v>
      </c>
      <c r="B185" s="61" t="s">
        <v>45</v>
      </c>
      <c r="C185" s="62"/>
      <c r="D185" s="62"/>
      <c r="E185" s="62"/>
      <c r="F185" s="62"/>
      <c r="G185" s="62"/>
      <c r="H185" s="63"/>
    </row>
    <row r="186" spans="1:8" s="13" customFormat="1" ht="25.5" x14ac:dyDescent="0.2">
      <c r="A186" s="4" t="s">
        <v>143</v>
      </c>
      <c r="B186" s="16" t="s">
        <v>128</v>
      </c>
      <c r="C186" s="17">
        <v>70</v>
      </c>
      <c r="D186" s="5" t="s">
        <v>2</v>
      </c>
      <c r="E186" s="18"/>
      <c r="F186" s="6" t="str">
        <f t="shared" ref="F186" si="45">IF(E186="","",C186*E186)</f>
        <v/>
      </c>
      <c r="G186" s="8">
        <v>1</v>
      </c>
      <c r="H186" s="6" t="str">
        <f t="shared" ref="H186" si="46">IF(E186="","",F186*G186)</f>
        <v/>
      </c>
    </row>
    <row r="187" spans="1:8" s="13" customFormat="1" ht="15.75" x14ac:dyDescent="0.2">
      <c r="A187" s="14" t="s">
        <v>142</v>
      </c>
      <c r="B187" s="61" t="s">
        <v>16</v>
      </c>
      <c r="C187" s="62"/>
      <c r="D187" s="62"/>
      <c r="E187" s="62"/>
      <c r="F187" s="62"/>
      <c r="G187" s="62"/>
      <c r="H187" s="63"/>
    </row>
    <row r="188" spans="1:8" s="13" customFormat="1" ht="25.5" x14ac:dyDescent="0.2">
      <c r="A188" s="4" t="s">
        <v>143</v>
      </c>
      <c r="B188" s="16" t="s">
        <v>107</v>
      </c>
      <c r="C188" s="17">
        <v>2540</v>
      </c>
      <c r="D188" s="5" t="s">
        <v>2</v>
      </c>
      <c r="E188" s="18"/>
      <c r="F188" s="6" t="str">
        <f t="shared" ref="F188" si="47">IF(E188="","",C188*E188)</f>
        <v/>
      </c>
      <c r="G188" s="8">
        <v>1</v>
      </c>
      <c r="H188" s="6" t="str">
        <f t="shared" ref="H188" si="48">IF(E188="","",F188*G188)</f>
        <v/>
      </c>
    </row>
    <row r="189" spans="1:8" s="13" customFormat="1" ht="15.75" x14ac:dyDescent="0.2">
      <c r="A189" s="51" t="str">
        <f>A175&amp;" - Teilsumme "</f>
        <v xml:space="preserve">Einsatzpauschalen außerhalb der Winterdienstsaison  - Teilsumme </v>
      </c>
      <c r="B189" s="52"/>
      <c r="C189" s="52"/>
      <c r="D189" s="52"/>
      <c r="E189" s="52"/>
      <c r="F189" s="52"/>
      <c r="G189" s="53"/>
      <c r="H189" s="7" t="str">
        <f>IF(SUM(H180:H188)=0,"",SUM(H180:H188))</f>
        <v/>
      </c>
    </row>
    <row r="190" spans="1:8" s="13" customFormat="1" ht="24.95" customHeight="1" x14ac:dyDescent="0.2">
      <c r="A190" s="54" t="str">
        <f>A153&amp;" "&amp;B153&amp;" "&amp;C153&amp;" "&amp;" - Gesamtsumme"</f>
        <v>3.2 WE 105906 WINTERDIENST  - Gesamtsumme</v>
      </c>
      <c r="B190" s="55"/>
      <c r="C190" s="55"/>
      <c r="D190" s="55"/>
      <c r="E190" s="55"/>
      <c r="F190" s="55"/>
      <c r="G190" s="56"/>
      <c r="H190" s="26" t="str">
        <f>IFERROR(H189+H174+H159,"")</f>
        <v/>
      </c>
    </row>
    <row r="191" spans="1:8" s="13" customFormat="1" ht="24.95" customHeight="1" x14ac:dyDescent="0.2">
      <c r="A191" s="54" t="str">
        <f>A139&amp;" "&amp;B139&amp;" "&amp;C140&amp;" und "&amp;C153&amp;" "&amp;" - Gesamtsumme"</f>
        <v>3. WE 105906 GRAUFLÄCHENREINIGUNG und WINTERDIENST  - Gesamtsumme</v>
      </c>
      <c r="B191" s="55"/>
      <c r="C191" s="55"/>
      <c r="D191" s="55"/>
      <c r="E191" s="55"/>
      <c r="F191" s="55"/>
      <c r="G191" s="56"/>
      <c r="H191" s="26" t="str">
        <f>IFERROR(H150+H190,"")</f>
        <v/>
      </c>
    </row>
    <row r="192" spans="1:8" s="13" customFormat="1" ht="43.5" customHeight="1" x14ac:dyDescent="0.2">
      <c r="A192" s="57" t="s">
        <v>17</v>
      </c>
      <c r="B192" s="57"/>
      <c r="C192" s="57"/>
      <c r="D192" s="57"/>
      <c r="E192" s="57"/>
      <c r="F192" s="57"/>
      <c r="G192" s="57"/>
      <c r="H192" s="57"/>
    </row>
    <row r="194" spans="1:8" s="35" customFormat="1" ht="25.5" customHeight="1" x14ac:dyDescent="0.25">
      <c r="A194" s="90" t="s">
        <v>47</v>
      </c>
      <c r="B194" s="90"/>
      <c r="C194" s="90"/>
      <c r="D194" s="90"/>
      <c r="E194" s="90"/>
      <c r="F194" s="90"/>
      <c r="G194" s="90"/>
      <c r="H194" s="90"/>
    </row>
    <row r="195" spans="1:8" s="35" customFormat="1" ht="35.25" customHeight="1" x14ac:dyDescent="0.25">
      <c r="A195" s="89" t="str">
        <f>A74</f>
        <v>1. WE 104417 GRAUFLÄCHENREINIGUNG und WINTERDIENST  - Gesamtsumme</v>
      </c>
      <c r="B195" s="89"/>
      <c r="C195" s="89"/>
      <c r="D195" s="89" t="str">
        <f>C10</f>
        <v>Bundespolizeirevier Zittau – Waldweg 22 in 02788 Hirschfelde</v>
      </c>
      <c r="E195" s="89"/>
      <c r="F195" s="89"/>
      <c r="G195" s="89"/>
      <c r="H195" s="36" t="str">
        <f>H74</f>
        <v/>
      </c>
    </row>
    <row r="196" spans="1:8" s="35" customFormat="1" ht="35.25" customHeight="1" x14ac:dyDescent="0.25">
      <c r="A196" s="89" t="str">
        <f>A136</f>
        <v>2. WE 105517 GRAUFLÄCHENREINIGUNG und WINTERDIENST  - Gesamtsumme</v>
      </c>
      <c r="B196" s="89"/>
      <c r="C196" s="89"/>
      <c r="D196" s="89" t="str">
        <f>C77</f>
        <v>Hauptzollamt Dresden, Kontrolleinheit Verkehrswege Zittau – Sachsenstraße 18 in 02763 Zittau</v>
      </c>
      <c r="E196" s="89"/>
      <c r="F196" s="89"/>
      <c r="G196" s="89"/>
      <c r="H196" s="36" t="str">
        <f>H136</f>
        <v/>
      </c>
    </row>
    <row r="197" spans="1:8" s="35" customFormat="1" ht="35.25" customHeight="1" x14ac:dyDescent="0.25">
      <c r="A197" s="89" t="str">
        <f>A191</f>
        <v>3. WE 105906 GRAUFLÄCHENREINIGUNG und WINTERDIENST  - Gesamtsumme</v>
      </c>
      <c r="B197" s="89"/>
      <c r="C197" s="89"/>
      <c r="D197" s="89" t="str">
        <f>C139</f>
        <v>Fahrzeughalle – Villingenring 10 in 02763 Zittau</v>
      </c>
      <c r="E197" s="89"/>
      <c r="F197" s="89"/>
      <c r="G197" s="89"/>
      <c r="H197" s="36" t="str">
        <f>H191</f>
        <v/>
      </c>
    </row>
    <row r="198" spans="1:8" s="35" customFormat="1" ht="39.75" customHeight="1" x14ac:dyDescent="0.25">
      <c r="A198" s="87" t="str">
        <f>A6&amp;": kalk. Wertungssumme in € / Jahr (netto)"</f>
        <v>VOEK 151-25, Los 5: kalk. Wertungssumme in € / Jahr (netto)</v>
      </c>
      <c r="B198" s="87"/>
      <c r="C198" s="87"/>
      <c r="D198" s="87"/>
      <c r="E198" s="87"/>
      <c r="F198" s="87"/>
      <c r="G198" s="88" t="str">
        <f>IF(SUM(H195:H197)=0,"",SUM(H195:H197))</f>
        <v/>
      </c>
      <c r="H198" s="88"/>
    </row>
    <row r="199" spans="1:8" s="35" customFormat="1" x14ac:dyDescent="0.25">
      <c r="E199" s="37"/>
    </row>
    <row r="200" spans="1:8" s="35" customFormat="1" x14ac:dyDescent="0.25">
      <c r="E200" s="37"/>
    </row>
    <row r="201" spans="1:8" s="35" customFormat="1" x14ac:dyDescent="0.25">
      <c r="E201" s="37"/>
    </row>
  </sheetData>
  <sheetProtection algorithmName="SHA-512" hashValue="tlBEVGrl527q9r6ejkonKvUm8IJnK6zGjNHVlTe8sKDemSWJou8IQ43J7qtlQ9n4K2jwiN74G2UGkGhygKTsOw==" saltValue="PmYiHo5M281oMZ4s3uPNmw==" spinCount="100000" sheet="1" objects="1" scenarios="1" selectLockedCells="1"/>
  <mergeCells count="126">
    <mergeCell ref="A135:G135"/>
    <mergeCell ref="A137:H137"/>
    <mergeCell ref="C139:H139"/>
    <mergeCell ref="C140:H140"/>
    <mergeCell ref="A136:G136"/>
    <mergeCell ref="A134:G134"/>
    <mergeCell ref="C10:H10"/>
    <mergeCell ref="B108:H108"/>
    <mergeCell ref="A3:H3"/>
    <mergeCell ref="A6:H6"/>
    <mergeCell ref="A8:H8"/>
    <mergeCell ref="A4:H4"/>
    <mergeCell ref="A96:F96"/>
    <mergeCell ref="G96:H96"/>
    <mergeCell ref="B97:E97"/>
    <mergeCell ref="B98:E98"/>
    <mergeCell ref="B99:E99"/>
    <mergeCell ref="C94:D94"/>
    <mergeCell ref="E94:H94"/>
    <mergeCell ref="A95:H95"/>
    <mergeCell ref="A111:H111"/>
    <mergeCell ref="B114:H114"/>
    <mergeCell ref="A100:G100"/>
    <mergeCell ref="A101:F101"/>
    <mergeCell ref="G101:H101"/>
    <mergeCell ref="A102:H102"/>
    <mergeCell ref="A105:H105"/>
    <mergeCell ref="C30:D30"/>
    <mergeCell ref="E30:H30"/>
    <mergeCell ref="A31:H31"/>
    <mergeCell ref="A32:F32"/>
    <mergeCell ref="G32:H32"/>
    <mergeCell ref="A33:H33"/>
    <mergeCell ref="B38:H38"/>
    <mergeCell ref="A74:G74"/>
    <mergeCell ref="C77:H77"/>
    <mergeCell ref="C78:H78"/>
    <mergeCell ref="A117:G117"/>
    <mergeCell ref="B167:H167"/>
    <mergeCell ref="A154:H154"/>
    <mergeCell ref="A155:F155"/>
    <mergeCell ref="G155:H155"/>
    <mergeCell ref="A141:H141"/>
    <mergeCell ref="A146:G146"/>
    <mergeCell ref="A149:G149"/>
    <mergeCell ref="A150:G150"/>
    <mergeCell ref="A151:H151"/>
    <mergeCell ref="C153:D153"/>
    <mergeCell ref="E153:H153"/>
    <mergeCell ref="B156:E156"/>
    <mergeCell ref="B157:E157"/>
    <mergeCell ref="B158:E158"/>
    <mergeCell ref="A159:G159"/>
    <mergeCell ref="A160:F160"/>
    <mergeCell ref="G160:H160"/>
    <mergeCell ref="A161:H161"/>
    <mergeCell ref="A164:H164"/>
    <mergeCell ref="B165:H165"/>
    <mergeCell ref="A128:H128"/>
    <mergeCell ref="B129:H129"/>
    <mergeCell ref="B131:H131"/>
    <mergeCell ref="A198:F198"/>
    <mergeCell ref="G198:H198"/>
    <mergeCell ref="A169:H169"/>
    <mergeCell ref="B170:H170"/>
    <mergeCell ref="A174:G174"/>
    <mergeCell ref="A175:F175"/>
    <mergeCell ref="G175:H175"/>
    <mergeCell ref="A176:H176"/>
    <mergeCell ref="A179:H179"/>
    <mergeCell ref="B180:H180"/>
    <mergeCell ref="B182:H182"/>
    <mergeCell ref="D195:G195"/>
    <mergeCell ref="A197:C197"/>
    <mergeCell ref="D197:G197"/>
    <mergeCell ref="A194:H194"/>
    <mergeCell ref="A195:C195"/>
    <mergeCell ref="B172:H172"/>
    <mergeCell ref="A196:C196"/>
    <mergeCell ref="D196:G196"/>
    <mergeCell ref="C11:H11"/>
    <mergeCell ref="A12:H12"/>
    <mergeCell ref="A26:G26"/>
    <mergeCell ref="A66:H66"/>
    <mergeCell ref="B69:H69"/>
    <mergeCell ref="A72:G72"/>
    <mergeCell ref="A73:G73"/>
    <mergeCell ref="B51:H51"/>
    <mergeCell ref="A56:H56"/>
    <mergeCell ref="B59:H59"/>
    <mergeCell ref="A64:G64"/>
    <mergeCell ref="A65:G65"/>
    <mergeCell ref="A43:E43"/>
    <mergeCell ref="A44:F44"/>
    <mergeCell ref="G44:H44"/>
    <mergeCell ref="A45:H45"/>
    <mergeCell ref="A48:H48"/>
    <mergeCell ref="B49:H49"/>
    <mergeCell ref="B57:H57"/>
    <mergeCell ref="A27:G27"/>
    <mergeCell ref="A28:H28"/>
    <mergeCell ref="B16:H16"/>
    <mergeCell ref="A189:G189"/>
    <mergeCell ref="A190:G190"/>
    <mergeCell ref="A191:G191"/>
    <mergeCell ref="A192:H192"/>
    <mergeCell ref="A184:H184"/>
    <mergeCell ref="B185:H185"/>
    <mergeCell ref="B187:H187"/>
    <mergeCell ref="B23:H23"/>
    <mergeCell ref="B36:H36"/>
    <mergeCell ref="A75:H75"/>
    <mergeCell ref="A92:H92"/>
    <mergeCell ref="B87:H87"/>
    <mergeCell ref="B106:H106"/>
    <mergeCell ref="B112:H112"/>
    <mergeCell ref="B123:H123"/>
    <mergeCell ref="A79:H79"/>
    <mergeCell ref="A84:G84"/>
    <mergeCell ref="A90:G90"/>
    <mergeCell ref="A91:G91"/>
    <mergeCell ref="A118:F118"/>
    <mergeCell ref="G118:H118"/>
    <mergeCell ref="A119:H119"/>
    <mergeCell ref="A122:H122"/>
    <mergeCell ref="B125:H125"/>
  </mergeCells>
  <dataValidations count="4">
    <dataValidation type="list" allowBlank="1" showInputMessage="1" showErrorMessage="1" sqref="G134 G64 G189">
      <formula1>"5,7"</formula1>
    </dataValidation>
    <dataValidation type="list" allowBlank="1" showInputMessage="1" showErrorMessage="1" sqref="G96 F118 F101:G101 F44 G32 G155 F175 F160:G160">
      <formula1>"01.11. - 31.03.,01.10. - 30.04."</formula1>
    </dataValidation>
    <dataValidation type="list" allowBlank="1" showInputMessage="1" showErrorMessage="1" sqref="G118:H118 G44:H44 G175:H175">
      <formula1>"01.04. - 31.10., 01.05. - 30.09."</formula1>
    </dataValidation>
    <dataValidation type="list" allowBlank="1" showInputMessage="1" showErrorMessage="1" sqref="D70:D71">
      <formula1>"m²,lfm.,Stk.,Pauschal"</formula1>
    </dataValidation>
  </dataValidations>
  <pageMargins left="0.78740157480314965" right="0.47244094488188981" top="0.39370078740157483" bottom="0.59055118110236227" header="0.19685039370078741" footer="0.19685039370078741"/>
  <pageSetup paperSize="9" scale="67" fitToHeight="0" orientation="portrait" r:id="rId1"/>
  <headerFooter>
    <oddHeader>&amp;RTeil B - Anlage B-02</oddHeader>
    <oddFooter>&amp;L&amp;A&amp;RSeite &amp;P von &amp;N</oddFooter>
  </headerFooter>
  <rowBreaks count="6" manualBreakCount="6">
    <brk id="29" max="7" man="1"/>
    <brk id="76" max="7" man="1"/>
    <brk id="93" max="7" man="1"/>
    <brk id="138" max="7" man="1"/>
    <brk id="152" max="7" man="1"/>
    <brk id="193" max="7"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VOEK 151-25 Los 5</vt:lpstr>
      <vt:lpstr>'VOEK 151-25 Los 5'!Druckbereich</vt:lpstr>
      <vt:lpstr>'VOEK 151-25 Los 5'!Drucktitel</vt:lpstr>
    </vt:vector>
  </TitlesOfParts>
  <Company>Bundesanstalt für Immobilienaufgaben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Dober, Angela Kim</cp:lastModifiedBy>
  <cp:lastPrinted>2025-10-29T07:39:33Z</cp:lastPrinted>
  <dcterms:created xsi:type="dcterms:W3CDTF">2021-01-19T08:45:11Z</dcterms:created>
  <dcterms:modified xsi:type="dcterms:W3CDTF">2025-12-15T13:02:17Z</dcterms:modified>
</cp:coreProperties>
</file>