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VOEK\Abt2\01_FG21_lfd\MAVA-AG\C_Verfahren\1_Vorbereitung\VOEK 151-25 WD, Grau EF_OSWO\04_Vergabeunterlagen\Vergabeunterlagen\01_Version_an_EK\Los 4\"/>
    </mc:Choice>
  </mc:AlternateContent>
  <bookViews>
    <workbookView xWindow="0" yWindow="0" windowWidth="23040" windowHeight="9390" tabRatio="656"/>
  </bookViews>
  <sheets>
    <sheet name="VOEK 151-25 Los 4" sheetId="10" r:id="rId1"/>
  </sheets>
  <definedNames>
    <definedName name="_xlnm.Print_Area" localSheetId="0">'VOEK 151-25 Los 4'!$A$1:$H$311</definedName>
    <definedName name="_xlnm.Print_Titles" localSheetId="0">'VOEK 151-25 Los 4'!$4:$5</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9" i="10" l="1"/>
  <c r="H99" i="10" s="1"/>
  <c r="F98" i="10"/>
  <c r="H98" i="10" s="1"/>
  <c r="F95" i="10"/>
  <c r="H95" i="10" s="1"/>
  <c r="F94" i="10"/>
  <c r="H94" i="10" s="1"/>
  <c r="F86" i="10"/>
  <c r="H86" i="10" s="1"/>
  <c r="F85" i="10"/>
  <c r="H85" i="10" s="1"/>
  <c r="F66" i="10"/>
  <c r="H66" i="10" s="1"/>
  <c r="F65" i="10"/>
  <c r="H65" i="10" s="1"/>
  <c r="F64" i="10"/>
  <c r="H64" i="10" s="1"/>
  <c r="F63" i="10"/>
  <c r="H63" i="10" s="1"/>
  <c r="F60" i="10"/>
  <c r="H60" i="10" s="1"/>
  <c r="F59" i="10"/>
  <c r="H59" i="10" s="1"/>
  <c r="F58" i="10"/>
  <c r="H58" i="10" s="1"/>
  <c r="F57" i="10"/>
  <c r="H57" i="10" s="1"/>
  <c r="F49" i="10"/>
  <c r="H49" i="10" s="1"/>
  <c r="F48" i="10"/>
  <c r="H48" i="10" s="1"/>
  <c r="F47" i="10"/>
  <c r="H47" i="10" s="1"/>
  <c r="F46" i="10"/>
  <c r="H46" i="10" s="1"/>
  <c r="F42" i="10"/>
  <c r="H42" i="10" s="1"/>
  <c r="F20" i="10"/>
  <c r="H20" i="10" s="1"/>
  <c r="F19" i="10"/>
  <c r="H19" i="10" s="1"/>
  <c r="F18" i="10"/>
  <c r="H18" i="10" s="1"/>
  <c r="H100" i="10" l="1"/>
  <c r="H67" i="10"/>
  <c r="C300" i="10"/>
  <c r="C299" i="10"/>
  <c r="A24" i="10" l="1"/>
  <c r="D310" i="10" l="1"/>
  <c r="D309" i="10"/>
  <c r="D308" i="10"/>
  <c r="D307" i="10"/>
  <c r="A101" i="10"/>
  <c r="A100" i="10"/>
  <c r="A87" i="10"/>
  <c r="F82" i="10"/>
  <c r="H82" i="10" s="1"/>
  <c r="F81" i="10"/>
  <c r="H81" i="10" s="1"/>
  <c r="A74" i="10"/>
  <c r="H73" i="10"/>
  <c r="H74" i="10" s="1"/>
  <c r="A68" i="10"/>
  <c r="A303" i="10"/>
  <c r="A310" i="10" s="1"/>
  <c r="F300" i="10"/>
  <c r="H300" i="10" s="1"/>
  <c r="F299" i="10"/>
  <c r="H299" i="10" s="1"/>
  <c r="A301" i="10"/>
  <c r="F297" i="10"/>
  <c r="H297" i="10" s="1"/>
  <c r="B257" i="10"/>
  <c r="A302" i="10" s="1"/>
  <c r="A253" i="10"/>
  <c r="A247" i="10"/>
  <c r="F252" i="10"/>
  <c r="H252" i="10" s="1"/>
  <c r="H253" i="10" s="1"/>
  <c r="F246" i="10"/>
  <c r="H246" i="10" s="1"/>
  <c r="H247" i="10" s="1"/>
  <c r="B241" i="10"/>
  <c r="A254" i="10" s="1"/>
  <c r="C235" i="10"/>
  <c r="C234" i="10"/>
  <c r="F234" i="10" s="1"/>
  <c r="H234" i="10" s="1"/>
  <c r="A236" i="10"/>
  <c r="F235" i="10"/>
  <c r="H235" i="10" s="1"/>
  <c r="F232" i="10"/>
  <c r="H232" i="10" s="1"/>
  <c r="A227" i="10"/>
  <c r="A226" i="10"/>
  <c r="F225" i="10"/>
  <c r="H225" i="10" s="1"/>
  <c r="F224" i="10"/>
  <c r="H224" i="10" s="1"/>
  <c r="F223" i="10"/>
  <c r="H223" i="10" s="1"/>
  <c r="F222" i="10"/>
  <c r="H222" i="10" s="1"/>
  <c r="F221" i="10"/>
  <c r="H221" i="10" s="1"/>
  <c r="F220" i="10"/>
  <c r="H220" i="10" s="1"/>
  <c r="F217" i="10"/>
  <c r="H217" i="10" s="1"/>
  <c r="F216" i="10"/>
  <c r="H216" i="10" s="1"/>
  <c r="F215" i="10"/>
  <c r="H215" i="10" s="1"/>
  <c r="F214" i="10"/>
  <c r="H214" i="10" s="1"/>
  <c r="F213" i="10"/>
  <c r="H213" i="10" s="1"/>
  <c r="F212" i="10"/>
  <c r="H212" i="10" s="1"/>
  <c r="A205" i="10"/>
  <c r="F204" i="10"/>
  <c r="H204" i="10" s="1"/>
  <c r="F203" i="10"/>
  <c r="H203" i="10" s="1"/>
  <c r="F202" i="10"/>
  <c r="H202" i="10" s="1"/>
  <c r="F201" i="10"/>
  <c r="H201" i="10" s="1"/>
  <c r="F200" i="10"/>
  <c r="H200" i="10" s="1"/>
  <c r="F199" i="10"/>
  <c r="H199" i="10" s="1"/>
  <c r="F196" i="10"/>
  <c r="H196" i="10" s="1"/>
  <c r="F195" i="10"/>
  <c r="H195" i="10" s="1"/>
  <c r="F194" i="10"/>
  <c r="H194" i="10" s="1"/>
  <c r="F193" i="10"/>
  <c r="H193" i="10" s="1"/>
  <c r="F192" i="10"/>
  <c r="H192" i="10" s="1"/>
  <c r="F191" i="10"/>
  <c r="H191" i="10" s="1"/>
  <c r="A184" i="10"/>
  <c r="H183" i="10"/>
  <c r="H184" i="10" s="1"/>
  <c r="B178" i="10"/>
  <c r="A237" i="10" s="1"/>
  <c r="A309" i="10" s="1"/>
  <c r="C172" i="10"/>
  <c r="F172" i="10" s="1"/>
  <c r="H172" i="10" s="1"/>
  <c r="C171" i="10"/>
  <c r="F171" i="10" s="1"/>
  <c r="H171" i="10" s="1"/>
  <c r="F169" i="10"/>
  <c r="H169" i="10" s="1"/>
  <c r="A164" i="10"/>
  <c r="A173" i="10"/>
  <c r="F162" i="10"/>
  <c r="H162" i="10" s="1"/>
  <c r="F161" i="10"/>
  <c r="H161" i="10" s="1"/>
  <c r="F160" i="10"/>
  <c r="H160" i="10" s="1"/>
  <c r="F159" i="10"/>
  <c r="H159" i="10" s="1"/>
  <c r="F158" i="10"/>
  <c r="H158" i="10" s="1"/>
  <c r="F157" i="10"/>
  <c r="H157" i="10" s="1"/>
  <c r="F155" i="10"/>
  <c r="H155" i="10" s="1"/>
  <c r="F152" i="10"/>
  <c r="H152" i="10" s="1"/>
  <c r="F151" i="10"/>
  <c r="H151" i="10" s="1"/>
  <c r="F150" i="10"/>
  <c r="H150" i="10" s="1"/>
  <c r="F149" i="10"/>
  <c r="H149" i="10" s="1"/>
  <c r="F148" i="10"/>
  <c r="H148" i="10" s="1"/>
  <c r="F147" i="10"/>
  <c r="H147" i="10" s="1"/>
  <c r="F145" i="10"/>
  <c r="H145" i="10" s="1"/>
  <c r="F137" i="10"/>
  <c r="H137" i="10" s="1"/>
  <c r="F136" i="10"/>
  <c r="H136" i="10" s="1"/>
  <c r="F135" i="10"/>
  <c r="H135" i="10" s="1"/>
  <c r="F134" i="10"/>
  <c r="H134" i="10" s="1"/>
  <c r="F133" i="10"/>
  <c r="H133" i="10" s="1"/>
  <c r="F132" i="10"/>
  <c r="H132" i="10" s="1"/>
  <c r="F130" i="10"/>
  <c r="H130" i="10" s="1"/>
  <c r="F126" i="10"/>
  <c r="H126" i="10" s="1"/>
  <c r="F125" i="10"/>
  <c r="H125" i="10" s="1"/>
  <c r="F124" i="10"/>
  <c r="H124" i="10" s="1"/>
  <c r="F123" i="10"/>
  <c r="H123" i="10" s="1"/>
  <c r="A163" i="10"/>
  <c r="A138" i="10"/>
  <c r="F127" i="10"/>
  <c r="H127" i="10" s="1"/>
  <c r="F122" i="10"/>
  <c r="H122" i="10" s="1"/>
  <c r="F120" i="10"/>
  <c r="H120" i="10" s="1"/>
  <c r="A113" i="10"/>
  <c r="H112" i="10"/>
  <c r="H113" i="10" s="1"/>
  <c r="B107" i="10"/>
  <c r="A174" i="10" s="1"/>
  <c r="A308" i="10" s="1"/>
  <c r="H87" i="10" l="1"/>
  <c r="H138" i="10"/>
  <c r="H254" i="10"/>
  <c r="H301" i="10"/>
  <c r="H236" i="10"/>
  <c r="H205" i="10"/>
  <c r="H226" i="10"/>
  <c r="H163" i="10"/>
  <c r="H173" i="10"/>
  <c r="H164" i="10" l="1"/>
  <c r="H174" i="10" s="1"/>
  <c r="H308" i="10" s="1"/>
  <c r="H101" i="10"/>
  <c r="H227" i="10"/>
  <c r="H237" i="10" s="1"/>
  <c r="H309" i="10" s="1"/>
  <c r="A23" i="10"/>
  <c r="A103" i="10"/>
  <c r="A307" i="10" s="1"/>
  <c r="B27" i="10"/>
  <c r="A102" i="10" s="1"/>
  <c r="A67" i="10"/>
  <c r="A50" i="10"/>
  <c r="A33" i="10"/>
  <c r="H32" i="10"/>
  <c r="H33" i="10" s="1"/>
  <c r="F41" i="10" l="1"/>
  <c r="H41" i="10" s="1"/>
  <c r="F40" i="10"/>
  <c r="H40" i="10" s="1"/>
  <c r="F43" i="10" l="1"/>
  <c r="H43" i="10" s="1"/>
  <c r="H50" i="10" s="1"/>
  <c r="H68" i="10" s="1"/>
  <c r="H102" i="10" l="1"/>
  <c r="F289" i="10"/>
  <c r="F285" i="10" l="1"/>
  <c r="H285" i="10" s="1"/>
  <c r="F277" i="10"/>
  <c r="H277" i="10" s="1"/>
  <c r="F287" i="10"/>
  <c r="H287" i="10" s="1"/>
  <c r="F288" i="10"/>
  <c r="H288" i="10" s="1"/>
  <c r="H289" i="10"/>
  <c r="F290" i="10"/>
  <c r="H290" i="10" s="1"/>
  <c r="F264" i="10"/>
  <c r="H264" i="10" l="1"/>
  <c r="F22" i="10" l="1"/>
  <c r="H22" i="10" s="1"/>
  <c r="B11" i="10"/>
  <c r="A292" i="10"/>
  <c r="A291" i="10"/>
  <c r="F282" i="10"/>
  <c r="H282" i="10" s="1"/>
  <c r="A270" i="10"/>
  <c r="F266" i="10"/>
  <c r="F17" i="10" l="1"/>
  <c r="H17" i="10" s="1"/>
  <c r="F21" i="10"/>
  <c r="H21" i="10" s="1"/>
  <c r="F281" i="10"/>
  <c r="H281" i="10" s="1"/>
  <c r="F268" i="10"/>
  <c r="H268" i="10" s="1"/>
  <c r="F280" i="10"/>
  <c r="H280" i="10" s="1"/>
  <c r="H266" i="10"/>
  <c r="F267" i="10"/>
  <c r="F269" i="10"/>
  <c r="H269" i="10" s="1"/>
  <c r="F279" i="10"/>
  <c r="H279" i="10" s="1"/>
  <c r="H23" i="10" l="1"/>
  <c r="H24" i="10" s="1"/>
  <c r="H291" i="10"/>
  <c r="F270" i="10"/>
  <c r="H267" i="10"/>
  <c r="H103" i="10" l="1"/>
  <c r="H307" i="10" s="1"/>
  <c r="H270" i="10"/>
  <c r="H292" i="10" s="1"/>
  <c r="H302" i="10" s="1"/>
  <c r="H303" i="10" s="1"/>
  <c r="H310" i="10" s="1"/>
  <c r="G311" i="10" l="1"/>
  <c r="A311" i="10" l="1"/>
</calcChain>
</file>

<file path=xl/sharedStrings.xml><?xml version="1.0" encoding="utf-8"?>
<sst xmlns="http://schemas.openxmlformats.org/spreadsheetml/2006/main" count="815" uniqueCount="161">
  <si>
    <t>Leistungstext (kurz)</t>
  </si>
  <si>
    <t>Einheit</t>
  </si>
  <si>
    <t>m²</t>
  </si>
  <si>
    <t>a</t>
  </si>
  <si>
    <t>b</t>
  </si>
  <si>
    <t>c</t>
  </si>
  <si>
    <t>d</t>
  </si>
  <si>
    <t>e</t>
  </si>
  <si>
    <t>f = c * e</t>
  </si>
  <si>
    <t>g</t>
  </si>
  <si>
    <t>h = f * g</t>
  </si>
  <si>
    <t>01.11. - 31.03.</t>
  </si>
  <si>
    <t>Räumen und Streuen</t>
  </si>
  <si>
    <t>1.1</t>
  </si>
  <si>
    <t>Gesamtpreis 
in € / Einsatz
(netto)</t>
  </si>
  <si>
    <t>Bedarfsleistungen</t>
  </si>
  <si>
    <t>Nicht öffentliche Flächen</t>
  </si>
  <si>
    <t>* Rein zu Wertungszwecken wird bei diesen Positionen von der oben genannten Anzahl an Einsätzen und Menge pro Jahr ausgegangen. Die Angaben dienen lediglich der Preiskalkulation der Auftragnehmerin und können sowohl nach oben als auch nach unter variieren. Auf die Beauftragung und Vergütung dieser Positionen besteht kein Anspruch; die Abrechnung erfolgt nach den tatsächlich abgenommenen Leistungen auf Nachweis.</t>
  </si>
  <si>
    <t xml:space="preserve">kalk. Menge 
ca. </t>
  </si>
  <si>
    <t>Grundleistungen</t>
  </si>
  <si>
    <t>WINTERDIENST</t>
  </si>
  <si>
    <t>Teil B - Anlage B-02</t>
  </si>
  <si>
    <r>
      <rPr>
        <b/>
        <sz val="12"/>
        <rFont val="Calibri"/>
        <family val="2"/>
        <scheme val="minor"/>
      </rPr>
      <t xml:space="preserve">Vom Bieter sind alle Felder dieser Farbe zwingend auszufüllen. </t>
    </r>
    <r>
      <rPr>
        <sz val="10"/>
        <rFont val="Calibri"/>
        <family val="2"/>
        <scheme val="minor"/>
      </rPr>
      <t xml:space="preserve">
</t>
    </r>
    <r>
      <rPr>
        <i/>
        <sz val="10"/>
        <rFont val="Arial"/>
        <family val="2"/>
      </rPr>
      <t/>
    </r>
  </si>
  <si>
    <t>Bereitstellungs- / Einsatzpauschale</t>
  </si>
  <si>
    <r>
      <t>Bereitstellungspauschale</t>
    </r>
    <r>
      <rPr>
        <b/>
        <u/>
        <sz val="11"/>
        <color theme="1"/>
        <rFont val="Arial"/>
        <family val="2"/>
      </rPr>
      <t/>
    </r>
  </si>
  <si>
    <t>Pauschale 
in € / Saison
(netto)</t>
  </si>
  <si>
    <t>e = c * d</t>
  </si>
  <si>
    <t xml:space="preserve">Bereitstellungs- / Vorhaltepauschale: Bereitstellung, Vorhaltung und alle Leistungen der LB, die nicht in den Folgepositionen bepreist werden, wie z.B. Durchführung von Kontrollfahrten, Überwachung der Wettersituation, Protokollierung, Streugutbereitstellung / -wiederaufnahme und -entsorgung etc. </t>
  </si>
  <si>
    <t>Muss an einem Tag auf Grund der Witterungsverhältnisse mehrfach gestreut und / oder geräumt werden, kann die Einsatzpauschale mehrfach abgerechnet werden.</t>
  </si>
  <si>
    <t>Pauschale je Einsatz 
in € / m²
(netto)</t>
  </si>
  <si>
    <t>Pauschale
in € / Einsatz
(netto)</t>
  </si>
  <si>
    <t>kalk. Anzahl Einsätze
/ Saison</t>
  </si>
  <si>
    <t>Streuen</t>
  </si>
  <si>
    <t>kalk. Anzahl Einsätze
/ p. a.</t>
  </si>
  <si>
    <t>kalk. Gesamtpreis 
in € / p. a.
(netto)</t>
  </si>
  <si>
    <t>1.1.2</t>
  </si>
  <si>
    <r>
      <t xml:space="preserve">Einsatzpauschalen </t>
    </r>
    <r>
      <rPr>
        <b/>
        <u/>
        <sz val="11"/>
        <color theme="1"/>
        <rFont val="Calibri"/>
        <family val="2"/>
        <scheme val="minor"/>
      </rPr>
      <t>innerhalb</t>
    </r>
    <r>
      <rPr>
        <b/>
        <sz val="11"/>
        <color theme="1"/>
        <rFont val="Calibri"/>
        <family val="2"/>
        <scheme val="minor"/>
      </rPr>
      <t xml:space="preserve"> der Winterdienstsaison </t>
    </r>
  </si>
  <si>
    <r>
      <t xml:space="preserve">Einsatzpauschalen </t>
    </r>
    <r>
      <rPr>
        <b/>
        <u/>
        <sz val="11"/>
        <color theme="1"/>
        <rFont val="Calibri"/>
        <family val="2"/>
        <scheme val="minor"/>
      </rPr>
      <t>außerhalb</t>
    </r>
    <r>
      <rPr>
        <b/>
        <sz val="11"/>
        <color theme="1"/>
        <rFont val="Calibri"/>
        <family val="2"/>
        <scheme val="minor"/>
      </rPr>
      <t xml:space="preserve"> der Winterdienstsaison </t>
    </r>
  </si>
  <si>
    <t xml:space="preserve">Position
Leistungs-beschreib. </t>
  </si>
  <si>
    <t>Pauschale in €
/ Monat
(netto)</t>
  </si>
  <si>
    <t>Anzahl Monate
/ Saison</t>
  </si>
  <si>
    <t>GRAUFLÄCHENREINIGUNG</t>
  </si>
  <si>
    <t>Grauflächenreinigung öffentliche Flächen</t>
  </si>
  <si>
    <t>Grauflächenreinigung nicht öffentliche Flächen</t>
  </si>
  <si>
    <t>2.1</t>
  </si>
  <si>
    <t>Öffentliche Flächen</t>
  </si>
  <si>
    <t>2.</t>
  </si>
  <si>
    <t>ZUSAMMENFASSUNG</t>
  </si>
  <si>
    <t>1.</t>
  </si>
  <si>
    <t>2.1.3</t>
  </si>
  <si>
    <t>Stk</t>
  </si>
  <si>
    <t>01.04. - 31.10.</t>
  </si>
  <si>
    <t>Monats- / Saisonpauschale</t>
  </si>
  <si>
    <r>
      <t xml:space="preserve">Monatspauschale </t>
    </r>
    <r>
      <rPr>
        <b/>
        <u/>
        <sz val="11"/>
        <color theme="1"/>
        <rFont val="Calibri"/>
        <family val="2"/>
        <scheme val="minor"/>
      </rPr>
      <t>innerhalb</t>
    </r>
    <r>
      <rPr>
        <b/>
        <sz val="11"/>
        <color theme="1"/>
        <rFont val="Calibri"/>
        <family val="2"/>
        <scheme val="minor"/>
      </rPr>
      <t xml:space="preserve"> der Winterdienstsaison</t>
    </r>
  </si>
  <si>
    <t>Die Pauschale beinhaltet die Kosten für alle Winterdienstleistungen, die gemäß der Leistungsbeschreibung innerhalb der Saison zu erbringen sind. Eine zusätzliche Bezahlung nach Einsätzen erfolgt nicht.</t>
  </si>
  <si>
    <t>Menge</t>
  </si>
  <si>
    <t>Einheitspreis
in € / m² / Monat
(netto)</t>
  </si>
  <si>
    <t>Gesamtpreis (Pauschale)
in € / Monat
(netto)</t>
  </si>
  <si>
    <t>Monate / Saison</t>
  </si>
  <si>
    <t>Gesamtpreis (Pauschale)
in € / Saison
(netto)</t>
  </si>
  <si>
    <t>Die Pauschale beinhaltet die Kosten für alle Winterdienstleistungen, die gemäß der Leistungsbeschreibung außerhalb der Saison zu erbringen sind. Muss an einem Tag aufgrund der Witterungsverhältnisse mehrfach gestreut und/oder geräumt werden, kann die Einsatzpauschale mehrfach abgerechnet werden.</t>
  </si>
  <si>
    <t>Einheitspreis 
in € / m² / Einsatz
(netto)</t>
  </si>
  <si>
    <t>Gesamtpreis
in € / Einsatz
(netto)</t>
  </si>
  <si>
    <t>kalk. Gesamtpreis (Pauschale) 
in € / p. a.
(netto)</t>
  </si>
  <si>
    <t>kalk. Einsätze / p. a.</t>
  </si>
  <si>
    <t>1.1.2.20</t>
  </si>
  <si>
    <t>Zusätzliche Streugutentfernung</t>
  </si>
  <si>
    <t>Zusätzliche Streugutentfernung - maschinell</t>
  </si>
  <si>
    <t>1.1.2.30</t>
  </si>
  <si>
    <t>1.2</t>
  </si>
  <si>
    <t>1.2.2</t>
  </si>
  <si>
    <t>1.2.3</t>
  </si>
  <si>
    <t>Zusätzliche Streugutentfernung - händisch</t>
  </si>
  <si>
    <t>2.1.2</t>
  </si>
  <si>
    <t>3.</t>
  </si>
  <si>
    <t>3.1</t>
  </si>
  <si>
    <t>3.1.2</t>
  </si>
  <si>
    <t>3.1.3</t>
  </si>
  <si>
    <t>VOEK 151-25, Los 4</t>
  </si>
  <si>
    <t>WE 104312</t>
  </si>
  <si>
    <t>Reinigung Spritzschutz- / Traufstreifen und Regenwasserwürfel</t>
  </si>
  <si>
    <t>Reinigung Ablaufschächte / Gullys (Regenwassereinläufe)</t>
  </si>
  <si>
    <t>Pauschale je Einsatz 
in € / m² / Stk
(netto)</t>
  </si>
  <si>
    <t>1.2.3.10 a</t>
  </si>
  <si>
    <t>1.2.3.10 b</t>
  </si>
  <si>
    <t>WE 104368</t>
  </si>
  <si>
    <t>2.1.2.10 a</t>
  </si>
  <si>
    <t>2.1.3.10 a</t>
  </si>
  <si>
    <t>2.1.3.10 b</t>
  </si>
  <si>
    <t>2.1.3.10 c</t>
  </si>
  <si>
    <t>2.1.3.10 d</t>
  </si>
  <si>
    <t>2.1.3.10 e</t>
  </si>
  <si>
    <t>2.1.3.10 f</t>
  </si>
  <si>
    <t>2.1.4</t>
  </si>
  <si>
    <t>Auffüllung Streugutbehälter</t>
  </si>
  <si>
    <t>kg</t>
  </si>
  <si>
    <t xml:space="preserve">Wiederauffüllung Streusplitt - Streugutbehälter 3 Stück Volumen 700l pro Behälter </t>
  </si>
  <si>
    <t>2.1.5</t>
  </si>
  <si>
    <t>WE 105488</t>
  </si>
  <si>
    <t>3.1.2.10 a</t>
  </si>
  <si>
    <t>3.1.2.10 b</t>
  </si>
  <si>
    <t>3.1.2.10 c</t>
  </si>
  <si>
    <t>3.1.2.10 d</t>
  </si>
  <si>
    <t>3.1.2.10 e</t>
  </si>
  <si>
    <t>3.1.2.10 f</t>
  </si>
  <si>
    <t xml:space="preserve">Wiederauffüllung Streusplitt - Streugutbehälter 2 Stück Volumen 200l pro Behälter </t>
  </si>
  <si>
    <t>3.1.4</t>
  </si>
  <si>
    <t>Pauschale je Einsatz 
in € / m² / kg
(netto)</t>
  </si>
  <si>
    <t>4.</t>
  </si>
  <si>
    <t>WE 149453</t>
  </si>
  <si>
    <t>4.1</t>
  </si>
  <si>
    <t>4.1.1</t>
  </si>
  <si>
    <t>4.1.1.10</t>
  </si>
  <si>
    <t>Reinigung öffentliche Geh- und Radwegflächen befestigt (Pflaster) inkl. Wildwuchsentfernung</t>
  </si>
  <si>
    <t>4.1.2</t>
  </si>
  <si>
    <t>Zusätzliche Reinigung öffentliche Geh- und Radwegflächen befestigt (Pflaster) inkl. Wildwuchsentfernung</t>
  </si>
  <si>
    <t>4.2</t>
  </si>
  <si>
    <t>4.2.2</t>
  </si>
  <si>
    <t>4.2.2.10 a</t>
  </si>
  <si>
    <t>4.2.3</t>
  </si>
  <si>
    <t>4.2.3.10 a</t>
  </si>
  <si>
    <t>4.2.3.10 b</t>
  </si>
  <si>
    <t>4.2.3.10 c</t>
  </si>
  <si>
    <t>4.2.3.10 d</t>
  </si>
  <si>
    <t>Befestigte Geh- und Radwegflächen mit Fugen (Pflaster)</t>
  </si>
  <si>
    <t>Befestigte Verkehrsflächen, Parkplatzflächen mit Fugen (Pflaster)</t>
  </si>
  <si>
    <t>Befestigte Treppen mit Fugen (Platten)</t>
  </si>
  <si>
    <t>Befestigte Sonderfläche / Müllplatz mit Fugen (Rasengittersteine)</t>
  </si>
  <si>
    <t>Befestigte Wegeflächen mit Fugen (Pflaster)</t>
  </si>
  <si>
    <t>Befestigte Verkehrsflächen ohne Fugen (Asphalt)</t>
  </si>
  <si>
    <t>Befestigte Parkplatzflächen mit Fugen (Pflaster)</t>
  </si>
  <si>
    <t>Befestigte Treppen mit Fugen (Fliesen)</t>
  </si>
  <si>
    <t>Befestigte Sonderfläche / Hubschrauberlandeplatz ohne Fugen (Beton)</t>
  </si>
  <si>
    <t>Befestigte Verkehrsflächen mit Fugen (Pflaster)</t>
  </si>
  <si>
    <t>Unbefestigte Parkplatzflächen (wassergebunden))</t>
  </si>
  <si>
    <t>Befestigte Treppen / Rampen ohne Fugen (Beton)</t>
  </si>
  <si>
    <t>Befestigte Sonderfläche / Müllplatz mit Fugen (Pflaster)</t>
  </si>
  <si>
    <t>4.2.4</t>
  </si>
  <si>
    <t xml:space="preserve">Wiederauffüllung Streusplitt - Streugutbehälter 1 Stück Volumen 200l pro Behälter </t>
  </si>
  <si>
    <t>4.2.5</t>
  </si>
  <si>
    <t>Option</t>
  </si>
  <si>
    <t xml:space="preserve">* Die Reinigung soll ausschließlich durchgeführt werden, wenn kein Winterdienst erforderlich ist. Während der Winterdienstsaison (1. November – 31.März) hat der Winterdienst Vorrang und die Grauflächenreinigung muss bei Bedarf ausgesetzt werden. Die Vergütung für die Grauflächenreinigung erfolgt nur, wenn tatsächlich ein Einsatz erforderlich ist und durchgeführt wird. Rein zu Wertungszwecken wird bei diesen Positionen von der oben genannten Anzahl an Einsätzen und Menge pro Jahr ausgegangen. Die Angaben dienen lediglich der Preiskalkulation der Auftragnehmerin und können variieren. Auf die Vergütung dieser Positionen besteht kein Anspruch; die Abrechnung erfolgt nach den tatsächlich abgenommenen Leistungen auf Nachweis. </t>
  </si>
  <si>
    <t>Wohnliegenschaft – Lindenstraße 17, 17 a – e in 01796 Pirna</t>
  </si>
  <si>
    <t>Bundespolizeidirektion Pirna – Rottwerndorfer Straße 22 in 01796 Pirna</t>
  </si>
  <si>
    <t>Bundespolizei Pirna und Hauptzollamt Dresden, Dienstort Pirna – Rottwendorfer Straße 45i in 01796 Pirna</t>
  </si>
  <si>
    <t>Bundespolizeidirektion Pirna – Erweiterung I – Bahnhofstraße 15b in 01796 Pirna</t>
  </si>
  <si>
    <t>Reinigung der nicht öffentlichen Flächen inkl. Wildwuchs- und Laubentfernung inkl. Entsorgung</t>
  </si>
  <si>
    <t xml:space="preserve">1.1.2.10 </t>
  </si>
  <si>
    <t>1.1.2.10 a</t>
  </si>
  <si>
    <t>1.1.2.10 b</t>
  </si>
  <si>
    <t>1.1.2.10 c</t>
  </si>
  <si>
    <t>1.1.2.10 d</t>
  </si>
  <si>
    <t>Verkehrsflächen befestigt (Asphalt)</t>
  </si>
  <si>
    <t>Wegeflächen befestigt (Pflaster)</t>
  </si>
  <si>
    <t>Hauszugangsflächen befestigt (Pflaster)</t>
  </si>
  <si>
    <t>Sonderflächen (Müllplatz) befestigt (Platten)</t>
  </si>
  <si>
    <t>1.2.2.10 a</t>
  </si>
  <si>
    <t>1.2.2.10 b</t>
  </si>
  <si>
    <t>1.2.2.10 c</t>
  </si>
  <si>
    <t>1.2.2.10 d</t>
  </si>
  <si>
    <t>Preisblatt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</si>
</sst>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 &quot;*&quot;"/>
    <numFmt numFmtId="165" formatCode="#,##0&quot; m²&quot;"/>
    <numFmt numFmtId="166" formatCode="0.000000000000%"/>
  </numFmts>
  <fonts count="36"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10"/>
      <name val="Arial"/>
      <family val="2"/>
    </font>
    <font>
      <sz val="11"/>
      <color theme="1"/>
      <name val="Arial"/>
      <family val="2"/>
    </font>
    <font>
      <b/>
      <sz val="11"/>
      <color theme="1"/>
      <name val="Calibri"/>
      <family val="2"/>
      <scheme val="minor"/>
    </font>
    <font>
      <sz val="11"/>
      <color theme="1"/>
      <name val="BundesSans"/>
      <family val="2"/>
    </font>
    <font>
      <b/>
      <sz val="12"/>
      <color theme="1"/>
      <name val="Calibri"/>
      <family val="2"/>
      <scheme val="minor"/>
    </font>
    <font>
      <b/>
      <sz val="12"/>
      <color rgb="FFC00000"/>
      <name val="Calibri"/>
      <family val="2"/>
      <scheme val="minor"/>
    </font>
    <font>
      <sz val="12"/>
      <color theme="1"/>
      <name val="Calibri"/>
      <family val="2"/>
      <scheme val="minor"/>
    </font>
    <font>
      <b/>
      <sz val="11"/>
      <name val="Calibri"/>
      <family val="2"/>
      <scheme val="minor"/>
    </font>
    <font>
      <sz val="10"/>
      <color theme="1"/>
      <name val="Calibri"/>
      <family val="2"/>
      <scheme val="minor"/>
    </font>
    <font>
      <sz val="9"/>
      <name val="Calibri"/>
      <family val="2"/>
      <scheme val="minor"/>
    </font>
    <font>
      <b/>
      <sz val="10"/>
      <color theme="1"/>
      <name val="Calibri"/>
      <family val="2"/>
      <scheme val="minor"/>
    </font>
    <font>
      <i/>
      <sz val="8"/>
      <color theme="1"/>
      <name val="Calibri"/>
      <family val="2"/>
      <scheme val="minor"/>
    </font>
    <font>
      <sz val="10"/>
      <color rgb="FF000000"/>
      <name val="Calibri"/>
      <family val="2"/>
      <scheme val="minor"/>
    </font>
    <font>
      <sz val="10"/>
      <name val="Calibri"/>
      <family val="2"/>
      <scheme val="minor"/>
    </font>
    <font>
      <b/>
      <i/>
      <sz val="10"/>
      <name val="Calibri"/>
      <family val="2"/>
      <scheme val="minor"/>
    </font>
    <font>
      <sz val="10"/>
      <color rgb="FF0070C0"/>
      <name val="Calibri"/>
      <family val="2"/>
      <scheme val="minor"/>
    </font>
    <font>
      <b/>
      <sz val="12"/>
      <color theme="0"/>
      <name val="Calibri"/>
      <family val="2"/>
      <scheme val="minor"/>
    </font>
    <font>
      <i/>
      <sz val="10"/>
      <color theme="8"/>
      <name val="Calibri"/>
      <family val="2"/>
      <scheme val="minor"/>
    </font>
    <font>
      <b/>
      <sz val="14"/>
      <name val="Calibri"/>
      <family val="2"/>
      <scheme val="minor"/>
    </font>
    <font>
      <b/>
      <sz val="11"/>
      <color rgb="FFFF0000"/>
      <name val="Calibri"/>
      <family val="2"/>
      <scheme val="minor"/>
    </font>
    <font>
      <b/>
      <sz val="12"/>
      <name val="Calibri"/>
      <family val="2"/>
      <scheme val="minor"/>
    </font>
    <font>
      <b/>
      <u/>
      <sz val="11"/>
      <color theme="1"/>
      <name val="Arial"/>
      <family val="2"/>
    </font>
    <font>
      <b/>
      <i/>
      <sz val="10"/>
      <color theme="1"/>
      <name val="Calibri"/>
      <family val="2"/>
      <scheme val="minor"/>
    </font>
    <font>
      <b/>
      <u/>
      <sz val="11"/>
      <color theme="1"/>
      <name val="Calibri"/>
      <family val="2"/>
      <scheme val="minor"/>
    </font>
    <font>
      <b/>
      <sz val="10"/>
      <name val="Calibri"/>
      <family val="2"/>
      <scheme val="minor"/>
    </font>
    <font>
      <b/>
      <sz val="14"/>
      <color theme="1"/>
      <name val="Calibri"/>
      <family val="2"/>
      <scheme val="minor"/>
    </font>
    <font>
      <b/>
      <i/>
      <sz val="12"/>
      <color theme="1"/>
      <name val="Calibri"/>
      <family val="2"/>
      <scheme val="minor"/>
    </font>
    <font>
      <b/>
      <sz val="10"/>
      <color rgb="FF000000"/>
      <name val="Calibri"/>
      <family val="2"/>
      <scheme val="minor"/>
    </font>
    <font>
      <sz val="10"/>
      <color theme="9" tint="-0.249977111117893"/>
      <name val="Calibri"/>
      <family val="2"/>
      <scheme val="minor"/>
    </font>
    <font>
      <i/>
      <sz val="10"/>
      <color theme="9" tint="-0.249977111117893"/>
      <name val="Calibri"/>
      <family val="2"/>
      <scheme val="minor"/>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8E1A6"/>
        <bgColor indexed="64"/>
      </patternFill>
    </fill>
    <fill>
      <patternFill patternType="solid">
        <fgColor rgb="FFC3C8C3"/>
        <bgColor indexed="64"/>
      </patternFill>
    </fill>
    <fill>
      <patternFill patternType="solid">
        <fgColor rgb="FFDCE1DC"/>
        <bgColor indexed="64"/>
      </patternFill>
    </fill>
    <fill>
      <patternFill patternType="solid">
        <fgColor rgb="FFEBF0EB"/>
        <bgColor indexed="64"/>
      </patternFill>
    </fill>
    <fill>
      <patternFill patternType="solid">
        <fgColor rgb="FF0041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4" fillId="0" borderId="0"/>
    <xf numFmtId="9" fontId="6" fillId="0" borderId="0" applyFont="0" applyFill="0" applyBorder="0" applyAlignment="0" applyProtection="0"/>
    <xf numFmtId="44" fontId="6" fillId="0" borderId="0" applyFont="0" applyFill="0" applyBorder="0" applyAlignment="0" applyProtection="0"/>
  </cellStyleXfs>
  <cellXfs count="124">
    <xf numFmtId="0" fontId="0" fillId="0" borderId="0" xfId="0"/>
    <xf numFmtId="0" fontId="8" fillId="0" borderId="0" xfId="0" applyFont="1" applyProtection="1"/>
    <xf numFmtId="0" fontId="8" fillId="0" borderId="0" xfId="0" applyFont="1" applyAlignment="1" applyProtection="1">
      <alignment horizontal="center"/>
    </xf>
    <xf numFmtId="0" fontId="11" fillId="0" borderId="0" xfId="0" applyFont="1" applyFill="1" applyProtection="1"/>
    <xf numFmtId="49" fontId="13" fillId="0" borderId="1" xfId="0" applyNumberFormat="1"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4" fontId="18" fillId="0" borderId="1" xfId="0" applyNumberFormat="1" applyFont="1" applyFill="1" applyBorder="1" applyAlignment="1" applyProtection="1">
      <alignment horizontal="right" vertical="center"/>
    </xf>
    <xf numFmtId="4" fontId="19" fillId="0" borderId="1" xfId="0" applyNumberFormat="1" applyFont="1" applyFill="1" applyBorder="1" applyAlignment="1" applyProtection="1">
      <alignment horizontal="right" vertical="center"/>
    </xf>
    <xf numFmtId="164" fontId="20" fillId="0" borderId="1" xfId="0" applyNumberFormat="1" applyFont="1" applyFill="1" applyBorder="1" applyAlignment="1" applyProtection="1">
      <alignment horizontal="center" vertical="center" wrapText="1"/>
    </xf>
    <xf numFmtId="0" fontId="3" fillId="0" borderId="0" xfId="0" applyFont="1" applyProtection="1"/>
    <xf numFmtId="0" fontId="3" fillId="0" borderId="0" xfId="0" applyFont="1" applyAlignment="1" applyProtection="1">
      <alignment horizontal="center"/>
    </xf>
    <xf numFmtId="0" fontId="24" fillId="0" borderId="0" xfId="0" applyFont="1" applyFill="1" applyAlignment="1" applyProtection="1">
      <alignment horizontal="center" vertical="center"/>
    </xf>
    <xf numFmtId="0" fontId="3" fillId="0" borderId="0" xfId="0" applyFont="1"/>
    <xf numFmtId="49" fontId="9" fillId="0" borderId="0" xfId="0" applyNumberFormat="1" applyFont="1" applyFill="1" applyBorder="1" applyAlignment="1" applyProtection="1">
      <alignment vertical="center" wrapText="1"/>
    </xf>
    <xf numFmtId="49" fontId="27" fillId="0" borderId="1" xfId="0" applyNumberFormat="1" applyFont="1" applyFill="1" applyBorder="1" applyAlignment="1" applyProtection="1">
      <alignment horizontal="left" vertical="center" wrapText="1"/>
    </xf>
    <xf numFmtId="0" fontId="18" fillId="0" borderId="1" xfId="0" applyFont="1" applyFill="1" applyBorder="1" applyAlignment="1" applyProtection="1">
      <alignment horizontal="center" vertical="center" wrapText="1"/>
    </xf>
    <xf numFmtId="0" fontId="17" fillId="0" borderId="1" xfId="0" applyFont="1" applyBorder="1" applyAlignment="1">
      <alignment vertical="center" wrapText="1"/>
    </xf>
    <xf numFmtId="3" fontId="18" fillId="0" borderId="1" xfId="0" applyNumberFormat="1" applyFont="1" applyFill="1" applyBorder="1" applyAlignment="1" applyProtection="1">
      <alignment vertical="center" wrapText="1"/>
    </xf>
    <xf numFmtId="4" fontId="13" fillId="3" borderId="1" xfId="0" applyNumberFormat="1" applyFont="1" applyFill="1" applyBorder="1" applyAlignment="1" applyProtection="1">
      <alignment horizontal="right" vertical="center"/>
      <protection locked="0"/>
    </xf>
    <xf numFmtId="0" fontId="15" fillId="6"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49" fontId="9" fillId="4" borderId="6" xfId="0" applyNumberFormat="1" applyFont="1" applyFill="1" applyBorder="1" applyAlignment="1" applyProtection="1">
      <alignment vertical="center" wrapText="1"/>
    </xf>
    <xf numFmtId="0" fontId="9" fillId="4" borderId="6" xfId="0" applyFont="1" applyFill="1" applyBorder="1" applyAlignment="1" applyProtection="1">
      <alignment vertical="center" wrapText="1"/>
    </xf>
    <xf numFmtId="0" fontId="15" fillId="6" borderId="1" xfId="0" applyFont="1" applyFill="1" applyBorder="1" applyAlignment="1" applyProtection="1">
      <alignment horizontal="left" vertical="center" wrapText="1"/>
    </xf>
    <xf numFmtId="4" fontId="15" fillId="6" borderId="1" xfId="0" applyNumberFormat="1" applyFont="1" applyFill="1" applyBorder="1" applyAlignment="1" applyProtection="1">
      <alignment horizontal="right" vertical="center"/>
    </xf>
    <xf numFmtId="0" fontId="21" fillId="7" borderId="1" xfId="0" applyFont="1" applyFill="1" applyBorder="1" applyAlignment="1" applyProtection="1">
      <alignment vertical="center" wrapText="1"/>
    </xf>
    <xf numFmtId="4" fontId="15" fillId="4" borderId="1" xfId="0" applyNumberFormat="1" applyFont="1" applyFill="1" applyBorder="1" applyAlignment="1" applyProtection="1">
      <alignment horizontal="right" vertical="center"/>
    </xf>
    <xf numFmtId="0" fontId="19" fillId="6" borderId="3" xfId="0" applyFont="1" applyFill="1" applyBorder="1" applyAlignment="1" applyProtection="1">
      <alignment vertical="center" wrapText="1"/>
    </xf>
    <xf numFmtId="0" fontId="19" fillId="6" borderId="4" xfId="0" applyFont="1" applyFill="1" applyBorder="1" applyAlignment="1" applyProtection="1">
      <alignment vertical="center" wrapText="1"/>
    </xf>
    <xf numFmtId="49" fontId="19" fillId="6" borderId="2" xfId="0" applyNumberFormat="1" applyFont="1" applyFill="1" applyBorder="1" applyAlignment="1" applyProtection="1">
      <alignment vertical="center" wrapText="1"/>
    </xf>
    <xf numFmtId="0" fontId="13" fillId="0" borderId="1" xfId="0" applyNumberFormat="1" applyFont="1" applyFill="1" applyBorder="1" applyAlignment="1" applyProtection="1">
      <alignment horizontal="center" vertical="center" wrapText="1"/>
    </xf>
    <xf numFmtId="49" fontId="9" fillId="4" borderId="1" xfId="0" applyNumberFormat="1" applyFont="1" applyFill="1" applyBorder="1" applyAlignment="1" applyProtection="1">
      <alignment vertical="center" wrapText="1"/>
    </xf>
    <xf numFmtId="0" fontId="9" fillId="4" borderId="1" xfId="0" applyFont="1" applyFill="1" applyBorder="1" applyAlignment="1" applyProtection="1">
      <alignment vertical="center" wrapText="1"/>
    </xf>
    <xf numFmtId="0" fontId="16" fillId="6" borderId="1" xfId="0" applyFont="1" applyFill="1" applyBorder="1" applyAlignment="1" applyProtection="1">
      <alignment horizontal="center" vertical="center"/>
    </xf>
    <xf numFmtId="0" fontId="15" fillId="6" borderId="1" xfId="0" applyFont="1" applyFill="1" applyBorder="1" applyAlignment="1" applyProtection="1">
      <alignment horizontal="center" vertical="center"/>
    </xf>
    <xf numFmtId="0" fontId="2" fillId="0" borderId="0" xfId="0" applyFont="1" applyProtection="1"/>
    <xf numFmtId="4" fontId="29" fillId="0" borderId="1" xfId="0" applyNumberFormat="1" applyFont="1" applyFill="1" applyBorder="1" applyAlignment="1" applyProtection="1">
      <alignment horizontal="right" vertical="center" wrapText="1"/>
    </xf>
    <xf numFmtId="0" fontId="2" fillId="0" borderId="0" xfId="0" applyFont="1" applyAlignment="1" applyProtection="1">
      <alignment horizontal="center"/>
    </xf>
    <xf numFmtId="4" fontId="18" fillId="0" borderId="1" xfId="0" applyNumberFormat="1" applyFont="1" applyFill="1" applyBorder="1" applyAlignment="1" applyProtection="1">
      <alignment vertical="center" wrapText="1"/>
    </xf>
    <xf numFmtId="1" fontId="13" fillId="0" borderId="1" xfId="0" applyNumberFormat="1" applyFont="1" applyFill="1" applyBorder="1" applyAlignment="1" applyProtection="1">
      <alignment horizontal="center" vertical="center" wrapText="1"/>
    </xf>
    <xf numFmtId="1" fontId="27" fillId="0" borderId="3" xfId="0" applyNumberFormat="1" applyFont="1" applyFill="1" applyBorder="1" applyAlignment="1" applyProtection="1">
      <alignment horizontal="center" vertical="center" wrapText="1"/>
    </xf>
    <xf numFmtId="49" fontId="32" fillId="6" borderId="1" xfId="0" applyNumberFormat="1" applyFont="1" applyFill="1" applyBorder="1" applyAlignment="1" applyProtection="1">
      <alignment horizontal="left" vertical="center"/>
    </xf>
    <xf numFmtId="49" fontId="17" fillId="0" borderId="1" xfId="0" applyNumberFormat="1" applyFont="1" applyFill="1" applyBorder="1" applyAlignment="1" applyProtection="1">
      <alignment horizontal="left" vertical="center"/>
    </xf>
    <xf numFmtId="0" fontId="13" fillId="0" borderId="1" xfId="0" applyFont="1" applyFill="1" applyBorder="1" applyAlignment="1" applyProtection="1">
      <alignment vertical="center" wrapText="1"/>
    </xf>
    <xf numFmtId="3" fontId="13" fillId="0" borderId="1" xfId="0" applyNumberFormat="1" applyFont="1" applyFill="1" applyBorder="1" applyAlignment="1" applyProtection="1">
      <alignment vertical="center"/>
    </xf>
    <xf numFmtId="165" fontId="17" fillId="0" borderId="1" xfId="0" applyNumberFormat="1" applyFont="1" applyFill="1" applyBorder="1" applyAlignment="1" applyProtection="1">
      <alignment horizontal="left" vertical="center"/>
    </xf>
    <xf numFmtId="49" fontId="31" fillId="0" borderId="0" xfId="0" applyNumberFormat="1" applyFont="1" applyFill="1" applyBorder="1" applyAlignment="1" applyProtection="1">
      <alignment vertical="center" wrapText="1"/>
    </xf>
    <xf numFmtId="164" fontId="33" fillId="0" borderId="1" xfId="0" applyNumberFormat="1" applyFont="1" applyFill="1" applyBorder="1" applyAlignment="1" applyProtection="1">
      <alignment horizontal="center" vertical="center" wrapText="1"/>
    </xf>
    <xf numFmtId="0" fontId="34" fillId="2" borderId="0" xfId="0" applyFont="1" applyFill="1" applyBorder="1" applyAlignment="1" applyProtection="1">
      <alignment horizontal="left" vertical="top" wrapText="1"/>
    </xf>
    <xf numFmtId="0" fontId="18" fillId="0" borderId="1" xfId="0" applyFont="1" applyFill="1" applyBorder="1" applyAlignment="1" applyProtection="1">
      <alignment horizontal="left" vertical="center" wrapText="1"/>
    </xf>
    <xf numFmtId="0" fontId="15" fillId="6" borderId="1" xfId="0" applyFont="1" applyFill="1" applyBorder="1" applyAlignment="1" applyProtection="1">
      <alignment horizontal="left" vertical="center" wrapText="1"/>
    </xf>
    <xf numFmtId="0" fontId="34" fillId="2" borderId="0" xfId="0" applyFont="1" applyFill="1" applyBorder="1" applyAlignment="1" applyProtection="1">
      <alignment horizontal="left" vertical="top" wrapText="1"/>
    </xf>
    <xf numFmtId="0" fontId="15" fillId="6"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22" fillId="2" borderId="0" xfId="0" applyFont="1" applyFill="1" applyBorder="1" applyAlignment="1" applyProtection="1">
      <alignment horizontal="left" vertical="top" wrapText="1"/>
    </xf>
    <xf numFmtId="166" fontId="2" fillId="0" borderId="0" xfId="2" applyNumberFormat="1" applyFont="1" applyProtection="1"/>
    <xf numFmtId="49" fontId="19" fillId="6" borderId="1" xfId="0" applyNumberFormat="1" applyFont="1" applyFill="1" applyBorder="1" applyAlignment="1" applyProtection="1">
      <alignment vertical="center" wrapText="1"/>
    </xf>
    <xf numFmtId="49" fontId="19" fillId="0" borderId="1" xfId="0" applyNumberFormat="1" applyFont="1" applyFill="1" applyBorder="1" applyAlignment="1" applyProtection="1">
      <alignment vertical="center" wrapText="1"/>
    </xf>
    <xf numFmtId="1" fontId="19" fillId="6" borderId="2" xfId="0" applyNumberFormat="1" applyFont="1" applyFill="1" applyBorder="1" applyAlignment="1" applyProtection="1">
      <alignment horizontal="right" vertical="center"/>
    </xf>
    <xf numFmtId="1" fontId="19" fillId="6" borderId="3" xfId="0" applyNumberFormat="1" applyFont="1" applyFill="1" applyBorder="1" applyAlignment="1" applyProtection="1">
      <alignment horizontal="right" vertical="center"/>
    </xf>
    <xf numFmtId="1" fontId="19" fillId="6" borderId="4" xfId="0" applyNumberFormat="1" applyFont="1" applyFill="1" applyBorder="1" applyAlignment="1" applyProtection="1">
      <alignment horizontal="right" vertical="center"/>
    </xf>
    <xf numFmtId="0" fontId="15" fillId="4" borderId="2" xfId="0" applyFont="1" applyFill="1" applyBorder="1" applyAlignment="1" applyProtection="1">
      <alignment horizontal="right" vertical="center" wrapText="1"/>
    </xf>
    <xf numFmtId="0" fontId="15" fillId="4" borderId="3" xfId="0" applyFont="1" applyFill="1" applyBorder="1" applyAlignment="1" applyProtection="1">
      <alignment horizontal="right" vertical="center" wrapText="1"/>
    </xf>
    <xf numFmtId="0" fontId="15" fillId="4" borderId="4" xfId="0" applyFont="1" applyFill="1" applyBorder="1" applyAlignment="1" applyProtection="1">
      <alignment horizontal="right" vertical="center" wrapText="1"/>
    </xf>
    <xf numFmtId="1" fontId="29" fillId="0" borderId="1" xfId="0" applyNumberFormat="1" applyFont="1" applyFill="1" applyBorder="1" applyAlignment="1" applyProtection="1">
      <alignment horizontal="left" vertical="center" wrapText="1"/>
    </xf>
    <xf numFmtId="0" fontId="19" fillId="0" borderId="2"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19" fillId="0" borderId="4" xfId="0" applyFont="1" applyFill="1" applyBorder="1" applyAlignment="1" applyProtection="1">
      <alignment horizontal="left" vertical="center" wrapText="1"/>
    </xf>
    <xf numFmtId="0" fontId="19" fillId="6" borderId="2" xfId="0" applyFont="1" applyFill="1" applyBorder="1" applyAlignment="1" applyProtection="1">
      <alignment horizontal="left" vertical="center" wrapText="1"/>
    </xf>
    <xf numFmtId="0" fontId="19" fillId="6" borderId="3" xfId="0" applyFont="1" applyFill="1" applyBorder="1" applyAlignment="1" applyProtection="1">
      <alignment horizontal="left" vertical="center" wrapText="1"/>
    </xf>
    <xf numFmtId="0" fontId="19" fillId="6" borderId="4" xfId="0" applyFont="1" applyFill="1" applyBorder="1" applyAlignment="1" applyProtection="1">
      <alignment horizontal="left" vertical="center" wrapText="1"/>
    </xf>
    <xf numFmtId="1" fontId="19" fillId="0" borderId="2" xfId="0" applyNumberFormat="1" applyFont="1" applyFill="1" applyBorder="1" applyAlignment="1" applyProtection="1">
      <alignment horizontal="right" vertical="center"/>
    </xf>
    <xf numFmtId="1" fontId="19" fillId="0" borderId="3" xfId="0" applyNumberFormat="1" applyFont="1" applyFill="1" applyBorder="1" applyAlignment="1" applyProtection="1">
      <alignment horizontal="right" vertical="center"/>
    </xf>
    <xf numFmtId="1" fontId="19" fillId="0" borderId="4" xfId="0" applyNumberFormat="1" applyFont="1" applyFill="1" applyBorder="1" applyAlignment="1" applyProtection="1">
      <alignment horizontal="right" vertical="center"/>
    </xf>
    <xf numFmtId="0" fontId="22" fillId="2" borderId="5" xfId="0" applyFont="1" applyFill="1" applyBorder="1" applyAlignment="1" applyProtection="1">
      <alignment horizontal="left" vertical="top" wrapText="1"/>
    </xf>
    <xf numFmtId="0" fontId="21" fillId="7" borderId="2" xfId="0" applyFont="1" applyFill="1" applyBorder="1" applyAlignment="1" applyProtection="1">
      <alignment horizontal="left" vertical="center" wrapText="1"/>
    </xf>
    <xf numFmtId="0" fontId="21" fillId="7" borderId="3" xfId="0" applyFont="1" applyFill="1" applyBorder="1" applyAlignment="1" applyProtection="1">
      <alignment horizontal="left" vertical="center" wrapText="1"/>
    </xf>
    <xf numFmtId="0" fontId="21" fillId="7" borderId="4"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10" fillId="4" borderId="1" xfId="0" applyFont="1" applyFill="1" applyBorder="1" applyAlignment="1" applyProtection="1">
      <alignment horizontal="center" vertical="center" wrapText="1"/>
    </xf>
    <xf numFmtId="49" fontId="9" fillId="5" borderId="1" xfId="0" applyNumberFormat="1" applyFont="1" applyFill="1" applyBorder="1" applyAlignment="1" applyProtection="1">
      <alignment horizontal="left" vertical="center" wrapText="1"/>
    </xf>
    <xf numFmtId="49" fontId="9" fillId="5" borderId="2" xfId="0" applyNumberFormat="1" applyFont="1" applyFill="1" applyBorder="1" applyAlignment="1" applyProtection="1">
      <alignment horizontal="left" vertical="center" wrapText="1"/>
    </xf>
    <xf numFmtId="49" fontId="9" fillId="5" borderId="3" xfId="0" applyNumberFormat="1" applyFont="1" applyFill="1" applyBorder="1" applyAlignment="1" applyProtection="1">
      <alignment horizontal="left" vertical="center" wrapText="1"/>
    </xf>
    <xf numFmtId="49" fontId="9" fillId="5" borderId="4" xfId="0" applyNumberFormat="1" applyFont="1" applyFill="1" applyBorder="1" applyAlignment="1" applyProtection="1">
      <alignment horizontal="left" vertical="center" wrapText="1"/>
    </xf>
    <xf numFmtId="0" fontId="15" fillId="6" borderId="1" xfId="0" applyFont="1" applyFill="1" applyBorder="1" applyAlignment="1" applyProtection="1">
      <alignment horizontal="left" vertical="center" wrapText="1"/>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0" fontId="15" fillId="6" borderId="2" xfId="0" applyFont="1" applyFill="1" applyBorder="1" applyAlignment="1" applyProtection="1">
      <alignment horizontal="left" vertical="center" wrapText="1"/>
    </xf>
    <xf numFmtId="0" fontId="15" fillId="6" borderId="3" xfId="0" applyFont="1" applyFill="1" applyBorder="1" applyAlignment="1" applyProtection="1">
      <alignment horizontal="left" vertical="center" wrapText="1"/>
    </xf>
    <xf numFmtId="0" fontId="15" fillId="6" borderId="4" xfId="0" applyFont="1" applyFill="1" applyBorder="1" applyAlignment="1" applyProtection="1">
      <alignment horizontal="left" vertical="center" wrapText="1"/>
    </xf>
    <xf numFmtId="0" fontId="16" fillId="6" borderId="2" xfId="0" applyFont="1" applyFill="1" applyBorder="1" applyAlignment="1" applyProtection="1">
      <alignment horizontal="center" vertical="center" wrapText="1"/>
    </xf>
    <xf numFmtId="0" fontId="16" fillId="6" borderId="3" xfId="0" applyFont="1" applyFill="1" applyBorder="1" applyAlignment="1" applyProtection="1">
      <alignment horizontal="center" vertical="center" wrapText="1"/>
    </xf>
    <xf numFmtId="0" fontId="16" fillId="6" borderId="4" xfId="0" applyFont="1" applyFill="1" applyBorder="1" applyAlignment="1" applyProtection="1">
      <alignment horizontal="center" vertical="center" wrapText="1"/>
    </xf>
    <xf numFmtId="0" fontId="18"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0" fontId="14" fillId="0" borderId="2" xfId="1" applyFont="1" applyFill="1" applyBorder="1" applyAlignment="1" applyProtection="1">
      <alignment horizontal="left" vertical="center" wrapText="1"/>
    </xf>
    <xf numFmtId="0" fontId="14" fillId="0" borderId="3" xfId="1" applyFont="1" applyFill="1" applyBorder="1" applyAlignment="1" applyProtection="1">
      <alignment horizontal="left" vertical="center" wrapText="1"/>
    </xf>
    <xf numFmtId="0" fontId="14" fillId="0" borderId="4" xfId="1" applyFont="1" applyFill="1" applyBorder="1" applyAlignment="1" applyProtection="1">
      <alignment horizontal="left" vertical="center" wrapText="1"/>
    </xf>
    <xf numFmtId="0" fontId="7" fillId="6" borderId="2" xfId="0" applyFont="1" applyFill="1" applyBorder="1" applyAlignment="1" applyProtection="1">
      <alignment horizontal="left" vertical="center"/>
    </xf>
    <xf numFmtId="0" fontId="7" fillId="6" borderId="3" xfId="0" applyFont="1" applyFill="1" applyBorder="1" applyAlignment="1" applyProtection="1">
      <alignment horizontal="left" vertical="center"/>
    </xf>
    <xf numFmtId="0" fontId="7" fillId="6" borderId="4" xfId="0" applyFont="1" applyFill="1" applyBorder="1" applyAlignment="1" applyProtection="1">
      <alignment horizontal="left" vertical="center"/>
    </xf>
    <xf numFmtId="0" fontId="7" fillId="5" borderId="2" xfId="0" applyFont="1" applyFill="1" applyBorder="1" applyAlignment="1" applyProtection="1">
      <alignment horizontal="left" vertical="center"/>
    </xf>
    <xf numFmtId="0" fontId="7" fillId="5" borderId="3" xfId="0" applyFont="1" applyFill="1" applyBorder="1" applyAlignment="1" applyProtection="1">
      <alignment horizontal="left" vertical="center"/>
    </xf>
    <xf numFmtId="0" fontId="7" fillId="5" borderId="4" xfId="0" applyFont="1" applyFill="1" applyBorder="1" applyAlignment="1" applyProtection="1">
      <alignment horizontal="left" vertical="center"/>
    </xf>
    <xf numFmtId="0" fontId="12" fillId="5" borderId="2" xfId="0" applyFont="1" applyFill="1" applyBorder="1" applyAlignment="1" applyProtection="1">
      <alignment horizontal="center" vertical="center"/>
    </xf>
    <xf numFmtId="0" fontId="12" fillId="5" borderId="4" xfId="0" applyFont="1" applyFill="1" applyBorder="1" applyAlignment="1" applyProtection="1">
      <alignment horizontal="center" vertical="center"/>
    </xf>
    <xf numFmtId="0" fontId="9" fillId="4" borderId="2" xfId="0" applyFont="1" applyFill="1" applyBorder="1" applyAlignment="1" applyProtection="1">
      <alignment horizontal="left" vertical="center" wrapText="1"/>
    </xf>
    <xf numFmtId="0" fontId="9" fillId="4" borderId="3" xfId="0"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34" fillId="2" borderId="0" xfId="0" applyFont="1" applyFill="1" applyBorder="1" applyAlignment="1" applyProtection="1">
      <alignment horizontal="left" vertical="top" wrapText="1"/>
    </xf>
    <xf numFmtId="1" fontId="9" fillId="4" borderId="1" xfId="0" applyNumberFormat="1" applyFont="1" applyFill="1" applyBorder="1" applyAlignment="1" applyProtection="1">
      <alignment horizontal="right" vertical="center" wrapText="1"/>
    </xf>
    <xf numFmtId="4" fontId="30" fillId="4" borderId="1" xfId="0" applyNumberFormat="1" applyFont="1" applyFill="1" applyBorder="1" applyAlignment="1" applyProtection="1">
      <alignment horizontal="right" vertical="center"/>
    </xf>
    <xf numFmtId="0" fontId="21" fillId="7" borderId="1" xfId="0" applyFont="1" applyFill="1" applyBorder="1" applyAlignment="1" applyProtection="1">
      <alignment horizontal="left" vertical="center" wrapText="1"/>
    </xf>
    <xf numFmtId="0" fontId="23"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4" fontId="18" fillId="3" borderId="0" xfId="0" applyNumberFormat="1" applyFont="1" applyFill="1" applyBorder="1" applyAlignment="1" applyProtection="1">
      <alignment horizontal="center" vertical="center" wrapText="1"/>
    </xf>
    <xf numFmtId="0" fontId="35" fillId="0" borderId="0" xfId="0" applyFont="1" applyAlignment="1" applyProtection="1">
      <alignment horizontal="center" vertical="center" wrapText="1"/>
    </xf>
    <xf numFmtId="1" fontId="19" fillId="0" borderId="1" xfId="0" applyNumberFormat="1" applyFont="1" applyFill="1" applyBorder="1" applyAlignment="1" applyProtection="1">
      <alignment horizontal="right" vertical="center"/>
    </xf>
    <xf numFmtId="0" fontId="27" fillId="0" borderId="2" xfId="0" applyNumberFormat="1" applyFont="1" applyFill="1" applyBorder="1" applyAlignment="1" applyProtection="1">
      <alignment horizontal="right" vertical="center" wrapText="1"/>
    </xf>
    <xf numFmtId="0" fontId="27" fillId="0" borderId="3" xfId="0" applyNumberFormat="1" applyFont="1" applyFill="1" applyBorder="1" applyAlignment="1" applyProtection="1">
      <alignment horizontal="right" vertical="center" wrapText="1"/>
    </xf>
    <xf numFmtId="0" fontId="1" fillId="6" borderId="2" xfId="0" applyFont="1" applyFill="1" applyBorder="1" applyAlignment="1" applyProtection="1">
      <alignment horizontal="left" vertical="center" wrapText="1"/>
    </xf>
    <xf numFmtId="0" fontId="1" fillId="6" borderId="3" xfId="0" applyFont="1" applyFill="1" applyBorder="1" applyAlignment="1" applyProtection="1">
      <alignment horizontal="left" vertical="center" wrapText="1"/>
    </xf>
    <xf numFmtId="0" fontId="1" fillId="6" borderId="4" xfId="0" applyFont="1" applyFill="1" applyBorder="1" applyAlignment="1" applyProtection="1">
      <alignment horizontal="left" vertical="center" wrapText="1"/>
    </xf>
  </cellXfs>
  <cellStyles count="4">
    <cellStyle name="Prozent" xfId="2" builtinId="5"/>
    <cellStyle name="Standard" xfId="0" builtinId="0"/>
    <cellStyle name="Standard 2" xfId="1"/>
    <cellStyle name="Währung 2" xfId="3"/>
  </cellStyles>
  <dxfs count="0"/>
  <tableStyles count="0" defaultTableStyle="TableStyleMedium2" defaultPivotStyle="PivotStyleLight16"/>
  <colors>
    <mruColors>
      <color rgb="FFC3C8C3"/>
      <color rgb="FF004141"/>
      <color rgb="FFDCE1DC"/>
      <color rgb="FFE9A4BE"/>
      <color rgb="FFC4F20C"/>
      <color rgb="FFEBF0EB"/>
      <color rgb="FFC8E1A6"/>
      <color rgb="FF9EDCFF"/>
      <color rgb="FFC4F27B"/>
      <color rgb="FFD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115956</xdr:colOff>
      <xdr:row>0</xdr:row>
      <xdr:rowOff>49696</xdr:rowOff>
    </xdr:from>
    <xdr:to>
      <xdr:col>1</xdr:col>
      <xdr:colOff>1187333</xdr:colOff>
      <xdr:row>0</xdr:row>
      <xdr:rowOff>376744</xdr:rowOff>
    </xdr:to>
    <xdr:pic>
      <xdr:nvPicPr>
        <xdr:cNvPr id="2" name="Grafik 1"/>
        <xdr:cNvPicPr/>
      </xdr:nvPicPr>
      <xdr:blipFill>
        <a:blip xmlns:r="http://schemas.openxmlformats.org/officeDocument/2006/relationships" r:embed="rId1"/>
        <a:stretch>
          <a:fillRect/>
        </a:stretch>
      </xdr:blipFill>
      <xdr:spPr>
        <a:xfrm>
          <a:off x="115956" y="49696"/>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4"/>
  <sheetViews>
    <sheetView showGridLines="0" tabSelected="1" view="pageBreakPreview" topLeftCell="A346" zoomScaleNormal="100" zoomScaleSheetLayoutView="100" workbookViewId="0">
      <selection activeCell="E22" sqref="E22"/>
    </sheetView>
  </sheetViews>
  <sheetFormatPr baseColWidth="10" defaultColWidth="11" defaultRowHeight="15" x14ac:dyDescent="0.25"/>
  <cols>
    <col min="1" max="1" width="10.625" style="1" customWidth="1"/>
    <col min="2" max="2" width="36.875" style="1" customWidth="1"/>
    <col min="3" max="3" width="13" style="1" customWidth="1"/>
    <col min="4" max="4" width="9" style="1" customWidth="1"/>
    <col min="5" max="5" width="13.625" style="2" customWidth="1"/>
    <col min="6" max="6" width="13.625" style="1" customWidth="1"/>
    <col min="7" max="7" width="11.875" style="1" customWidth="1"/>
    <col min="8" max="8" width="13.625" style="1" customWidth="1"/>
    <col min="9" max="9" width="16" style="1" bestFit="1" customWidth="1"/>
    <col min="10" max="16384" width="11" style="1"/>
  </cols>
  <sheetData>
    <row r="1" spans="1:8" s="9" customFormat="1" ht="30" customHeight="1" x14ac:dyDescent="0.25">
      <c r="E1" s="10"/>
    </row>
    <row r="2" spans="1:8" s="9" customFormat="1" ht="9.9499999999999993" customHeight="1" x14ac:dyDescent="0.25">
      <c r="A2" s="11"/>
      <c r="B2" s="11"/>
      <c r="C2" s="11"/>
      <c r="D2" s="11"/>
      <c r="E2" s="11"/>
      <c r="F2" s="11"/>
      <c r="G2" s="11"/>
      <c r="H2" s="11"/>
    </row>
    <row r="3" spans="1:8" s="9" customFormat="1" ht="18.75" x14ac:dyDescent="0.25">
      <c r="A3" s="114" t="s">
        <v>21</v>
      </c>
      <c r="B3" s="114"/>
      <c r="C3" s="114"/>
      <c r="D3" s="114"/>
      <c r="E3" s="114"/>
      <c r="F3" s="114"/>
      <c r="G3" s="114"/>
      <c r="H3" s="114"/>
    </row>
    <row r="4" spans="1:8" s="12" customFormat="1" ht="23.25" x14ac:dyDescent="0.25">
      <c r="A4" s="117" t="s">
        <v>160</v>
      </c>
      <c r="B4" s="117"/>
      <c r="C4" s="117"/>
      <c r="D4" s="117"/>
      <c r="E4" s="117"/>
      <c r="F4" s="117"/>
      <c r="G4" s="117"/>
      <c r="H4" s="117"/>
    </row>
    <row r="5" spans="1:8" s="9" customFormat="1" ht="9.9499999999999993" customHeight="1" x14ac:dyDescent="0.25">
      <c r="A5" s="11"/>
      <c r="B5" s="11"/>
      <c r="C5" s="11"/>
      <c r="D5" s="11"/>
      <c r="E5" s="11"/>
      <c r="F5" s="11"/>
      <c r="G5" s="11"/>
      <c r="H5" s="11"/>
    </row>
    <row r="6" spans="1:8" s="9" customFormat="1" x14ac:dyDescent="0.25">
      <c r="A6" s="115" t="s">
        <v>78</v>
      </c>
      <c r="B6" s="115"/>
      <c r="C6" s="115"/>
      <c r="D6" s="115"/>
      <c r="E6" s="115"/>
      <c r="F6" s="115"/>
      <c r="G6" s="115"/>
      <c r="H6" s="115"/>
    </row>
    <row r="7" spans="1:8" s="9" customFormat="1" x14ac:dyDescent="0.25">
      <c r="A7" s="11"/>
      <c r="B7" s="11"/>
      <c r="C7" s="11"/>
      <c r="D7" s="11"/>
      <c r="E7" s="11"/>
      <c r="F7" s="11"/>
      <c r="G7" s="11"/>
      <c r="H7" s="11"/>
    </row>
    <row r="8" spans="1:8" s="12" customFormat="1" ht="14.25" customHeight="1" x14ac:dyDescent="0.25">
      <c r="A8" s="116" t="s">
        <v>22</v>
      </c>
      <c r="B8" s="116"/>
      <c r="C8" s="116"/>
      <c r="D8" s="116"/>
      <c r="E8" s="116"/>
      <c r="F8" s="116"/>
      <c r="G8" s="116"/>
      <c r="H8" s="116"/>
    </row>
    <row r="9" spans="1:8" s="9" customFormat="1" ht="9.9499999999999993" customHeight="1" x14ac:dyDescent="0.25">
      <c r="A9" s="11"/>
      <c r="B9" s="11"/>
      <c r="C9" s="11"/>
      <c r="D9" s="11"/>
      <c r="E9" s="11"/>
      <c r="F9" s="11"/>
      <c r="G9" s="11"/>
      <c r="H9" s="11"/>
    </row>
    <row r="10" spans="1:8" s="3" customFormat="1" ht="39.950000000000003" customHeight="1" x14ac:dyDescent="0.25">
      <c r="A10" s="25" t="s">
        <v>48</v>
      </c>
      <c r="B10" s="25" t="s">
        <v>79</v>
      </c>
      <c r="C10" s="75" t="s">
        <v>142</v>
      </c>
      <c r="D10" s="76"/>
      <c r="E10" s="76"/>
      <c r="F10" s="76"/>
      <c r="G10" s="76"/>
      <c r="H10" s="77"/>
    </row>
    <row r="11" spans="1:8" s="3" customFormat="1" ht="30.75" customHeight="1" x14ac:dyDescent="0.25">
      <c r="A11" s="21" t="s">
        <v>13</v>
      </c>
      <c r="B11" s="22" t="str">
        <f>B10</f>
        <v>WE 104312</v>
      </c>
      <c r="C11" s="107" t="s">
        <v>41</v>
      </c>
      <c r="D11" s="108"/>
      <c r="E11" s="108"/>
      <c r="F11" s="108"/>
      <c r="G11" s="108"/>
      <c r="H11" s="109"/>
    </row>
    <row r="12" spans="1:8" s="3" customFormat="1" ht="30" customHeight="1" x14ac:dyDescent="0.25">
      <c r="A12" s="81" t="s">
        <v>19</v>
      </c>
      <c r="B12" s="82"/>
      <c r="C12" s="82"/>
      <c r="D12" s="82"/>
      <c r="E12" s="82"/>
      <c r="F12" s="82"/>
      <c r="G12" s="82"/>
      <c r="H12" s="83"/>
    </row>
    <row r="13" spans="1:8" s="13" customFormat="1" ht="51" x14ac:dyDescent="0.2">
      <c r="A13" s="19" t="s">
        <v>38</v>
      </c>
      <c r="B13" s="23" t="s">
        <v>0</v>
      </c>
      <c r="C13" s="19" t="s">
        <v>18</v>
      </c>
      <c r="D13" s="34" t="s">
        <v>1</v>
      </c>
      <c r="E13" s="19" t="s">
        <v>82</v>
      </c>
      <c r="F13" s="19" t="s">
        <v>30</v>
      </c>
      <c r="G13" s="19" t="s">
        <v>31</v>
      </c>
      <c r="H13" s="19" t="s">
        <v>34</v>
      </c>
    </row>
    <row r="14" spans="1:8" s="13" customFormat="1" ht="15.75" x14ac:dyDescent="0.2">
      <c r="A14" s="20" t="s">
        <v>3</v>
      </c>
      <c r="B14" s="20" t="s">
        <v>4</v>
      </c>
      <c r="C14" s="20" t="s">
        <v>5</v>
      </c>
      <c r="D14" s="33" t="s">
        <v>6</v>
      </c>
      <c r="E14" s="20" t="s">
        <v>7</v>
      </c>
      <c r="F14" s="20" t="s">
        <v>8</v>
      </c>
      <c r="G14" s="20" t="s">
        <v>9</v>
      </c>
      <c r="H14" s="20" t="s">
        <v>10</v>
      </c>
    </row>
    <row r="15" spans="1:8" s="13" customFormat="1" ht="15.75" customHeight="1" x14ac:dyDescent="0.2">
      <c r="A15" s="56" t="s">
        <v>35</v>
      </c>
      <c r="B15" s="69" t="s">
        <v>43</v>
      </c>
      <c r="C15" s="69"/>
      <c r="D15" s="69"/>
      <c r="E15" s="69"/>
      <c r="F15" s="69"/>
      <c r="G15" s="69"/>
      <c r="H15" s="70"/>
    </row>
    <row r="16" spans="1:8" s="13" customFormat="1" ht="15.75" customHeight="1" x14ac:dyDescent="0.2">
      <c r="A16" s="57" t="s">
        <v>147</v>
      </c>
      <c r="B16" s="66" t="s">
        <v>146</v>
      </c>
      <c r="C16" s="66"/>
      <c r="D16" s="66"/>
      <c r="E16" s="66"/>
      <c r="F16" s="66"/>
      <c r="G16" s="66"/>
      <c r="H16" s="67"/>
    </row>
    <row r="17" spans="1:8" s="13" customFormat="1" ht="15.75" x14ac:dyDescent="0.2">
      <c r="A17" s="4" t="s">
        <v>148</v>
      </c>
      <c r="B17" s="16" t="s">
        <v>152</v>
      </c>
      <c r="C17" s="17">
        <v>578</v>
      </c>
      <c r="D17" s="5" t="s">
        <v>2</v>
      </c>
      <c r="E17" s="18"/>
      <c r="F17" s="6" t="str">
        <f t="shared" ref="F17:F22" si="0">IF(E17="","",C17*E17)</f>
        <v/>
      </c>
      <c r="G17" s="47">
        <v>12</v>
      </c>
      <c r="H17" s="6" t="str">
        <f t="shared" ref="H17:H22" si="1">IF(E17="","",F17*G17)</f>
        <v/>
      </c>
    </row>
    <row r="18" spans="1:8" s="13" customFormat="1" ht="15.75" x14ac:dyDescent="0.2">
      <c r="A18" s="4" t="s">
        <v>149</v>
      </c>
      <c r="B18" s="16" t="s">
        <v>153</v>
      </c>
      <c r="C18" s="17">
        <v>211</v>
      </c>
      <c r="D18" s="53" t="s">
        <v>2</v>
      </c>
      <c r="E18" s="18"/>
      <c r="F18" s="6" t="str">
        <f t="shared" ref="F18:F20" si="2">IF(E18="","",C18*E18)</f>
        <v/>
      </c>
      <c r="G18" s="47">
        <v>12</v>
      </c>
      <c r="H18" s="6" t="str">
        <f t="shared" ref="H18:H20" si="3">IF(E18="","",F18*G18)</f>
        <v/>
      </c>
    </row>
    <row r="19" spans="1:8" s="13" customFormat="1" ht="15.75" x14ac:dyDescent="0.2">
      <c r="A19" s="4" t="s">
        <v>150</v>
      </c>
      <c r="B19" s="16" t="s">
        <v>154</v>
      </c>
      <c r="C19" s="17">
        <v>389</v>
      </c>
      <c r="D19" s="53" t="s">
        <v>2</v>
      </c>
      <c r="E19" s="18"/>
      <c r="F19" s="6" t="str">
        <f t="shared" si="2"/>
        <v/>
      </c>
      <c r="G19" s="47">
        <v>12</v>
      </c>
      <c r="H19" s="6" t="str">
        <f t="shared" si="3"/>
        <v/>
      </c>
    </row>
    <row r="20" spans="1:8" s="13" customFormat="1" ht="15.75" x14ac:dyDescent="0.2">
      <c r="A20" s="4" t="s">
        <v>151</v>
      </c>
      <c r="B20" s="16" t="s">
        <v>155</v>
      </c>
      <c r="C20" s="17">
        <v>18</v>
      </c>
      <c r="D20" s="53" t="s">
        <v>2</v>
      </c>
      <c r="E20" s="18"/>
      <c r="F20" s="6" t="str">
        <f t="shared" si="2"/>
        <v/>
      </c>
      <c r="G20" s="47">
        <v>12</v>
      </c>
      <c r="H20" s="6" t="str">
        <f t="shared" si="3"/>
        <v/>
      </c>
    </row>
    <row r="21" spans="1:8" s="13" customFormat="1" ht="25.5" x14ac:dyDescent="0.2">
      <c r="A21" s="4" t="s">
        <v>65</v>
      </c>
      <c r="B21" s="16" t="s">
        <v>80</v>
      </c>
      <c r="C21" s="17">
        <v>70</v>
      </c>
      <c r="D21" s="5" t="s">
        <v>2</v>
      </c>
      <c r="E21" s="18"/>
      <c r="F21" s="6" t="str">
        <f t="shared" si="0"/>
        <v/>
      </c>
      <c r="G21" s="30">
        <v>4</v>
      </c>
      <c r="H21" s="6" t="str">
        <f t="shared" si="1"/>
        <v/>
      </c>
    </row>
    <row r="22" spans="1:8" s="13" customFormat="1" ht="25.5" x14ac:dyDescent="0.2">
      <c r="A22" s="4" t="s">
        <v>68</v>
      </c>
      <c r="B22" s="16" t="s">
        <v>81</v>
      </c>
      <c r="C22" s="17">
        <v>4</v>
      </c>
      <c r="D22" s="5" t="s">
        <v>50</v>
      </c>
      <c r="E22" s="18"/>
      <c r="F22" s="6" t="str">
        <f t="shared" si="0"/>
        <v/>
      </c>
      <c r="G22" s="30">
        <v>2</v>
      </c>
      <c r="H22" s="6" t="str">
        <f t="shared" si="1"/>
        <v/>
      </c>
    </row>
    <row r="23" spans="1:8" s="13" customFormat="1" ht="15.75" x14ac:dyDescent="0.2">
      <c r="A23" s="118" t="str">
        <f>B15&amp;" - Teilsumme "</f>
        <v xml:space="preserve">Grauflächenreinigung nicht öffentliche Flächen - Teilsumme </v>
      </c>
      <c r="B23" s="118"/>
      <c r="C23" s="118"/>
      <c r="D23" s="118"/>
      <c r="E23" s="118"/>
      <c r="F23" s="118"/>
      <c r="G23" s="118"/>
      <c r="H23" s="7" t="str">
        <f>IF(SUM(H17:H22)=0,"",SUM(H17:H22))</f>
        <v/>
      </c>
    </row>
    <row r="24" spans="1:8" s="13" customFormat="1" ht="24.95" customHeight="1" x14ac:dyDescent="0.2">
      <c r="A24" s="61" t="str">
        <f>A11&amp;" "&amp;C11&amp;" "&amp;A12&amp;" - Zwischensumme"</f>
        <v>1.1 GRAUFLÄCHENREINIGUNG Grundleistungen - Zwischensumme</v>
      </c>
      <c r="B24" s="62"/>
      <c r="C24" s="62"/>
      <c r="D24" s="62"/>
      <c r="E24" s="62"/>
      <c r="F24" s="62"/>
      <c r="G24" s="63"/>
      <c r="H24" s="26" t="str">
        <f>IFERROR(H23,"")</f>
        <v/>
      </c>
    </row>
    <row r="25" spans="1:8" s="13" customFormat="1" ht="71.25" customHeight="1" x14ac:dyDescent="0.2">
      <c r="A25" s="110" t="s">
        <v>141</v>
      </c>
      <c r="B25" s="110"/>
      <c r="C25" s="110"/>
      <c r="D25" s="110"/>
      <c r="E25" s="110"/>
      <c r="F25" s="110"/>
      <c r="G25" s="110"/>
      <c r="H25" s="110"/>
    </row>
    <row r="26" spans="1:8" s="13" customFormat="1" ht="15.75" x14ac:dyDescent="0.2">
      <c r="A26" s="51"/>
      <c r="B26" s="51"/>
      <c r="C26" s="51"/>
      <c r="D26" s="51"/>
      <c r="E26" s="51"/>
      <c r="F26" s="51"/>
      <c r="G26" s="51"/>
      <c r="H26" s="51"/>
    </row>
    <row r="27" spans="1:8" s="3" customFormat="1" ht="30.75" customHeight="1" x14ac:dyDescent="0.25">
      <c r="A27" s="31" t="s">
        <v>69</v>
      </c>
      <c r="B27" s="32" t="str">
        <f>B10</f>
        <v>WE 104312</v>
      </c>
      <c r="C27" s="78" t="s">
        <v>20</v>
      </c>
      <c r="D27" s="78"/>
      <c r="E27" s="79" t="s">
        <v>23</v>
      </c>
      <c r="F27" s="79"/>
      <c r="G27" s="79"/>
      <c r="H27" s="79"/>
    </row>
    <row r="28" spans="1:8" s="3" customFormat="1" ht="30" customHeight="1" x14ac:dyDescent="0.25">
      <c r="A28" s="80" t="s">
        <v>19</v>
      </c>
      <c r="B28" s="80"/>
      <c r="C28" s="80"/>
      <c r="D28" s="80"/>
      <c r="E28" s="80"/>
      <c r="F28" s="80"/>
      <c r="G28" s="80"/>
      <c r="H28" s="80"/>
    </row>
    <row r="29" spans="1:8" s="13" customFormat="1" ht="30" customHeight="1" x14ac:dyDescent="0.2">
      <c r="A29" s="99" t="s">
        <v>24</v>
      </c>
      <c r="B29" s="100"/>
      <c r="C29" s="100"/>
      <c r="D29" s="100"/>
      <c r="E29" s="100"/>
      <c r="F29" s="101"/>
      <c r="G29" s="85" t="s">
        <v>11</v>
      </c>
      <c r="H29" s="86"/>
    </row>
    <row r="30" spans="1:8" s="13" customFormat="1" ht="38.25" x14ac:dyDescent="0.2">
      <c r="A30" s="19" t="s">
        <v>38</v>
      </c>
      <c r="B30" s="87" t="s">
        <v>0</v>
      </c>
      <c r="C30" s="88"/>
      <c r="D30" s="88"/>
      <c r="E30" s="89"/>
      <c r="F30" s="19" t="s">
        <v>39</v>
      </c>
      <c r="G30" s="19" t="s">
        <v>40</v>
      </c>
      <c r="H30" s="19" t="s">
        <v>25</v>
      </c>
    </row>
    <row r="31" spans="1:8" s="13" customFormat="1" ht="15.75" x14ac:dyDescent="0.2">
      <c r="A31" s="20" t="s">
        <v>3</v>
      </c>
      <c r="B31" s="90" t="s">
        <v>4</v>
      </c>
      <c r="C31" s="91"/>
      <c r="D31" s="91"/>
      <c r="E31" s="92"/>
      <c r="F31" s="20" t="s">
        <v>5</v>
      </c>
      <c r="G31" s="20" t="s">
        <v>6</v>
      </c>
      <c r="H31" s="20" t="s">
        <v>26</v>
      </c>
    </row>
    <row r="32" spans="1:8" s="13" customFormat="1" ht="48" customHeight="1" x14ac:dyDescent="0.2">
      <c r="A32" s="14" t="s">
        <v>69</v>
      </c>
      <c r="B32" s="93" t="s">
        <v>27</v>
      </c>
      <c r="C32" s="94"/>
      <c r="D32" s="94"/>
      <c r="E32" s="95"/>
      <c r="F32" s="18"/>
      <c r="G32" s="15">
        <v>5</v>
      </c>
      <c r="H32" s="6" t="str">
        <f>IF(F32="","",F32*G32)</f>
        <v/>
      </c>
    </row>
    <row r="33" spans="1:8" s="13" customFormat="1" ht="15.75" x14ac:dyDescent="0.2">
      <c r="A33" s="71" t="str">
        <f>A29&amp;" - Teilsumme "</f>
        <v xml:space="preserve">Bereitstellungspauschale - Teilsumme </v>
      </c>
      <c r="B33" s="72"/>
      <c r="C33" s="72"/>
      <c r="D33" s="72"/>
      <c r="E33" s="72"/>
      <c r="F33" s="72"/>
      <c r="G33" s="73"/>
      <c r="H33" s="7" t="str">
        <f>IFERROR(H32,"")</f>
        <v/>
      </c>
    </row>
    <row r="34" spans="1:8" s="13" customFormat="1" ht="30" customHeight="1" x14ac:dyDescent="0.2">
      <c r="A34" s="99" t="s">
        <v>36</v>
      </c>
      <c r="B34" s="100"/>
      <c r="C34" s="100"/>
      <c r="D34" s="100"/>
      <c r="E34" s="100"/>
      <c r="F34" s="101"/>
      <c r="G34" s="85" t="s">
        <v>11</v>
      </c>
      <c r="H34" s="86"/>
    </row>
    <row r="35" spans="1:8" s="13" customFormat="1" ht="30" customHeight="1" x14ac:dyDescent="0.2">
      <c r="A35" s="96" t="s">
        <v>28</v>
      </c>
      <c r="B35" s="97"/>
      <c r="C35" s="97"/>
      <c r="D35" s="97"/>
      <c r="E35" s="97"/>
      <c r="F35" s="97"/>
      <c r="G35" s="97"/>
      <c r="H35" s="98"/>
    </row>
    <row r="36" spans="1:8" s="13" customFormat="1" ht="51" x14ac:dyDescent="0.2">
      <c r="A36" s="19" t="s">
        <v>38</v>
      </c>
      <c r="B36" s="50" t="s">
        <v>0</v>
      </c>
      <c r="C36" s="19" t="s">
        <v>18</v>
      </c>
      <c r="D36" s="34" t="s">
        <v>1</v>
      </c>
      <c r="E36" s="19" t="s">
        <v>29</v>
      </c>
      <c r="F36" s="19" t="s">
        <v>30</v>
      </c>
      <c r="G36" s="19" t="s">
        <v>31</v>
      </c>
      <c r="H36" s="19" t="s">
        <v>34</v>
      </c>
    </row>
    <row r="37" spans="1:8" s="13" customFormat="1" ht="15.75" x14ac:dyDescent="0.2">
      <c r="A37" s="20" t="s">
        <v>3</v>
      </c>
      <c r="B37" s="20" t="s">
        <v>4</v>
      </c>
      <c r="C37" s="20" t="s">
        <v>5</v>
      </c>
      <c r="D37" s="33" t="s">
        <v>6</v>
      </c>
      <c r="E37" s="20" t="s">
        <v>7</v>
      </c>
      <c r="F37" s="20" t="s">
        <v>8</v>
      </c>
      <c r="G37" s="20" t="s">
        <v>9</v>
      </c>
      <c r="H37" s="20" t="s">
        <v>10</v>
      </c>
    </row>
    <row r="38" spans="1:8" s="13" customFormat="1" ht="15.75" customHeight="1" x14ac:dyDescent="0.2">
      <c r="A38" s="68" t="s">
        <v>12</v>
      </c>
      <c r="B38" s="69"/>
      <c r="C38" s="69"/>
      <c r="D38" s="69"/>
      <c r="E38" s="69"/>
      <c r="F38" s="69"/>
      <c r="G38" s="69"/>
      <c r="H38" s="70"/>
    </row>
    <row r="39" spans="1:8" s="13" customFormat="1" ht="15.75" x14ac:dyDescent="0.2">
      <c r="A39" s="14" t="s">
        <v>70</v>
      </c>
      <c r="B39" s="65" t="s">
        <v>16</v>
      </c>
      <c r="C39" s="66"/>
      <c r="D39" s="66"/>
      <c r="E39" s="66"/>
      <c r="F39" s="66"/>
      <c r="G39" s="66"/>
      <c r="H39" s="67"/>
    </row>
    <row r="40" spans="1:8" s="13" customFormat="1" ht="15.75" x14ac:dyDescent="0.2">
      <c r="A40" s="4" t="s">
        <v>156</v>
      </c>
      <c r="B40" s="16" t="s">
        <v>152</v>
      </c>
      <c r="C40" s="17">
        <v>578</v>
      </c>
      <c r="D40" s="49" t="s">
        <v>2</v>
      </c>
      <c r="E40" s="18"/>
      <c r="F40" s="6" t="str">
        <f t="shared" ref="F40" si="4">IF(E40="","",C40*E40)</f>
        <v/>
      </c>
      <c r="G40" s="8">
        <v>15</v>
      </c>
      <c r="H40" s="6" t="str">
        <f t="shared" ref="H40" si="5">IF(E40="","",F40*G40)</f>
        <v/>
      </c>
    </row>
    <row r="41" spans="1:8" s="13" customFormat="1" ht="15.75" x14ac:dyDescent="0.2">
      <c r="A41" s="4" t="s">
        <v>157</v>
      </c>
      <c r="B41" s="16" t="s">
        <v>153</v>
      </c>
      <c r="C41" s="17">
        <v>186</v>
      </c>
      <c r="D41" s="49" t="s">
        <v>2</v>
      </c>
      <c r="E41" s="18"/>
      <c r="F41" s="6" t="str">
        <f t="shared" ref="F41:F43" si="6">IF(E41="","",C41*E41)</f>
        <v/>
      </c>
      <c r="G41" s="8">
        <v>15</v>
      </c>
      <c r="H41" s="6" t="str">
        <f t="shared" ref="H41:H43" si="7">IF(E41="","",F41*G41)</f>
        <v/>
      </c>
    </row>
    <row r="42" spans="1:8" s="13" customFormat="1" ht="15.75" x14ac:dyDescent="0.2">
      <c r="A42" s="4" t="s">
        <v>158</v>
      </c>
      <c r="B42" s="16" t="s">
        <v>154</v>
      </c>
      <c r="C42" s="17">
        <v>67</v>
      </c>
      <c r="D42" s="53" t="s">
        <v>2</v>
      </c>
      <c r="E42" s="18"/>
      <c r="F42" s="6" t="str">
        <f t="shared" ref="F42" si="8">IF(E42="","",C42*E42)</f>
        <v/>
      </c>
      <c r="G42" s="8">
        <v>15</v>
      </c>
      <c r="H42" s="6" t="str">
        <f t="shared" ref="H42" si="9">IF(E42="","",F42*G42)</f>
        <v/>
      </c>
    </row>
    <row r="43" spans="1:8" s="13" customFormat="1" ht="15.75" x14ac:dyDescent="0.2">
      <c r="A43" s="4" t="s">
        <v>159</v>
      </c>
      <c r="B43" s="16" t="s">
        <v>155</v>
      </c>
      <c r="C43" s="17">
        <v>18</v>
      </c>
      <c r="D43" s="49" t="s">
        <v>2</v>
      </c>
      <c r="E43" s="18"/>
      <c r="F43" s="6" t="str">
        <f t="shared" si="6"/>
        <v/>
      </c>
      <c r="G43" s="8">
        <v>15</v>
      </c>
      <c r="H43" s="6" t="str">
        <f t="shared" si="7"/>
        <v/>
      </c>
    </row>
    <row r="44" spans="1:8" s="13" customFormat="1" ht="15.75" x14ac:dyDescent="0.2">
      <c r="A44" s="68" t="s">
        <v>32</v>
      </c>
      <c r="B44" s="69" t="s">
        <v>32</v>
      </c>
      <c r="C44" s="69"/>
      <c r="D44" s="69"/>
      <c r="E44" s="69"/>
      <c r="F44" s="69"/>
      <c r="G44" s="69"/>
      <c r="H44" s="70"/>
    </row>
    <row r="45" spans="1:8" s="13" customFormat="1" ht="15.75" x14ac:dyDescent="0.2">
      <c r="A45" s="14" t="s">
        <v>70</v>
      </c>
      <c r="B45" s="65" t="s">
        <v>16</v>
      </c>
      <c r="C45" s="66"/>
      <c r="D45" s="66"/>
      <c r="E45" s="66"/>
      <c r="F45" s="66"/>
      <c r="G45" s="66"/>
      <c r="H45" s="67"/>
    </row>
    <row r="46" spans="1:8" s="13" customFormat="1" ht="15.75" x14ac:dyDescent="0.2">
      <c r="A46" s="4" t="s">
        <v>156</v>
      </c>
      <c r="B46" s="16" t="s">
        <v>152</v>
      </c>
      <c r="C46" s="17">
        <v>578</v>
      </c>
      <c r="D46" s="53" t="s">
        <v>2</v>
      </c>
      <c r="E46" s="18"/>
      <c r="F46" s="6" t="str">
        <f t="shared" ref="F46:F49" si="10">IF(E46="","",C46*E46)</f>
        <v/>
      </c>
      <c r="G46" s="8">
        <v>5</v>
      </c>
      <c r="H46" s="6" t="str">
        <f t="shared" ref="H46:H49" si="11">IF(E46="","",F46*G46)</f>
        <v/>
      </c>
    </row>
    <row r="47" spans="1:8" s="13" customFormat="1" ht="15.75" x14ac:dyDescent="0.2">
      <c r="A47" s="4" t="s">
        <v>157</v>
      </c>
      <c r="B47" s="16" t="s">
        <v>153</v>
      </c>
      <c r="C47" s="17">
        <v>186</v>
      </c>
      <c r="D47" s="53" t="s">
        <v>2</v>
      </c>
      <c r="E47" s="18"/>
      <c r="F47" s="6" t="str">
        <f t="shared" si="10"/>
        <v/>
      </c>
      <c r="G47" s="8">
        <v>5</v>
      </c>
      <c r="H47" s="6" t="str">
        <f t="shared" si="11"/>
        <v/>
      </c>
    </row>
    <row r="48" spans="1:8" s="13" customFormat="1" ht="15.75" x14ac:dyDescent="0.2">
      <c r="A48" s="4" t="s">
        <v>158</v>
      </c>
      <c r="B48" s="16" t="s">
        <v>154</v>
      </c>
      <c r="C48" s="17">
        <v>67</v>
      </c>
      <c r="D48" s="53" t="s">
        <v>2</v>
      </c>
      <c r="E48" s="18"/>
      <c r="F48" s="6" t="str">
        <f t="shared" si="10"/>
        <v/>
      </c>
      <c r="G48" s="8">
        <v>5</v>
      </c>
      <c r="H48" s="6" t="str">
        <f t="shared" si="11"/>
        <v/>
      </c>
    </row>
    <row r="49" spans="1:8" s="13" customFormat="1" ht="15.75" x14ac:dyDescent="0.2">
      <c r="A49" s="4" t="s">
        <v>159</v>
      </c>
      <c r="B49" s="16" t="s">
        <v>155</v>
      </c>
      <c r="C49" s="17">
        <v>18</v>
      </c>
      <c r="D49" s="53" t="s">
        <v>2</v>
      </c>
      <c r="E49" s="18"/>
      <c r="F49" s="6" t="str">
        <f t="shared" si="10"/>
        <v/>
      </c>
      <c r="G49" s="8">
        <v>5</v>
      </c>
      <c r="H49" s="6" t="str">
        <f t="shared" si="11"/>
        <v/>
      </c>
    </row>
    <row r="50" spans="1:8" s="13" customFormat="1" ht="15.75" x14ac:dyDescent="0.2">
      <c r="A50" s="71" t="str">
        <f>A34&amp;" - Teilsumme "</f>
        <v xml:space="preserve">Einsatzpauschalen innerhalb der Winterdienstsaison  - Teilsumme </v>
      </c>
      <c r="B50" s="72"/>
      <c r="C50" s="72"/>
      <c r="D50" s="72"/>
      <c r="E50" s="72"/>
      <c r="F50" s="72"/>
      <c r="G50" s="73"/>
      <c r="H50" s="7" t="str">
        <f>IF(SUM(H39:H49)=0,"",SUM(H39:H49))</f>
        <v/>
      </c>
    </row>
    <row r="51" spans="1:8" s="13" customFormat="1" ht="30" customHeight="1" x14ac:dyDescent="0.2">
      <c r="A51" s="102" t="s">
        <v>37</v>
      </c>
      <c r="B51" s="103"/>
      <c r="C51" s="103"/>
      <c r="D51" s="103"/>
      <c r="E51" s="103"/>
      <c r="F51" s="104"/>
      <c r="G51" s="105" t="s">
        <v>51</v>
      </c>
      <c r="H51" s="106"/>
    </row>
    <row r="52" spans="1:8" s="13" customFormat="1" ht="30" customHeight="1" x14ac:dyDescent="0.2">
      <c r="A52" s="96" t="s">
        <v>28</v>
      </c>
      <c r="B52" s="97"/>
      <c r="C52" s="97"/>
      <c r="D52" s="97"/>
      <c r="E52" s="97"/>
      <c r="F52" s="97"/>
      <c r="G52" s="97"/>
      <c r="H52" s="98"/>
    </row>
    <row r="53" spans="1:8" s="13" customFormat="1" ht="51" x14ac:dyDescent="0.2">
      <c r="A53" s="19" t="s">
        <v>38</v>
      </c>
      <c r="B53" s="50" t="s">
        <v>0</v>
      </c>
      <c r="C53" s="19" t="s">
        <v>18</v>
      </c>
      <c r="D53" s="34" t="s">
        <v>1</v>
      </c>
      <c r="E53" s="19" t="s">
        <v>29</v>
      </c>
      <c r="F53" s="19" t="s">
        <v>30</v>
      </c>
      <c r="G53" s="19" t="s">
        <v>33</v>
      </c>
      <c r="H53" s="19" t="s">
        <v>34</v>
      </c>
    </row>
    <row r="54" spans="1:8" s="13" customFormat="1" ht="15.75" x14ac:dyDescent="0.2">
      <c r="A54" s="20" t="s">
        <v>3</v>
      </c>
      <c r="B54" s="20" t="s">
        <v>4</v>
      </c>
      <c r="C54" s="20" t="s">
        <v>5</v>
      </c>
      <c r="D54" s="33" t="s">
        <v>6</v>
      </c>
      <c r="E54" s="20" t="s">
        <v>7</v>
      </c>
      <c r="F54" s="20" t="s">
        <v>8</v>
      </c>
      <c r="G54" s="20" t="s">
        <v>9</v>
      </c>
      <c r="H54" s="20" t="s">
        <v>10</v>
      </c>
    </row>
    <row r="55" spans="1:8" s="13" customFormat="1" ht="15.75" customHeight="1" x14ac:dyDescent="0.2">
      <c r="A55" s="68" t="s">
        <v>12</v>
      </c>
      <c r="B55" s="69"/>
      <c r="C55" s="69"/>
      <c r="D55" s="69"/>
      <c r="E55" s="69"/>
      <c r="F55" s="69"/>
      <c r="G55" s="69"/>
      <c r="H55" s="70"/>
    </row>
    <row r="56" spans="1:8" s="13" customFormat="1" ht="15.75" x14ac:dyDescent="0.2">
      <c r="A56" s="14" t="s">
        <v>70</v>
      </c>
      <c r="B56" s="65" t="s">
        <v>16</v>
      </c>
      <c r="C56" s="66"/>
      <c r="D56" s="66"/>
      <c r="E56" s="66"/>
      <c r="F56" s="66"/>
      <c r="G56" s="66"/>
      <c r="H56" s="67"/>
    </row>
    <row r="57" spans="1:8" s="13" customFormat="1" ht="15.75" x14ac:dyDescent="0.2">
      <c r="A57" s="4" t="s">
        <v>156</v>
      </c>
      <c r="B57" s="16" t="s">
        <v>152</v>
      </c>
      <c r="C57" s="17">
        <v>578</v>
      </c>
      <c r="D57" s="53" t="s">
        <v>2</v>
      </c>
      <c r="E57" s="18"/>
      <c r="F57" s="6" t="str">
        <f t="shared" ref="F57:F60" si="12">IF(E57="","",C57*E57)</f>
        <v/>
      </c>
      <c r="G57" s="8">
        <v>1</v>
      </c>
      <c r="H57" s="6" t="str">
        <f t="shared" ref="H57:H60" si="13">IF(E57="","",F57*G57)</f>
        <v/>
      </c>
    </row>
    <row r="58" spans="1:8" s="13" customFormat="1" ht="15.75" x14ac:dyDescent="0.2">
      <c r="A58" s="4" t="s">
        <v>157</v>
      </c>
      <c r="B58" s="16" t="s">
        <v>153</v>
      </c>
      <c r="C58" s="17">
        <v>186</v>
      </c>
      <c r="D58" s="53" t="s">
        <v>2</v>
      </c>
      <c r="E58" s="18"/>
      <c r="F58" s="6" t="str">
        <f t="shared" si="12"/>
        <v/>
      </c>
      <c r="G58" s="8">
        <v>1</v>
      </c>
      <c r="H58" s="6" t="str">
        <f t="shared" si="13"/>
        <v/>
      </c>
    </row>
    <row r="59" spans="1:8" s="13" customFormat="1" ht="15.75" x14ac:dyDescent="0.2">
      <c r="A59" s="4" t="s">
        <v>158</v>
      </c>
      <c r="B59" s="16" t="s">
        <v>154</v>
      </c>
      <c r="C59" s="17">
        <v>67</v>
      </c>
      <c r="D59" s="53" t="s">
        <v>2</v>
      </c>
      <c r="E59" s="18"/>
      <c r="F59" s="6" t="str">
        <f t="shared" si="12"/>
        <v/>
      </c>
      <c r="G59" s="8">
        <v>1</v>
      </c>
      <c r="H59" s="6" t="str">
        <f t="shared" si="13"/>
        <v/>
      </c>
    </row>
    <row r="60" spans="1:8" s="13" customFormat="1" ht="15.75" x14ac:dyDescent="0.2">
      <c r="A60" s="4" t="s">
        <v>159</v>
      </c>
      <c r="B60" s="16" t="s">
        <v>155</v>
      </c>
      <c r="C60" s="17">
        <v>18</v>
      </c>
      <c r="D60" s="53" t="s">
        <v>2</v>
      </c>
      <c r="E60" s="18"/>
      <c r="F60" s="6" t="str">
        <f t="shared" si="12"/>
        <v/>
      </c>
      <c r="G60" s="8">
        <v>1</v>
      </c>
      <c r="H60" s="6" t="str">
        <f t="shared" si="13"/>
        <v/>
      </c>
    </row>
    <row r="61" spans="1:8" s="13" customFormat="1" ht="15.75" x14ac:dyDescent="0.2">
      <c r="A61" s="68" t="s">
        <v>32</v>
      </c>
      <c r="B61" s="69" t="s">
        <v>32</v>
      </c>
      <c r="C61" s="69"/>
      <c r="D61" s="69"/>
      <c r="E61" s="69"/>
      <c r="F61" s="69"/>
      <c r="G61" s="69"/>
      <c r="H61" s="70"/>
    </row>
    <row r="62" spans="1:8" s="13" customFormat="1" ht="15.75" x14ac:dyDescent="0.2">
      <c r="A62" s="14" t="s">
        <v>70</v>
      </c>
      <c r="B62" s="65" t="s">
        <v>16</v>
      </c>
      <c r="C62" s="66"/>
      <c r="D62" s="66"/>
      <c r="E62" s="66"/>
      <c r="F62" s="66"/>
      <c r="G62" s="66"/>
      <c r="H62" s="67"/>
    </row>
    <row r="63" spans="1:8" s="13" customFormat="1" ht="15.75" x14ac:dyDescent="0.2">
      <c r="A63" s="4" t="s">
        <v>156</v>
      </c>
      <c r="B63" s="16" t="s">
        <v>152</v>
      </c>
      <c r="C63" s="17">
        <v>578</v>
      </c>
      <c r="D63" s="53" t="s">
        <v>2</v>
      </c>
      <c r="E63" s="18"/>
      <c r="F63" s="6" t="str">
        <f t="shared" ref="F63:F66" si="14">IF(E63="","",C63*E63)</f>
        <v/>
      </c>
      <c r="G63" s="8">
        <v>1</v>
      </c>
      <c r="H63" s="6" t="str">
        <f t="shared" ref="H63:H66" si="15">IF(E63="","",F63*G63)</f>
        <v/>
      </c>
    </row>
    <row r="64" spans="1:8" s="13" customFormat="1" ht="15.75" x14ac:dyDescent="0.2">
      <c r="A64" s="4" t="s">
        <v>157</v>
      </c>
      <c r="B64" s="16" t="s">
        <v>153</v>
      </c>
      <c r="C64" s="17">
        <v>186</v>
      </c>
      <c r="D64" s="53" t="s">
        <v>2</v>
      </c>
      <c r="E64" s="18"/>
      <c r="F64" s="6" t="str">
        <f t="shared" si="14"/>
        <v/>
      </c>
      <c r="G64" s="8">
        <v>1</v>
      </c>
      <c r="H64" s="6" t="str">
        <f t="shared" si="15"/>
        <v/>
      </c>
    </row>
    <row r="65" spans="1:8" s="13" customFormat="1" ht="15.75" x14ac:dyDescent="0.2">
      <c r="A65" s="4" t="s">
        <v>158</v>
      </c>
      <c r="B65" s="16" t="s">
        <v>154</v>
      </c>
      <c r="C65" s="17">
        <v>67</v>
      </c>
      <c r="D65" s="53" t="s">
        <v>2</v>
      </c>
      <c r="E65" s="18"/>
      <c r="F65" s="6" t="str">
        <f t="shared" si="14"/>
        <v/>
      </c>
      <c r="G65" s="8">
        <v>1</v>
      </c>
      <c r="H65" s="6" t="str">
        <f t="shared" si="15"/>
        <v/>
      </c>
    </row>
    <row r="66" spans="1:8" s="13" customFormat="1" ht="15.75" x14ac:dyDescent="0.2">
      <c r="A66" s="4" t="s">
        <v>159</v>
      </c>
      <c r="B66" s="16" t="s">
        <v>155</v>
      </c>
      <c r="C66" s="17">
        <v>18</v>
      </c>
      <c r="D66" s="53" t="s">
        <v>2</v>
      </c>
      <c r="E66" s="18"/>
      <c r="F66" s="6" t="str">
        <f t="shared" si="14"/>
        <v/>
      </c>
      <c r="G66" s="8">
        <v>1</v>
      </c>
      <c r="H66" s="6" t="str">
        <f t="shared" si="15"/>
        <v/>
      </c>
    </row>
    <row r="67" spans="1:8" s="13" customFormat="1" ht="15.75" x14ac:dyDescent="0.2">
      <c r="A67" s="71" t="str">
        <f>A51&amp;" - Teilsumme "</f>
        <v xml:space="preserve">Einsatzpauschalen außerhalb der Winterdienstsaison  - Teilsumme </v>
      </c>
      <c r="B67" s="72"/>
      <c r="C67" s="72"/>
      <c r="D67" s="72"/>
      <c r="E67" s="72"/>
      <c r="F67" s="72"/>
      <c r="G67" s="73"/>
      <c r="H67" s="7" t="str">
        <f>IF(SUM(H56:H66)=0,"",SUM(H56:H66))</f>
        <v/>
      </c>
    </row>
    <row r="68" spans="1:8" s="13" customFormat="1" ht="15.75" customHeight="1" x14ac:dyDescent="0.2">
      <c r="A68" s="58" t="str">
        <f>A28&amp;" - Zwischensumme"</f>
        <v>Grundleistungen - Zwischensumme</v>
      </c>
      <c r="B68" s="59"/>
      <c r="C68" s="59"/>
      <c r="D68" s="59"/>
      <c r="E68" s="59"/>
      <c r="F68" s="59"/>
      <c r="G68" s="60"/>
      <c r="H68" s="24" t="str">
        <f>IFERROR(H67+H50+H33,"")</f>
        <v/>
      </c>
    </row>
    <row r="69" spans="1:8" s="3" customFormat="1" ht="30" customHeight="1" x14ac:dyDescent="0.25">
      <c r="A69" s="80" t="s">
        <v>140</v>
      </c>
      <c r="B69" s="80"/>
      <c r="C69" s="80"/>
      <c r="D69" s="80"/>
      <c r="E69" s="80"/>
      <c r="F69" s="80"/>
      <c r="G69" s="80"/>
      <c r="H69" s="80"/>
    </row>
    <row r="70" spans="1:8" s="13" customFormat="1" ht="30" customHeight="1" x14ac:dyDescent="0.2">
      <c r="A70" s="99" t="s">
        <v>24</v>
      </c>
      <c r="B70" s="100"/>
      <c r="C70" s="100"/>
      <c r="D70" s="100"/>
      <c r="E70" s="100"/>
      <c r="F70" s="101"/>
      <c r="G70" s="85" t="s">
        <v>11</v>
      </c>
      <c r="H70" s="86"/>
    </row>
    <row r="71" spans="1:8" s="13" customFormat="1" ht="38.25" x14ac:dyDescent="0.2">
      <c r="A71" s="19" t="s">
        <v>38</v>
      </c>
      <c r="B71" s="87" t="s">
        <v>0</v>
      </c>
      <c r="C71" s="88"/>
      <c r="D71" s="88"/>
      <c r="E71" s="89"/>
      <c r="F71" s="19" t="s">
        <v>39</v>
      </c>
      <c r="G71" s="19" t="s">
        <v>40</v>
      </c>
      <c r="H71" s="19" t="s">
        <v>25</v>
      </c>
    </row>
    <row r="72" spans="1:8" s="13" customFormat="1" ht="15.75" x14ac:dyDescent="0.2">
      <c r="A72" s="20" t="s">
        <v>3</v>
      </c>
      <c r="B72" s="90" t="s">
        <v>4</v>
      </c>
      <c r="C72" s="91"/>
      <c r="D72" s="91"/>
      <c r="E72" s="92"/>
      <c r="F72" s="20" t="s">
        <v>5</v>
      </c>
      <c r="G72" s="20" t="s">
        <v>6</v>
      </c>
      <c r="H72" s="20" t="s">
        <v>26</v>
      </c>
    </row>
    <row r="73" spans="1:8" s="13" customFormat="1" ht="48" customHeight="1" x14ac:dyDescent="0.2">
      <c r="A73" s="14" t="s">
        <v>71</v>
      </c>
      <c r="B73" s="93" t="s">
        <v>27</v>
      </c>
      <c r="C73" s="94"/>
      <c r="D73" s="94"/>
      <c r="E73" s="95"/>
      <c r="F73" s="18"/>
      <c r="G73" s="15">
        <v>5</v>
      </c>
      <c r="H73" s="6" t="str">
        <f>IF(F73="","",F73*G73)</f>
        <v/>
      </c>
    </row>
    <row r="74" spans="1:8" s="13" customFormat="1" ht="15.75" x14ac:dyDescent="0.2">
      <c r="A74" s="71" t="str">
        <f>A70&amp;" - Teilsumme "</f>
        <v xml:space="preserve">Bereitstellungspauschale - Teilsumme </v>
      </c>
      <c r="B74" s="72"/>
      <c r="C74" s="72"/>
      <c r="D74" s="72"/>
      <c r="E74" s="72"/>
      <c r="F74" s="72"/>
      <c r="G74" s="73"/>
      <c r="H74" s="7" t="str">
        <f>IFERROR(H73,"")</f>
        <v/>
      </c>
    </row>
    <row r="75" spans="1:8" s="13" customFormat="1" ht="30" customHeight="1" x14ac:dyDescent="0.2">
      <c r="A75" s="99" t="s">
        <v>36</v>
      </c>
      <c r="B75" s="100"/>
      <c r="C75" s="100"/>
      <c r="D75" s="100"/>
      <c r="E75" s="100"/>
      <c r="F75" s="101"/>
      <c r="G75" s="85" t="s">
        <v>11</v>
      </c>
      <c r="H75" s="86"/>
    </row>
    <row r="76" spans="1:8" s="13" customFormat="1" ht="30" customHeight="1" x14ac:dyDescent="0.2">
      <c r="A76" s="96" t="s">
        <v>28</v>
      </c>
      <c r="B76" s="97"/>
      <c r="C76" s="97"/>
      <c r="D76" s="97"/>
      <c r="E76" s="97"/>
      <c r="F76" s="97"/>
      <c r="G76" s="97"/>
      <c r="H76" s="98"/>
    </row>
    <row r="77" spans="1:8" s="13" customFormat="1" ht="51" x14ac:dyDescent="0.2">
      <c r="A77" s="19" t="s">
        <v>38</v>
      </c>
      <c r="B77" s="52" t="s">
        <v>0</v>
      </c>
      <c r="C77" s="19" t="s">
        <v>18</v>
      </c>
      <c r="D77" s="34" t="s">
        <v>1</v>
      </c>
      <c r="E77" s="19" t="s">
        <v>29</v>
      </c>
      <c r="F77" s="19" t="s">
        <v>30</v>
      </c>
      <c r="G77" s="19" t="s">
        <v>31</v>
      </c>
      <c r="H77" s="19" t="s">
        <v>34</v>
      </c>
    </row>
    <row r="78" spans="1:8" s="13" customFormat="1" ht="15.75" x14ac:dyDescent="0.2">
      <c r="A78" s="20" t="s">
        <v>3</v>
      </c>
      <c r="B78" s="20" t="s">
        <v>4</v>
      </c>
      <c r="C78" s="20" t="s">
        <v>5</v>
      </c>
      <c r="D78" s="33" t="s">
        <v>6</v>
      </c>
      <c r="E78" s="20" t="s">
        <v>7</v>
      </c>
      <c r="F78" s="20" t="s">
        <v>8</v>
      </c>
      <c r="G78" s="20" t="s">
        <v>9</v>
      </c>
      <c r="H78" s="20" t="s">
        <v>10</v>
      </c>
    </row>
    <row r="79" spans="1:8" s="13" customFormat="1" ht="15.75" customHeight="1" x14ac:dyDescent="0.2">
      <c r="A79" s="68" t="s">
        <v>12</v>
      </c>
      <c r="B79" s="69"/>
      <c r="C79" s="69"/>
      <c r="D79" s="69"/>
      <c r="E79" s="69"/>
      <c r="F79" s="69"/>
      <c r="G79" s="69"/>
      <c r="H79" s="70"/>
    </row>
    <row r="80" spans="1:8" s="13" customFormat="1" ht="15.75" x14ac:dyDescent="0.2">
      <c r="A80" s="14" t="s">
        <v>71</v>
      </c>
      <c r="B80" s="65" t="s">
        <v>16</v>
      </c>
      <c r="C80" s="66"/>
      <c r="D80" s="66"/>
      <c r="E80" s="66"/>
      <c r="F80" s="66"/>
      <c r="G80" s="66"/>
      <c r="H80" s="67"/>
    </row>
    <row r="81" spans="1:8" s="13" customFormat="1" ht="15.75" x14ac:dyDescent="0.2">
      <c r="A81" s="4" t="s">
        <v>83</v>
      </c>
      <c r="B81" s="16" t="s">
        <v>153</v>
      </c>
      <c r="C81" s="17">
        <v>104</v>
      </c>
      <c r="D81" s="53" t="s">
        <v>2</v>
      </c>
      <c r="E81" s="18"/>
      <c r="F81" s="6" t="str">
        <f t="shared" ref="F81:F82" si="16">IF(E81="","",C81*E81)</f>
        <v/>
      </c>
      <c r="G81" s="8">
        <v>15</v>
      </c>
      <c r="H81" s="6" t="str">
        <f t="shared" ref="H81:H82" si="17">IF(E81="","",F81*G81)</f>
        <v/>
      </c>
    </row>
    <row r="82" spans="1:8" s="13" customFormat="1" ht="15.75" x14ac:dyDescent="0.2">
      <c r="A82" s="4" t="s">
        <v>84</v>
      </c>
      <c r="B82" s="16" t="s">
        <v>154</v>
      </c>
      <c r="C82" s="17">
        <v>110</v>
      </c>
      <c r="D82" s="53" t="s">
        <v>2</v>
      </c>
      <c r="E82" s="18"/>
      <c r="F82" s="6" t="str">
        <f t="shared" si="16"/>
        <v/>
      </c>
      <c r="G82" s="8">
        <v>15</v>
      </c>
      <c r="H82" s="6" t="str">
        <f t="shared" si="17"/>
        <v/>
      </c>
    </row>
    <row r="83" spans="1:8" s="13" customFormat="1" ht="15.75" x14ac:dyDescent="0.2">
      <c r="A83" s="68" t="s">
        <v>32</v>
      </c>
      <c r="B83" s="69" t="s">
        <v>32</v>
      </c>
      <c r="C83" s="69"/>
      <c r="D83" s="69"/>
      <c r="E83" s="69"/>
      <c r="F83" s="69"/>
      <c r="G83" s="69"/>
      <c r="H83" s="70"/>
    </row>
    <row r="84" spans="1:8" s="13" customFormat="1" ht="15.75" x14ac:dyDescent="0.2">
      <c r="A84" s="14" t="s">
        <v>71</v>
      </c>
      <c r="B84" s="65" t="s">
        <v>16</v>
      </c>
      <c r="C84" s="66"/>
      <c r="D84" s="66"/>
      <c r="E84" s="66"/>
      <c r="F84" s="66"/>
      <c r="G84" s="66"/>
      <c r="H84" s="67"/>
    </row>
    <row r="85" spans="1:8" s="13" customFormat="1" ht="15.75" x14ac:dyDescent="0.2">
      <c r="A85" s="4" t="s">
        <v>83</v>
      </c>
      <c r="B85" s="16" t="s">
        <v>153</v>
      </c>
      <c r="C85" s="17">
        <v>104</v>
      </c>
      <c r="D85" s="53" t="s">
        <v>2</v>
      </c>
      <c r="E85" s="18"/>
      <c r="F85" s="6" t="str">
        <f t="shared" ref="F85:F86" si="18">IF(E85="","",C85*E85)</f>
        <v/>
      </c>
      <c r="G85" s="8">
        <v>5</v>
      </c>
      <c r="H85" s="6" t="str">
        <f t="shared" ref="H85:H86" si="19">IF(E85="","",F85*G85)</f>
        <v/>
      </c>
    </row>
    <row r="86" spans="1:8" s="13" customFormat="1" ht="15.75" x14ac:dyDescent="0.2">
      <c r="A86" s="4" t="s">
        <v>84</v>
      </c>
      <c r="B86" s="16" t="s">
        <v>154</v>
      </c>
      <c r="C86" s="17">
        <v>110</v>
      </c>
      <c r="D86" s="53" t="s">
        <v>2</v>
      </c>
      <c r="E86" s="18"/>
      <c r="F86" s="6" t="str">
        <f t="shared" si="18"/>
        <v/>
      </c>
      <c r="G86" s="8">
        <v>5</v>
      </c>
      <c r="H86" s="6" t="str">
        <f t="shared" si="19"/>
        <v/>
      </c>
    </row>
    <row r="87" spans="1:8" s="13" customFormat="1" ht="15.75" x14ac:dyDescent="0.2">
      <c r="A87" s="71" t="str">
        <f>A75&amp;" - Teilsumme "</f>
        <v xml:space="preserve">Einsatzpauschalen innerhalb der Winterdienstsaison  - Teilsumme </v>
      </c>
      <c r="B87" s="72"/>
      <c r="C87" s="72"/>
      <c r="D87" s="72"/>
      <c r="E87" s="72"/>
      <c r="F87" s="72"/>
      <c r="G87" s="73"/>
      <c r="H87" s="7" t="str">
        <f>IF(SUM(H80:H86)=0,"",SUM(H80:H86))</f>
        <v/>
      </c>
    </row>
    <row r="88" spans="1:8" s="13" customFormat="1" ht="30" customHeight="1" x14ac:dyDescent="0.2">
      <c r="A88" s="102" t="s">
        <v>37</v>
      </c>
      <c r="B88" s="103"/>
      <c r="C88" s="103"/>
      <c r="D88" s="103"/>
      <c r="E88" s="103"/>
      <c r="F88" s="104"/>
      <c r="G88" s="105" t="s">
        <v>51</v>
      </c>
      <c r="H88" s="106"/>
    </row>
    <row r="89" spans="1:8" s="13" customFormat="1" ht="30" customHeight="1" x14ac:dyDescent="0.2">
      <c r="A89" s="96" t="s">
        <v>28</v>
      </c>
      <c r="B89" s="97"/>
      <c r="C89" s="97"/>
      <c r="D89" s="97"/>
      <c r="E89" s="97"/>
      <c r="F89" s="97"/>
      <c r="G89" s="97"/>
      <c r="H89" s="98"/>
    </row>
    <row r="90" spans="1:8" s="13" customFormat="1" ht="51" x14ac:dyDescent="0.2">
      <c r="A90" s="19" t="s">
        <v>38</v>
      </c>
      <c r="B90" s="52" t="s">
        <v>0</v>
      </c>
      <c r="C90" s="19" t="s">
        <v>18</v>
      </c>
      <c r="D90" s="34" t="s">
        <v>1</v>
      </c>
      <c r="E90" s="19" t="s">
        <v>29</v>
      </c>
      <c r="F90" s="19" t="s">
        <v>30</v>
      </c>
      <c r="G90" s="19" t="s">
        <v>33</v>
      </c>
      <c r="H90" s="19" t="s">
        <v>34</v>
      </c>
    </row>
    <row r="91" spans="1:8" s="13" customFormat="1" ht="15.75" x14ac:dyDescent="0.2">
      <c r="A91" s="20" t="s">
        <v>3</v>
      </c>
      <c r="B91" s="20" t="s">
        <v>4</v>
      </c>
      <c r="C91" s="20" t="s">
        <v>5</v>
      </c>
      <c r="D91" s="33" t="s">
        <v>6</v>
      </c>
      <c r="E91" s="20" t="s">
        <v>7</v>
      </c>
      <c r="F91" s="20" t="s">
        <v>8</v>
      </c>
      <c r="G91" s="20" t="s">
        <v>9</v>
      </c>
      <c r="H91" s="20" t="s">
        <v>10</v>
      </c>
    </row>
    <row r="92" spans="1:8" s="13" customFormat="1" ht="15.75" customHeight="1" x14ac:dyDescent="0.2">
      <c r="A92" s="68" t="s">
        <v>12</v>
      </c>
      <c r="B92" s="69"/>
      <c r="C92" s="69"/>
      <c r="D92" s="69"/>
      <c r="E92" s="69"/>
      <c r="F92" s="69"/>
      <c r="G92" s="69"/>
      <c r="H92" s="70"/>
    </row>
    <row r="93" spans="1:8" s="13" customFormat="1" ht="15.75" x14ac:dyDescent="0.2">
      <c r="A93" s="14" t="s">
        <v>71</v>
      </c>
      <c r="B93" s="65" t="s">
        <v>16</v>
      </c>
      <c r="C93" s="66"/>
      <c r="D93" s="66"/>
      <c r="E93" s="66"/>
      <c r="F93" s="66"/>
      <c r="G93" s="66"/>
      <c r="H93" s="67"/>
    </row>
    <row r="94" spans="1:8" s="13" customFormat="1" ht="15.75" x14ac:dyDescent="0.2">
      <c r="A94" s="4" t="s">
        <v>83</v>
      </c>
      <c r="B94" s="16" t="s">
        <v>153</v>
      </c>
      <c r="C94" s="17">
        <v>104</v>
      </c>
      <c r="D94" s="53" t="s">
        <v>2</v>
      </c>
      <c r="E94" s="18"/>
      <c r="F94" s="6" t="str">
        <f t="shared" ref="F94:F95" si="20">IF(E94="","",C94*E94)</f>
        <v/>
      </c>
      <c r="G94" s="8">
        <v>1</v>
      </c>
      <c r="H94" s="6" t="str">
        <f t="shared" ref="H94:H95" si="21">IF(E94="","",F94*G94)</f>
        <v/>
      </c>
    </row>
    <row r="95" spans="1:8" s="13" customFormat="1" ht="15.75" x14ac:dyDescent="0.2">
      <c r="A95" s="4" t="s">
        <v>84</v>
      </c>
      <c r="B95" s="16" t="s">
        <v>154</v>
      </c>
      <c r="C95" s="17">
        <v>110</v>
      </c>
      <c r="D95" s="53" t="s">
        <v>2</v>
      </c>
      <c r="E95" s="18"/>
      <c r="F95" s="6" t="str">
        <f t="shared" si="20"/>
        <v/>
      </c>
      <c r="G95" s="8">
        <v>1</v>
      </c>
      <c r="H95" s="6" t="str">
        <f t="shared" si="21"/>
        <v/>
      </c>
    </row>
    <row r="96" spans="1:8" s="13" customFormat="1" ht="15.75" x14ac:dyDescent="0.2">
      <c r="A96" s="68" t="s">
        <v>32</v>
      </c>
      <c r="B96" s="69" t="s">
        <v>32</v>
      </c>
      <c r="C96" s="69"/>
      <c r="D96" s="69"/>
      <c r="E96" s="69"/>
      <c r="F96" s="69"/>
      <c r="G96" s="69"/>
      <c r="H96" s="70"/>
    </row>
    <row r="97" spans="1:8" s="13" customFormat="1" ht="15.75" x14ac:dyDescent="0.2">
      <c r="A97" s="14" t="s">
        <v>71</v>
      </c>
      <c r="B97" s="65" t="s">
        <v>16</v>
      </c>
      <c r="C97" s="66"/>
      <c r="D97" s="66"/>
      <c r="E97" s="66"/>
      <c r="F97" s="66"/>
      <c r="G97" s="66"/>
      <c r="H97" s="67"/>
    </row>
    <row r="98" spans="1:8" s="13" customFormat="1" ht="15.75" x14ac:dyDescent="0.2">
      <c r="A98" s="4" t="s">
        <v>83</v>
      </c>
      <c r="B98" s="16" t="s">
        <v>153</v>
      </c>
      <c r="C98" s="17">
        <v>104</v>
      </c>
      <c r="D98" s="53" t="s">
        <v>2</v>
      </c>
      <c r="E98" s="18"/>
      <c r="F98" s="6" t="str">
        <f t="shared" ref="F98:F99" si="22">IF(E98="","",C98*E98)</f>
        <v/>
      </c>
      <c r="G98" s="8">
        <v>1</v>
      </c>
      <c r="H98" s="6" t="str">
        <f t="shared" ref="H98:H99" si="23">IF(E98="","",F98*G98)</f>
        <v/>
      </c>
    </row>
    <row r="99" spans="1:8" s="13" customFormat="1" ht="15.75" x14ac:dyDescent="0.2">
      <c r="A99" s="4" t="s">
        <v>84</v>
      </c>
      <c r="B99" s="16" t="s">
        <v>154</v>
      </c>
      <c r="C99" s="17">
        <v>110</v>
      </c>
      <c r="D99" s="53" t="s">
        <v>2</v>
      </c>
      <c r="E99" s="18"/>
      <c r="F99" s="6" t="str">
        <f t="shared" si="22"/>
        <v/>
      </c>
      <c r="G99" s="8">
        <v>1</v>
      </c>
      <c r="H99" s="6" t="str">
        <f t="shared" si="23"/>
        <v/>
      </c>
    </row>
    <row r="100" spans="1:8" s="13" customFormat="1" ht="15.75" x14ac:dyDescent="0.2">
      <c r="A100" s="71" t="str">
        <f>A88&amp;" - Teilsumme "</f>
        <v xml:space="preserve">Einsatzpauschalen außerhalb der Winterdienstsaison  - Teilsumme </v>
      </c>
      <c r="B100" s="72"/>
      <c r="C100" s="72"/>
      <c r="D100" s="72"/>
      <c r="E100" s="72"/>
      <c r="F100" s="72"/>
      <c r="G100" s="73"/>
      <c r="H100" s="7" t="str">
        <f>IF(SUM(H93:H99)=0,"",SUM(H93:H99))</f>
        <v/>
      </c>
    </row>
    <row r="101" spans="1:8" s="13" customFormat="1" ht="15.75" customHeight="1" x14ac:dyDescent="0.2">
      <c r="A101" s="58" t="str">
        <f>A69&amp;" - Zwischensumme"</f>
        <v>Option - Zwischensumme</v>
      </c>
      <c r="B101" s="59"/>
      <c r="C101" s="59"/>
      <c r="D101" s="59"/>
      <c r="E101" s="59"/>
      <c r="F101" s="59"/>
      <c r="G101" s="60"/>
      <c r="H101" s="24" t="str">
        <f>IFERROR(H100+H87+H74,"")</f>
        <v/>
      </c>
    </row>
    <row r="102" spans="1:8" s="13" customFormat="1" ht="24.95" customHeight="1" x14ac:dyDescent="0.2">
      <c r="A102" s="61" t="str">
        <f>A27&amp;" "&amp;B27&amp;" "&amp;C27&amp;" Grund- + Optionsleistungen - Gesamtsumme"</f>
        <v>1.2 WE 104312 WINTERDIENST Grund- + Optionsleistungen - Gesamtsumme</v>
      </c>
      <c r="B102" s="62"/>
      <c r="C102" s="62"/>
      <c r="D102" s="62"/>
      <c r="E102" s="62"/>
      <c r="F102" s="62"/>
      <c r="G102" s="63"/>
      <c r="H102" s="26" t="str">
        <f>IFERROR(H68+H101,"")</f>
        <v/>
      </c>
    </row>
    <row r="103" spans="1:8" s="13" customFormat="1" ht="24.95" customHeight="1" x14ac:dyDescent="0.2">
      <c r="A103" s="61" t="str">
        <f>A10&amp;" "&amp;B10&amp;" "&amp;C11&amp;" und "&amp;C27&amp;" "&amp;" - Gesamtsumme"</f>
        <v>1. WE 104312 GRAUFLÄCHENREINIGUNG und WINTERDIENST  - Gesamtsumme</v>
      </c>
      <c r="B103" s="62"/>
      <c r="C103" s="62"/>
      <c r="D103" s="62"/>
      <c r="E103" s="62"/>
      <c r="F103" s="62"/>
      <c r="G103" s="63"/>
      <c r="H103" s="26" t="str">
        <f>IFERROR(H24+H102,"")</f>
        <v/>
      </c>
    </row>
    <row r="104" spans="1:8" s="13" customFormat="1" ht="43.5" customHeight="1" x14ac:dyDescent="0.2">
      <c r="A104" s="74" t="s">
        <v>17</v>
      </c>
      <c r="B104" s="74"/>
      <c r="C104" s="74"/>
      <c r="D104" s="74"/>
      <c r="E104" s="74"/>
      <c r="F104" s="74"/>
      <c r="G104" s="74"/>
      <c r="H104" s="74"/>
    </row>
    <row r="105" spans="1:8" s="9" customFormat="1" x14ac:dyDescent="0.25">
      <c r="A105" s="11"/>
      <c r="B105" s="11"/>
      <c r="C105" s="11"/>
      <c r="D105" s="11"/>
      <c r="E105" s="11"/>
      <c r="F105" s="11"/>
      <c r="G105" s="11"/>
      <c r="H105" s="11"/>
    </row>
    <row r="106" spans="1:8" s="3" customFormat="1" ht="39.950000000000003" customHeight="1" x14ac:dyDescent="0.25">
      <c r="A106" s="25" t="s">
        <v>46</v>
      </c>
      <c r="B106" s="25" t="s">
        <v>85</v>
      </c>
      <c r="C106" s="75" t="s">
        <v>143</v>
      </c>
      <c r="D106" s="76"/>
      <c r="E106" s="76"/>
      <c r="F106" s="76"/>
      <c r="G106" s="76"/>
      <c r="H106" s="77"/>
    </row>
    <row r="107" spans="1:8" s="3" customFormat="1" ht="30.75" customHeight="1" x14ac:dyDescent="0.25">
      <c r="A107" s="31" t="s">
        <v>44</v>
      </c>
      <c r="B107" s="32" t="str">
        <f>B106</f>
        <v>WE 104368</v>
      </c>
      <c r="C107" s="78" t="s">
        <v>20</v>
      </c>
      <c r="D107" s="78"/>
      <c r="E107" s="79" t="s">
        <v>23</v>
      </c>
      <c r="F107" s="79"/>
      <c r="G107" s="79"/>
      <c r="H107" s="79"/>
    </row>
    <row r="108" spans="1:8" s="3" customFormat="1" ht="30" customHeight="1" x14ac:dyDescent="0.25">
      <c r="A108" s="80" t="s">
        <v>19</v>
      </c>
      <c r="B108" s="80"/>
      <c r="C108" s="80"/>
      <c r="D108" s="80"/>
      <c r="E108" s="80"/>
      <c r="F108" s="80"/>
      <c r="G108" s="80"/>
      <c r="H108" s="80"/>
    </row>
    <row r="109" spans="1:8" s="13" customFormat="1" ht="30" customHeight="1" x14ac:dyDescent="0.2">
      <c r="A109" s="99" t="s">
        <v>24</v>
      </c>
      <c r="B109" s="100"/>
      <c r="C109" s="100"/>
      <c r="D109" s="100"/>
      <c r="E109" s="100"/>
      <c r="F109" s="101"/>
      <c r="G109" s="85" t="s">
        <v>11</v>
      </c>
      <c r="H109" s="86"/>
    </row>
    <row r="110" spans="1:8" s="13" customFormat="1" ht="38.25" x14ac:dyDescent="0.2">
      <c r="A110" s="19" t="s">
        <v>38</v>
      </c>
      <c r="B110" s="87" t="s">
        <v>0</v>
      </c>
      <c r="C110" s="88"/>
      <c r="D110" s="88"/>
      <c r="E110" s="89"/>
      <c r="F110" s="19" t="s">
        <v>39</v>
      </c>
      <c r="G110" s="19" t="s">
        <v>40</v>
      </c>
      <c r="H110" s="19" t="s">
        <v>25</v>
      </c>
    </row>
    <row r="111" spans="1:8" s="13" customFormat="1" ht="15.75" x14ac:dyDescent="0.2">
      <c r="A111" s="20" t="s">
        <v>3</v>
      </c>
      <c r="B111" s="90" t="s">
        <v>4</v>
      </c>
      <c r="C111" s="91"/>
      <c r="D111" s="91"/>
      <c r="E111" s="92"/>
      <c r="F111" s="20" t="s">
        <v>5</v>
      </c>
      <c r="G111" s="20" t="s">
        <v>6</v>
      </c>
      <c r="H111" s="20" t="s">
        <v>26</v>
      </c>
    </row>
    <row r="112" spans="1:8" s="13" customFormat="1" ht="48" customHeight="1" x14ac:dyDescent="0.2">
      <c r="A112" s="14" t="s">
        <v>44</v>
      </c>
      <c r="B112" s="93" t="s">
        <v>27</v>
      </c>
      <c r="C112" s="94"/>
      <c r="D112" s="94"/>
      <c r="E112" s="95"/>
      <c r="F112" s="18"/>
      <c r="G112" s="15">
        <v>5</v>
      </c>
      <c r="H112" s="6" t="str">
        <f>IF(F112="","",F112*G112)</f>
        <v/>
      </c>
    </row>
    <row r="113" spans="1:8" s="13" customFormat="1" ht="15.75" x14ac:dyDescent="0.2">
      <c r="A113" s="71" t="str">
        <f>A109&amp;" - Teilsumme "</f>
        <v xml:space="preserve">Bereitstellungspauschale - Teilsumme </v>
      </c>
      <c r="B113" s="72"/>
      <c r="C113" s="72"/>
      <c r="D113" s="72"/>
      <c r="E113" s="72"/>
      <c r="F113" s="72"/>
      <c r="G113" s="73"/>
      <c r="H113" s="7" t="str">
        <f>IFERROR(H112,"")</f>
        <v/>
      </c>
    </row>
    <row r="114" spans="1:8" s="13" customFormat="1" ht="30" customHeight="1" x14ac:dyDescent="0.2">
      <c r="A114" s="99" t="s">
        <v>36</v>
      </c>
      <c r="B114" s="100"/>
      <c r="C114" s="100"/>
      <c r="D114" s="100"/>
      <c r="E114" s="100"/>
      <c r="F114" s="101"/>
      <c r="G114" s="85" t="s">
        <v>11</v>
      </c>
      <c r="H114" s="86"/>
    </row>
    <row r="115" spans="1:8" s="13" customFormat="1" ht="30" customHeight="1" x14ac:dyDescent="0.2">
      <c r="A115" s="96" t="s">
        <v>28</v>
      </c>
      <c r="B115" s="97"/>
      <c r="C115" s="97"/>
      <c r="D115" s="97"/>
      <c r="E115" s="97"/>
      <c r="F115" s="97"/>
      <c r="G115" s="97"/>
      <c r="H115" s="98"/>
    </row>
    <row r="116" spans="1:8" s="13" customFormat="1" ht="51" x14ac:dyDescent="0.2">
      <c r="A116" s="19" t="s">
        <v>38</v>
      </c>
      <c r="B116" s="52" t="s">
        <v>0</v>
      </c>
      <c r="C116" s="19" t="s">
        <v>18</v>
      </c>
      <c r="D116" s="34" t="s">
        <v>1</v>
      </c>
      <c r="E116" s="19" t="s">
        <v>29</v>
      </c>
      <c r="F116" s="19" t="s">
        <v>30</v>
      </c>
      <c r="G116" s="19" t="s">
        <v>31</v>
      </c>
      <c r="H116" s="19" t="s">
        <v>34</v>
      </c>
    </row>
    <row r="117" spans="1:8" s="13" customFormat="1" ht="15.75" x14ac:dyDescent="0.2">
      <c r="A117" s="20" t="s">
        <v>3</v>
      </c>
      <c r="B117" s="20" t="s">
        <v>4</v>
      </c>
      <c r="C117" s="20" t="s">
        <v>5</v>
      </c>
      <c r="D117" s="33" t="s">
        <v>6</v>
      </c>
      <c r="E117" s="20" t="s">
        <v>7</v>
      </c>
      <c r="F117" s="20" t="s">
        <v>8</v>
      </c>
      <c r="G117" s="20" t="s">
        <v>9</v>
      </c>
      <c r="H117" s="20" t="s">
        <v>10</v>
      </c>
    </row>
    <row r="118" spans="1:8" s="13" customFormat="1" ht="15.75" customHeight="1" x14ac:dyDescent="0.2">
      <c r="A118" s="68" t="s">
        <v>12</v>
      </c>
      <c r="B118" s="69"/>
      <c r="C118" s="69"/>
      <c r="D118" s="69"/>
      <c r="E118" s="69"/>
      <c r="F118" s="69"/>
      <c r="G118" s="69"/>
      <c r="H118" s="70"/>
    </row>
    <row r="119" spans="1:8" s="13" customFormat="1" ht="15.75" x14ac:dyDescent="0.2">
      <c r="A119" s="14" t="s">
        <v>73</v>
      </c>
      <c r="B119" s="65" t="s">
        <v>45</v>
      </c>
      <c r="C119" s="66"/>
      <c r="D119" s="66"/>
      <c r="E119" s="66"/>
      <c r="F119" s="66"/>
      <c r="G119" s="66"/>
      <c r="H119" s="67"/>
    </row>
    <row r="120" spans="1:8" s="13" customFormat="1" ht="15.75" x14ac:dyDescent="0.2">
      <c r="A120" s="4" t="s">
        <v>86</v>
      </c>
      <c r="B120" s="16" t="s">
        <v>128</v>
      </c>
      <c r="C120" s="17">
        <v>190</v>
      </c>
      <c r="D120" s="53" t="s">
        <v>2</v>
      </c>
      <c r="E120" s="18"/>
      <c r="F120" s="6" t="str">
        <f t="shared" ref="F120" si="24">IF(E120="","",C120*E120)</f>
        <v/>
      </c>
      <c r="G120" s="8">
        <v>15</v>
      </c>
      <c r="H120" s="6" t="str">
        <f t="shared" ref="H120" si="25">IF(E120="","",F120*G120)</f>
        <v/>
      </c>
    </row>
    <row r="121" spans="1:8" s="13" customFormat="1" ht="15.75" x14ac:dyDescent="0.2">
      <c r="A121" s="14" t="s">
        <v>49</v>
      </c>
      <c r="B121" s="65" t="s">
        <v>16</v>
      </c>
      <c r="C121" s="66"/>
      <c r="D121" s="66"/>
      <c r="E121" s="66"/>
      <c r="F121" s="66"/>
      <c r="G121" s="66"/>
      <c r="H121" s="67"/>
    </row>
    <row r="122" spans="1:8" s="13" customFormat="1" ht="15.75" x14ac:dyDescent="0.2">
      <c r="A122" s="4" t="s">
        <v>87</v>
      </c>
      <c r="B122" s="16" t="s">
        <v>128</v>
      </c>
      <c r="C122" s="17">
        <v>880</v>
      </c>
      <c r="D122" s="53" t="s">
        <v>2</v>
      </c>
      <c r="E122" s="18"/>
      <c r="F122" s="6" t="str">
        <f t="shared" ref="F122:F127" si="26">IF(E122="","",C122*E122)</f>
        <v/>
      </c>
      <c r="G122" s="8">
        <v>15</v>
      </c>
      <c r="H122" s="6" t="str">
        <f t="shared" ref="H122:H127" si="27">IF(E122="","",F122*G122)</f>
        <v/>
      </c>
    </row>
    <row r="123" spans="1:8" s="13" customFormat="1" ht="15.75" x14ac:dyDescent="0.2">
      <c r="A123" s="4" t="s">
        <v>88</v>
      </c>
      <c r="B123" s="16" t="s">
        <v>129</v>
      </c>
      <c r="C123" s="17">
        <v>4321</v>
      </c>
      <c r="D123" s="53" t="s">
        <v>2</v>
      </c>
      <c r="E123" s="18"/>
      <c r="F123" s="6" t="str">
        <f t="shared" ref="F123:F126" si="28">IF(E123="","",C123*E123)</f>
        <v/>
      </c>
      <c r="G123" s="8">
        <v>15</v>
      </c>
      <c r="H123" s="6" t="str">
        <f t="shared" ref="H123:H126" si="29">IF(E123="","",F123*G123)</f>
        <v/>
      </c>
    </row>
    <row r="124" spans="1:8" s="13" customFormat="1" ht="15.75" x14ac:dyDescent="0.2">
      <c r="A124" s="4" t="s">
        <v>89</v>
      </c>
      <c r="B124" s="16" t="s">
        <v>130</v>
      </c>
      <c r="C124" s="17">
        <v>2361</v>
      </c>
      <c r="D124" s="53" t="s">
        <v>2</v>
      </c>
      <c r="E124" s="18"/>
      <c r="F124" s="6" t="str">
        <f t="shared" si="28"/>
        <v/>
      </c>
      <c r="G124" s="8">
        <v>15</v>
      </c>
      <c r="H124" s="6" t="str">
        <f t="shared" si="29"/>
        <v/>
      </c>
    </row>
    <row r="125" spans="1:8" s="13" customFormat="1" ht="15.75" x14ac:dyDescent="0.2">
      <c r="A125" s="4" t="s">
        <v>90</v>
      </c>
      <c r="B125" s="16" t="s">
        <v>130</v>
      </c>
      <c r="C125" s="17">
        <v>800</v>
      </c>
      <c r="D125" s="53" t="s">
        <v>2</v>
      </c>
      <c r="E125" s="18"/>
      <c r="F125" s="6" t="str">
        <f t="shared" si="28"/>
        <v/>
      </c>
      <c r="G125" s="8">
        <v>15</v>
      </c>
      <c r="H125" s="6" t="str">
        <f t="shared" si="29"/>
        <v/>
      </c>
    </row>
    <row r="126" spans="1:8" s="13" customFormat="1" ht="15.75" x14ac:dyDescent="0.2">
      <c r="A126" s="4" t="s">
        <v>91</v>
      </c>
      <c r="B126" s="16" t="s">
        <v>131</v>
      </c>
      <c r="C126" s="17">
        <v>100</v>
      </c>
      <c r="D126" s="53" t="s">
        <v>2</v>
      </c>
      <c r="E126" s="18"/>
      <c r="F126" s="6" t="str">
        <f t="shared" si="28"/>
        <v/>
      </c>
      <c r="G126" s="8">
        <v>15</v>
      </c>
      <c r="H126" s="6" t="str">
        <f t="shared" si="29"/>
        <v/>
      </c>
    </row>
    <row r="127" spans="1:8" s="13" customFormat="1" ht="25.5" x14ac:dyDescent="0.2">
      <c r="A127" s="4" t="s">
        <v>92</v>
      </c>
      <c r="B127" s="16" t="s">
        <v>132</v>
      </c>
      <c r="C127" s="17">
        <v>100</v>
      </c>
      <c r="D127" s="53" t="s">
        <v>2</v>
      </c>
      <c r="E127" s="18"/>
      <c r="F127" s="6" t="str">
        <f t="shared" si="26"/>
        <v/>
      </c>
      <c r="G127" s="8">
        <v>15</v>
      </c>
      <c r="H127" s="6" t="str">
        <f t="shared" si="27"/>
        <v/>
      </c>
    </row>
    <row r="128" spans="1:8" s="13" customFormat="1" ht="15.75" x14ac:dyDescent="0.2">
      <c r="A128" s="68" t="s">
        <v>32</v>
      </c>
      <c r="B128" s="69" t="s">
        <v>32</v>
      </c>
      <c r="C128" s="69"/>
      <c r="D128" s="69"/>
      <c r="E128" s="69"/>
      <c r="F128" s="69"/>
      <c r="G128" s="69"/>
      <c r="H128" s="70"/>
    </row>
    <row r="129" spans="1:8" s="13" customFormat="1" ht="15.75" x14ac:dyDescent="0.2">
      <c r="A129" s="14" t="s">
        <v>73</v>
      </c>
      <c r="B129" s="65" t="s">
        <v>45</v>
      </c>
      <c r="C129" s="66"/>
      <c r="D129" s="66"/>
      <c r="E129" s="66"/>
      <c r="F129" s="66"/>
      <c r="G129" s="66"/>
      <c r="H129" s="67"/>
    </row>
    <row r="130" spans="1:8" s="13" customFormat="1" ht="15.75" x14ac:dyDescent="0.2">
      <c r="A130" s="4" t="s">
        <v>86</v>
      </c>
      <c r="B130" s="16" t="s">
        <v>128</v>
      </c>
      <c r="C130" s="17">
        <v>190</v>
      </c>
      <c r="D130" s="53" t="s">
        <v>2</v>
      </c>
      <c r="E130" s="18"/>
      <c r="F130" s="6" t="str">
        <f t="shared" ref="F130" si="30">IF(E130="","",C130*E130)</f>
        <v/>
      </c>
      <c r="G130" s="8">
        <v>5</v>
      </c>
      <c r="H130" s="6" t="str">
        <f t="shared" ref="H130" si="31">IF(E130="","",F130*G130)</f>
        <v/>
      </c>
    </row>
    <row r="131" spans="1:8" s="13" customFormat="1" ht="15.75" x14ac:dyDescent="0.2">
      <c r="A131" s="14" t="s">
        <v>49</v>
      </c>
      <c r="B131" s="65" t="s">
        <v>16</v>
      </c>
      <c r="C131" s="66"/>
      <c r="D131" s="66"/>
      <c r="E131" s="66"/>
      <c r="F131" s="66"/>
      <c r="G131" s="66"/>
      <c r="H131" s="67"/>
    </row>
    <row r="132" spans="1:8" s="13" customFormat="1" ht="15.75" x14ac:dyDescent="0.2">
      <c r="A132" s="4" t="s">
        <v>87</v>
      </c>
      <c r="B132" s="16" t="s">
        <v>128</v>
      </c>
      <c r="C132" s="17">
        <v>880</v>
      </c>
      <c r="D132" s="53" t="s">
        <v>2</v>
      </c>
      <c r="E132" s="18"/>
      <c r="F132" s="6" t="str">
        <f t="shared" ref="F132:F137" si="32">IF(E132="","",C132*E132)</f>
        <v/>
      </c>
      <c r="G132" s="8">
        <v>5</v>
      </c>
      <c r="H132" s="6" t="str">
        <f t="shared" ref="H132:H137" si="33">IF(E132="","",F132*G132)</f>
        <v/>
      </c>
    </row>
    <row r="133" spans="1:8" s="13" customFormat="1" ht="15.75" x14ac:dyDescent="0.2">
      <c r="A133" s="4" t="s">
        <v>88</v>
      </c>
      <c r="B133" s="16" t="s">
        <v>129</v>
      </c>
      <c r="C133" s="17">
        <v>4321</v>
      </c>
      <c r="D133" s="53" t="s">
        <v>2</v>
      </c>
      <c r="E133" s="18"/>
      <c r="F133" s="6" t="str">
        <f t="shared" si="32"/>
        <v/>
      </c>
      <c r="G133" s="8">
        <v>5</v>
      </c>
      <c r="H133" s="6" t="str">
        <f t="shared" si="33"/>
        <v/>
      </c>
    </row>
    <row r="134" spans="1:8" s="13" customFormat="1" ht="15.75" x14ac:dyDescent="0.2">
      <c r="A134" s="4" t="s">
        <v>89</v>
      </c>
      <c r="B134" s="16" t="s">
        <v>130</v>
      </c>
      <c r="C134" s="17">
        <v>2361</v>
      </c>
      <c r="D134" s="53" t="s">
        <v>2</v>
      </c>
      <c r="E134" s="18"/>
      <c r="F134" s="6" t="str">
        <f t="shared" si="32"/>
        <v/>
      </c>
      <c r="G134" s="8">
        <v>5</v>
      </c>
      <c r="H134" s="6" t="str">
        <f t="shared" si="33"/>
        <v/>
      </c>
    </row>
    <row r="135" spans="1:8" s="13" customFormat="1" ht="15.75" x14ac:dyDescent="0.2">
      <c r="A135" s="4" t="s">
        <v>90</v>
      </c>
      <c r="B135" s="16" t="s">
        <v>130</v>
      </c>
      <c r="C135" s="17">
        <v>800</v>
      </c>
      <c r="D135" s="53" t="s">
        <v>2</v>
      </c>
      <c r="E135" s="18"/>
      <c r="F135" s="6" t="str">
        <f t="shared" si="32"/>
        <v/>
      </c>
      <c r="G135" s="8">
        <v>5</v>
      </c>
      <c r="H135" s="6" t="str">
        <f t="shared" si="33"/>
        <v/>
      </c>
    </row>
    <row r="136" spans="1:8" s="13" customFormat="1" ht="15.75" x14ac:dyDescent="0.2">
      <c r="A136" s="4" t="s">
        <v>91</v>
      </c>
      <c r="B136" s="16" t="s">
        <v>131</v>
      </c>
      <c r="C136" s="17">
        <v>100</v>
      </c>
      <c r="D136" s="53" t="s">
        <v>2</v>
      </c>
      <c r="E136" s="18"/>
      <c r="F136" s="6" t="str">
        <f t="shared" si="32"/>
        <v/>
      </c>
      <c r="G136" s="8">
        <v>5</v>
      </c>
      <c r="H136" s="6" t="str">
        <f t="shared" si="33"/>
        <v/>
      </c>
    </row>
    <row r="137" spans="1:8" s="13" customFormat="1" ht="25.5" x14ac:dyDescent="0.2">
      <c r="A137" s="4" t="s">
        <v>92</v>
      </c>
      <c r="B137" s="16" t="s">
        <v>132</v>
      </c>
      <c r="C137" s="17">
        <v>100</v>
      </c>
      <c r="D137" s="53" t="s">
        <v>2</v>
      </c>
      <c r="E137" s="18"/>
      <c r="F137" s="6" t="str">
        <f t="shared" si="32"/>
        <v/>
      </c>
      <c r="G137" s="8">
        <v>5</v>
      </c>
      <c r="H137" s="6" t="str">
        <f t="shared" si="33"/>
        <v/>
      </c>
    </row>
    <row r="138" spans="1:8" s="13" customFormat="1" ht="15.75" x14ac:dyDescent="0.2">
      <c r="A138" s="71" t="str">
        <f>A114&amp;" - Teilsumme "</f>
        <v xml:space="preserve">Einsatzpauschalen innerhalb der Winterdienstsaison  - Teilsumme </v>
      </c>
      <c r="B138" s="72"/>
      <c r="C138" s="72"/>
      <c r="D138" s="72"/>
      <c r="E138" s="72"/>
      <c r="F138" s="72"/>
      <c r="G138" s="73"/>
      <c r="H138" s="7" t="str">
        <f>IF(SUM(H119:H137)=0,"",SUM(H119:H137))</f>
        <v/>
      </c>
    </row>
    <row r="139" spans="1:8" s="13" customFormat="1" ht="30" customHeight="1" x14ac:dyDescent="0.2">
      <c r="A139" s="102" t="s">
        <v>37</v>
      </c>
      <c r="B139" s="103"/>
      <c r="C139" s="103"/>
      <c r="D139" s="103"/>
      <c r="E139" s="103"/>
      <c r="F139" s="104"/>
      <c r="G139" s="105" t="s">
        <v>51</v>
      </c>
      <c r="H139" s="106"/>
    </row>
    <row r="140" spans="1:8" s="13" customFormat="1" ht="30" customHeight="1" x14ac:dyDescent="0.2">
      <c r="A140" s="96" t="s">
        <v>28</v>
      </c>
      <c r="B140" s="97"/>
      <c r="C140" s="97"/>
      <c r="D140" s="97"/>
      <c r="E140" s="97"/>
      <c r="F140" s="97"/>
      <c r="G140" s="97"/>
      <c r="H140" s="98"/>
    </row>
    <row r="141" spans="1:8" s="13" customFormat="1" ht="51" x14ac:dyDescent="0.2">
      <c r="A141" s="19" t="s">
        <v>38</v>
      </c>
      <c r="B141" s="52" t="s">
        <v>0</v>
      </c>
      <c r="C141" s="19" t="s">
        <v>18</v>
      </c>
      <c r="D141" s="34" t="s">
        <v>1</v>
      </c>
      <c r="E141" s="19" t="s">
        <v>29</v>
      </c>
      <c r="F141" s="19" t="s">
        <v>30</v>
      </c>
      <c r="G141" s="19" t="s">
        <v>33</v>
      </c>
      <c r="H141" s="19" t="s">
        <v>34</v>
      </c>
    </row>
    <row r="142" spans="1:8" s="13" customFormat="1" ht="15.75" x14ac:dyDescent="0.2">
      <c r="A142" s="20" t="s">
        <v>3</v>
      </c>
      <c r="B142" s="20" t="s">
        <v>4</v>
      </c>
      <c r="C142" s="20" t="s">
        <v>5</v>
      </c>
      <c r="D142" s="33" t="s">
        <v>6</v>
      </c>
      <c r="E142" s="20" t="s">
        <v>7</v>
      </c>
      <c r="F142" s="20" t="s">
        <v>8</v>
      </c>
      <c r="G142" s="20" t="s">
        <v>9</v>
      </c>
      <c r="H142" s="20" t="s">
        <v>10</v>
      </c>
    </row>
    <row r="143" spans="1:8" s="13" customFormat="1" ht="15.75" customHeight="1" x14ac:dyDescent="0.2">
      <c r="A143" s="68" t="s">
        <v>12</v>
      </c>
      <c r="B143" s="69"/>
      <c r="C143" s="69"/>
      <c r="D143" s="69"/>
      <c r="E143" s="69"/>
      <c r="F143" s="69"/>
      <c r="G143" s="69"/>
      <c r="H143" s="70"/>
    </row>
    <row r="144" spans="1:8" s="13" customFormat="1" ht="15.75" x14ac:dyDescent="0.2">
      <c r="A144" s="14" t="s">
        <v>73</v>
      </c>
      <c r="B144" s="65" t="s">
        <v>45</v>
      </c>
      <c r="C144" s="66"/>
      <c r="D144" s="66"/>
      <c r="E144" s="66"/>
      <c r="F144" s="66"/>
      <c r="G144" s="66"/>
      <c r="H144" s="67"/>
    </row>
    <row r="145" spans="1:8" s="13" customFormat="1" ht="15.75" x14ac:dyDescent="0.2">
      <c r="A145" s="4" t="s">
        <v>86</v>
      </c>
      <c r="B145" s="16" t="s">
        <v>128</v>
      </c>
      <c r="C145" s="17">
        <v>190</v>
      </c>
      <c r="D145" s="53" t="s">
        <v>2</v>
      </c>
      <c r="E145" s="18"/>
      <c r="F145" s="6" t="str">
        <f t="shared" ref="F145" si="34">IF(E145="","",C145*E145)</f>
        <v/>
      </c>
      <c r="G145" s="8">
        <v>1</v>
      </c>
      <c r="H145" s="6" t="str">
        <f t="shared" ref="H145" si="35">IF(E145="","",F145*G145)</f>
        <v/>
      </c>
    </row>
    <row r="146" spans="1:8" s="13" customFormat="1" ht="15.75" x14ac:dyDescent="0.2">
      <c r="A146" s="14" t="s">
        <v>49</v>
      </c>
      <c r="B146" s="65" t="s">
        <v>16</v>
      </c>
      <c r="C146" s="66"/>
      <c r="D146" s="66"/>
      <c r="E146" s="66"/>
      <c r="F146" s="66"/>
      <c r="G146" s="66"/>
      <c r="H146" s="67"/>
    </row>
    <row r="147" spans="1:8" s="13" customFormat="1" ht="15.75" x14ac:dyDescent="0.2">
      <c r="A147" s="4" t="s">
        <v>87</v>
      </c>
      <c r="B147" s="16" t="s">
        <v>128</v>
      </c>
      <c r="C147" s="17">
        <v>880</v>
      </c>
      <c r="D147" s="53" t="s">
        <v>2</v>
      </c>
      <c r="E147" s="18"/>
      <c r="F147" s="6" t="str">
        <f t="shared" ref="F147:F152" si="36">IF(E147="","",C147*E147)</f>
        <v/>
      </c>
      <c r="G147" s="8">
        <v>1</v>
      </c>
      <c r="H147" s="6" t="str">
        <f t="shared" ref="H147:H152" si="37">IF(E147="","",F147*G147)</f>
        <v/>
      </c>
    </row>
    <row r="148" spans="1:8" s="13" customFormat="1" ht="15.75" x14ac:dyDescent="0.2">
      <c r="A148" s="4" t="s">
        <v>88</v>
      </c>
      <c r="B148" s="16" t="s">
        <v>129</v>
      </c>
      <c r="C148" s="17">
        <v>4321</v>
      </c>
      <c r="D148" s="53" t="s">
        <v>2</v>
      </c>
      <c r="E148" s="18"/>
      <c r="F148" s="6" t="str">
        <f t="shared" si="36"/>
        <v/>
      </c>
      <c r="G148" s="8">
        <v>1</v>
      </c>
      <c r="H148" s="6" t="str">
        <f t="shared" si="37"/>
        <v/>
      </c>
    </row>
    <row r="149" spans="1:8" s="13" customFormat="1" ht="15.75" x14ac:dyDescent="0.2">
      <c r="A149" s="4" t="s">
        <v>89</v>
      </c>
      <c r="B149" s="16" t="s">
        <v>130</v>
      </c>
      <c r="C149" s="17">
        <v>2361</v>
      </c>
      <c r="D149" s="53" t="s">
        <v>2</v>
      </c>
      <c r="E149" s="18"/>
      <c r="F149" s="6" t="str">
        <f t="shared" si="36"/>
        <v/>
      </c>
      <c r="G149" s="8">
        <v>1</v>
      </c>
      <c r="H149" s="6" t="str">
        <f t="shared" si="37"/>
        <v/>
      </c>
    </row>
    <row r="150" spans="1:8" s="13" customFormat="1" ht="15.75" x14ac:dyDescent="0.2">
      <c r="A150" s="4" t="s">
        <v>90</v>
      </c>
      <c r="B150" s="16" t="s">
        <v>130</v>
      </c>
      <c r="C150" s="17">
        <v>800</v>
      </c>
      <c r="D150" s="53" t="s">
        <v>2</v>
      </c>
      <c r="E150" s="18"/>
      <c r="F150" s="6" t="str">
        <f t="shared" si="36"/>
        <v/>
      </c>
      <c r="G150" s="8">
        <v>1</v>
      </c>
      <c r="H150" s="6" t="str">
        <f t="shared" si="37"/>
        <v/>
      </c>
    </row>
    <row r="151" spans="1:8" s="13" customFormat="1" ht="15.75" x14ac:dyDescent="0.2">
      <c r="A151" s="4" t="s">
        <v>91</v>
      </c>
      <c r="B151" s="16" t="s">
        <v>131</v>
      </c>
      <c r="C151" s="17">
        <v>100</v>
      </c>
      <c r="D151" s="53" t="s">
        <v>2</v>
      </c>
      <c r="E151" s="18"/>
      <c r="F151" s="6" t="str">
        <f t="shared" si="36"/>
        <v/>
      </c>
      <c r="G151" s="8">
        <v>1</v>
      </c>
      <c r="H151" s="6" t="str">
        <f t="shared" si="37"/>
        <v/>
      </c>
    </row>
    <row r="152" spans="1:8" s="13" customFormat="1" ht="25.5" x14ac:dyDescent="0.2">
      <c r="A152" s="4" t="s">
        <v>92</v>
      </c>
      <c r="B152" s="16" t="s">
        <v>132</v>
      </c>
      <c r="C152" s="17">
        <v>100</v>
      </c>
      <c r="D152" s="53" t="s">
        <v>2</v>
      </c>
      <c r="E152" s="18"/>
      <c r="F152" s="6" t="str">
        <f t="shared" si="36"/>
        <v/>
      </c>
      <c r="G152" s="8">
        <v>1</v>
      </c>
      <c r="H152" s="6" t="str">
        <f t="shared" si="37"/>
        <v/>
      </c>
    </row>
    <row r="153" spans="1:8" s="13" customFormat="1" ht="15.75" x14ac:dyDescent="0.2">
      <c r="A153" s="68" t="s">
        <v>32</v>
      </c>
      <c r="B153" s="69" t="s">
        <v>32</v>
      </c>
      <c r="C153" s="69"/>
      <c r="D153" s="69"/>
      <c r="E153" s="69"/>
      <c r="F153" s="69"/>
      <c r="G153" s="69"/>
      <c r="H153" s="70"/>
    </row>
    <row r="154" spans="1:8" s="13" customFormat="1" ht="15.75" x14ac:dyDescent="0.2">
      <c r="A154" s="14" t="s">
        <v>73</v>
      </c>
      <c r="B154" s="65" t="s">
        <v>45</v>
      </c>
      <c r="C154" s="66"/>
      <c r="D154" s="66"/>
      <c r="E154" s="66"/>
      <c r="F154" s="66"/>
      <c r="G154" s="66"/>
      <c r="H154" s="67"/>
    </row>
    <row r="155" spans="1:8" s="13" customFormat="1" ht="15.75" x14ac:dyDescent="0.2">
      <c r="A155" s="4" t="s">
        <v>86</v>
      </c>
      <c r="B155" s="16" t="s">
        <v>128</v>
      </c>
      <c r="C155" s="17">
        <v>190</v>
      </c>
      <c r="D155" s="53" t="s">
        <v>2</v>
      </c>
      <c r="E155" s="18"/>
      <c r="F155" s="6" t="str">
        <f t="shared" ref="F155" si="38">IF(E155="","",C155*E155)</f>
        <v/>
      </c>
      <c r="G155" s="8">
        <v>1</v>
      </c>
      <c r="H155" s="6" t="str">
        <f t="shared" ref="H155" si="39">IF(E155="","",F155*G155)</f>
        <v/>
      </c>
    </row>
    <row r="156" spans="1:8" s="13" customFormat="1" ht="15.75" x14ac:dyDescent="0.2">
      <c r="A156" s="14" t="s">
        <v>49</v>
      </c>
      <c r="B156" s="65" t="s">
        <v>16</v>
      </c>
      <c r="C156" s="66"/>
      <c r="D156" s="66"/>
      <c r="E156" s="66"/>
      <c r="F156" s="66"/>
      <c r="G156" s="66"/>
      <c r="H156" s="67"/>
    </row>
    <row r="157" spans="1:8" s="13" customFormat="1" ht="15.75" x14ac:dyDescent="0.2">
      <c r="A157" s="4" t="s">
        <v>87</v>
      </c>
      <c r="B157" s="16" t="s">
        <v>128</v>
      </c>
      <c r="C157" s="17">
        <v>880</v>
      </c>
      <c r="D157" s="53" t="s">
        <v>2</v>
      </c>
      <c r="E157" s="18"/>
      <c r="F157" s="6" t="str">
        <f t="shared" ref="F157:F162" si="40">IF(E157="","",C157*E157)</f>
        <v/>
      </c>
      <c r="G157" s="8">
        <v>1</v>
      </c>
      <c r="H157" s="6" t="str">
        <f t="shared" ref="H157:H162" si="41">IF(E157="","",F157*G157)</f>
        <v/>
      </c>
    </row>
    <row r="158" spans="1:8" s="13" customFormat="1" ht="15.75" x14ac:dyDescent="0.2">
      <c r="A158" s="4" t="s">
        <v>88</v>
      </c>
      <c r="B158" s="16" t="s">
        <v>129</v>
      </c>
      <c r="C158" s="17">
        <v>4321</v>
      </c>
      <c r="D158" s="53" t="s">
        <v>2</v>
      </c>
      <c r="E158" s="18"/>
      <c r="F158" s="6" t="str">
        <f t="shared" si="40"/>
        <v/>
      </c>
      <c r="G158" s="8">
        <v>1</v>
      </c>
      <c r="H158" s="6" t="str">
        <f t="shared" si="41"/>
        <v/>
      </c>
    </row>
    <row r="159" spans="1:8" s="13" customFormat="1" ht="15.75" x14ac:dyDescent="0.2">
      <c r="A159" s="4" t="s">
        <v>89</v>
      </c>
      <c r="B159" s="16" t="s">
        <v>130</v>
      </c>
      <c r="C159" s="17">
        <v>2361</v>
      </c>
      <c r="D159" s="53" t="s">
        <v>2</v>
      </c>
      <c r="E159" s="18"/>
      <c r="F159" s="6" t="str">
        <f t="shared" si="40"/>
        <v/>
      </c>
      <c r="G159" s="8">
        <v>1</v>
      </c>
      <c r="H159" s="6" t="str">
        <f t="shared" si="41"/>
        <v/>
      </c>
    </row>
    <row r="160" spans="1:8" s="13" customFormat="1" ht="15.75" x14ac:dyDescent="0.2">
      <c r="A160" s="4" t="s">
        <v>90</v>
      </c>
      <c r="B160" s="16" t="s">
        <v>130</v>
      </c>
      <c r="C160" s="17">
        <v>800</v>
      </c>
      <c r="D160" s="53" t="s">
        <v>2</v>
      </c>
      <c r="E160" s="18"/>
      <c r="F160" s="6" t="str">
        <f t="shared" si="40"/>
        <v/>
      </c>
      <c r="G160" s="8">
        <v>1</v>
      </c>
      <c r="H160" s="6" t="str">
        <f t="shared" si="41"/>
        <v/>
      </c>
    </row>
    <row r="161" spans="1:8" s="13" customFormat="1" ht="15.75" x14ac:dyDescent="0.2">
      <c r="A161" s="4" t="s">
        <v>91</v>
      </c>
      <c r="B161" s="16" t="s">
        <v>131</v>
      </c>
      <c r="C161" s="17">
        <v>100</v>
      </c>
      <c r="D161" s="53" t="s">
        <v>2</v>
      </c>
      <c r="E161" s="18"/>
      <c r="F161" s="6" t="str">
        <f t="shared" si="40"/>
        <v/>
      </c>
      <c r="G161" s="8">
        <v>1</v>
      </c>
      <c r="H161" s="6" t="str">
        <f t="shared" si="41"/>
        <v/>
      </c>
    </row>
    <row r="162" spans="1:8" s="13" customFormat="1" ht="25.5" x14ac:dyDescent="0.2">
      <c r="A162" s="4" t="s">
        <v>92</v>
      </c>
      <c r="B162" s="16" t="s">
        <v>132</v>
      </c>
      <c r="C162" s="17">
        <v>100</v>
      </c>
      <c r="D162" s="53" t="s">
        <v>2</v>
      </c>
      <c r="E162" s="18"/>
      <c r="F162" s="6" t="str">
        <f t="shared" si="40"/>
        <v/>
      </c>
      <c r="G162" s="8">
        <v>1</v>
      </c>
      <c r="H162" s="6" t="str">
        <f t="shared" si="41"/>
        <v/>
      </c>
    </row>
    <row r="163" spans="1:8" s="13" customFormat="1" ht="15.75" x14ac:dyDescent="0.2">
      <c r="A163" s="71" t="str">
        <f>A139&amp;" - Teilsumme "</f>
        <v xml:space="preserve">Einsatzpauschalen außerhalb der Winterdienstsaison  - Teilsumme </v>
      </c>
      <c r="B163" s="72"/>
      <c r="C163" s="72"/>
      <c r="D163" s="72"/>
      <c r="E163" s="72"/>
      <c r="F163" s="72"/>
      <c r="G163" s="73"/>
      <c r="H163" s="7" t="str">
        <f>IF(SUM(H144:H162)=0,"",SUM(H144:H162))</f>
        <v/>
      </c>
    </row>
    <row r="164" spans="1:8" s="13" customFormat="1" ht="15.75" customHeight="1" x14ac:dyDescent="0.2">
      <c r="A164" s="58" t="str">
        <f>A108&amp;" - Zwischensumme"</f>
        <v>Grundleistungen - Zwischensumme</v>
      </c>
      <c r="B164" s="59"/>
      <c r="C164" s="59"/>
      <c r="D164" s="59"/>
      <c r="E164" s="59"/>
      <c r="F164" s="59"/>
      <c r="G164" s="60"/>
      <c r="H164" s="24" t="str">
        <f>IFERROR(H138+H163+H113,"")</f>
        <v/>
      </c>
    </row>
    <row r="165" spans="1:8" s="3" customFormat="1" ht="30" customHeight="1" x14ac:dyDescent="0.25">
      <c r="A165" s="81" t="s">
        <v>15</v>
      </c>
      <c r="B165" s="82"/>
      <c r="C165" s="82"/>
      <c r="D165" s="82"/>
      <c r="E165" s="82"/>
      <c r="F165" s="82"/>
      <c r="G165" s="82"/>
      <c r="H165" s="83"/>
    </row>
    <row r="166" spans="1:8" s="13" customFormat="1" ht="51" x14ac:dyDescent="0.2">
      <c r="A166" s="19" t="s">
        <v>38</v>
      </c>
      <c r="B166" s="52" t="s">
        <v>0</v>
      </c>
      <c r="C166" s="19" t="s">
        <v>18</v>
      </c>
      <c r="D166" s="34" t="s">
        <v>1</v>
      </c>
      <c r="E166" s="19" t="s">
        <v>107</v>
      </c>
      <c r="F166" s="19" t="s">
        <v>14</v>
      </c>
      <c r="G166" s="19" t="s">
        <v>64</v>
      </c>
      <c r="H166" s="19" t="s">
        <v>34</v>
      </c>
    </row>
    <row r="167" spans="1:8" s="13" customFormat="1" ht="15.75" x14ac:dyDescent="0.2">
      <c r="A167" s="20" t="s">
        <v>3</v>
      </c>
      <c r="B167" s="20" t="s">
        <v>4</v>
      </c>
      <c r="C167" s="20" t="s">
        <v>5</v>
      </c>
      <c r="D167" s="33" t="s">
        <v>6</v>
      </c>
      <c r="E167" s="20" t="s">
        <v>7</v>
      </c>
      <c r="F167" s="20" t="s">
        <v>8</v>
      </c>
      <c r="G167" s="20" t="s">
        <v>9</v>
      </c>
      <c r="H167" s="20" t="s">
        <v>10</v>
      </c>
    </row>
    <row r="168" spans="1:8" s="13" customFormat="1" ht="15.75" x14ac:dyDescent="0.2">
      <c r="A168" s="41" t="s">
        <v>93</v>
      </c>
      <c r="B168" s="84" t="s">
        <v>94</v>
      </c>
      <c r="C168" s="84"/>
      <c r="D168" s="84"/>
      <c r="E168" s="84"/>
      <c r="F168" s="84"/>
      <c r="G168" s="84"/>
      <c r="H168" s="84"/>
    </row>
    <row r="169" spans="1:8" s="13" customFormat="1" ht="25.5" x14ac:dyDescent="0.2">
      <c r="A169" s="42" t="s">
        <v>93</v>
      </c>
      <c r="B169" s="43" t="s">
        <v>96</v>
      </c>
      <c r="C169" s="44">
        <v>3000</v>
      </c>
      <c r="D169" s="45" t="s">
        <v>95</v>
      </c>
      <c r="E169" s="18"/>
      <c r="F169" s="6" t="str">
        <f t="shared" ref="F169" si="42">IF(E169="","",C169*E169)</f>
        <v/>
      </c>
      <c r="G169" s="8">
        <v>1</v>
      </c>
      <c r="H169" s="6" t="str">
        <f t="shared" ref="H169" si="43">IF(E169="","",F169*G169)</f>
        <v/>
      </c>
    </row>
    <row r="170" spans="1:8" s="13" customFormat="1" ht="15.75" x14ac:dyDescent="0.2">
      <c r="A170" s="41" t="s">
        <v>97</v>
      </c>
      <c r="B170" s="84" t="s">
        <v>66</v>
      </c>
      <c r="C170" s="84"/>
      <c r="D170" s="84"/>
      <c r="E170" s="84"/>
      <c r="F170" s="84"/>
      <c r="G170" s="84"/>
      <c r="H170" s="84"/>
    </row>
    <row r="171" spans="1:8" s="13" customFormat="1" ht="15.75" x14ac:dyDescent="0.2">
      <c r="A171" s="42" t="s">
        <v>97</v>
      </c>
      <c r="B171" s="43" t="s">
        <v>72</v>
      </c>
      <c r="C171" s="44">
        <f>C120+C122+C125+C126+C127</f>
        <v>2070</v>
      </c>
      <c r="D171" s="45" t="s">
        <v>2</v>
      </c>
      <c r="E171" s="18"/>
      <c r="F171" s="6" t="str">
        <f t="shared" ref="F171:F172" si="44">IF(E171="","",C171*E171)</f>
        <v/>
      </c>
      <c r="G171" s="8">
        <v>1</v>
      </c>
      <c r="H171" s="6" t="str">
        <f t="shared" ref="H171:H172" si="45">IF(E171="","",F171*G171)</f>
        <v/>
      </c>
    </row>
    <row r="172" spans="1:8" s="13" customFormat="1" ht="15.75" x14ac:dyDescent="0.2">
      <c r="A172" s="42" t="s">
        <v>97</v>
      </c>
      <c r="B172" s="43" t="s">
        <v>67</v>
      </c>
      <c r="C172" s="44">
        <f>C123+C124</f>
        <v>6682</v>
      </c>
      <c r="D172" s="45" t="s">
        <v>2</v>
      </c>
      <c r="E172" s="18"/>
      <c r="F172" s="6" t="str">
        <f t="shared" si="44"/>
        <v/>
      </c>
      <c r="G172" s="8">
        <v>1</v>
      </c>
      <c r="H172" s="6" t="str">
        <f t="shared" si="45"/>
        <v/>
      </c>
    </row>
    <row r="173" spans="1:8" s="13" customFormat="1" ht="15.75" customHeight="1" x14ac:dyDescent="0.2">
      <c r="A173" s="58" t="str">
        <f>A165&amp;" - Zwischensumme"</f>
        <v>Bedarfsleistungen - Zwischensumme</v>
      </c>
      <c r="B173" s="59"/>
      <c r="C173" s="59"/>
      <c r="D173" s="59"/>
      <c r="E173" s="59"/>
      <c r="F173" s="59"/>
      <c r="G173" s="60"/>
      <c r="H173" s="24" t="str">
        <f>IFERROR(H171+H172+H169,"")</f>
        <v/>
      </c>
    </row>
    <row r="174" spans="1:8" s="13" customFormat="1" ht="24.95" customHeight="1" x14ac:dyDescent="0.2">
      <c r="A174" s="61" t="str">
        <f>A106&amp;" "&amp;B107&amp;" "&amp;C107&amp;" Grund- + Bedarfsleistungen - Gesamtsumme"</f>
        <v>2. WE 104368 WINTERDIENST Grund- + Bedarfsleistungen - Gesamtsumme</v>
      </c>
      <c r="B174" s="62"/>
      <c r="C174" s="62"/>
      <c r="D174" s="62"/>
      <c r="E174" s="62"/>
      <c r="F174" s="62"/>
      <c r="G174" s="63"/>
      <c r="H174" s="26" t="str">
        <f>IFERROR(H164+H173,"")</f>
        <v/>
      </c>
    </row>
    <row r="175" spans="1:8" s="13" customFormat="1" ht="43.5" customHeight="1" x14ac:dyDescent="0.2">
      <c r="A175" s="74" t="s">
        <v>17</v>
      </c>
      <c r="B175" s="74"/>
      <c r="C175" s="74"/>
      <c r="D175" s="74"/>
      <c r="E175" s="74"/>
      <c r="F175" s="74"/>
      <c r="G175" s="74"/>
      <c r="H175" s="74"/>
    </row>
    <row r="176" spans="1:8" s="13" customFormat="1" ht="15.75" x14ac:dyDescent="0.2">
      <c r="A176" s="54"/>
      <c r="B176" s="54"/>
      <c r="C176" s="54"/>
      <c r="D176" s="54"/>
      <c r="E176" s="54"/>
      <c r="F176" s="54"/>
      <c r="G176" s="54"/>
      <c r="H176" s="54"/>
    </row>
    <row r="177" spans="1:8" s="3" customFormat="1" ht="39.950000000000003" customHeight="1" x14ac:dyDescent="0.25">
      <c r="A177" s="25" t="s">
        <v>74</v>
      </c>
      <c r="B177" s="25" t="s">
        <v>98</v>
      </c>
      <c r="C177" s="75" t="s">
        <v>144</v>
      </c>
      <c r="D177" s="76"/>
      <c r="E177" s="76"/>
      <c r="F177" s="76"/>
      <c r="G177" s="76"/>
      <c r="H177" s="77"/>
    </row>
    <row r="178" spans="1:8" s="3" customFormat="1" ht="30.75" customHeight="1" x14ac:dyDescent="0.25">
      <c r="A178" s="31" t="s">
        <v>75</v>
      </c>
      <c r="B178" s="32" t="str">
        <f>B177</f>
        <v>WE 105488</v>
      </c>
      <c r="C178" s="78" t="s">
        <v>20</v>
      </c>
      <c r="D178" s="78"/>
      <c r="E178" s="79" t="s">
        <v>23</v>
      </c>
      <c r="F178" s="79"/>
      <c r="G178" s="79"/>
      <c r="H178" s="79"/>
    </row>
    <row r="179" spans="1:8" s="3" customFormat="1" ht="30" customHeight="1" x14ac:dyDescent="0.25">
      <c r="A179" s="80" t="s">
        <v>19</v>
      </c>
      <c r="B179" s="80"/>
      <c r="C179" s="80"/>
      <c r="D179" s="80"/>
      <c r="E179" s="80"/>
      <c r="F179" s="80"/>
      <c r="G179" s="80"/>
      <c r="H179" s="80"/>
    </row>
    <row r="180" spans="1:8" s="13" customFormat="1" ht="30" customHeight="1" x14ac:dyDescent="0.2">
      <c r="A180" s="99" t="s">
        <v>24</v>
      </c>
      <c r="B180" s="100"/>
      <c r="C180" s="100"/>
      <c r="D180" s="100"/>
      <c r="E180" s="100"/>
      <c r="F180" s="101"/>
      <c r="G180" s="85" t="s">
        <v>11</v>
      </c>
      <c r="H180" s="86"/>
    </row>
    <row r="181" spans="1:8" s="13" customFormat="1" ht="38.25" x14ac:dyDescent="0.2">
      <c r="A181" s="19" t="s">
        <v>38</v>
      </c>
      <c r="B181" s="87" t="s">
        <v>0</v>
      </c>
      <c r="C181" s="88"/>
      <c r="D181" s="88"/>
      <c r="E181" s="89"/>
      <c r="F181" s="19" t="s">
        <v>39</v>
      </c>
      <c r="G181" s="19" t="s">
        <v>40</v>
      </c>
      <c r="H181" s="19" t="s">
        <v>25</v>
      </c>
    </row>
    <row r="182" spans="1:8" s="13" customFormat="1" ht="15.75" x14ac:dyDescent="0.2">
      <c r="A182" s="20" t="s">
        <v>3</v>
      </c>
      <c r="B182" s="90" t="s">
        <v>4</v>
      </c>
      <c r="C182" s="91"/>
      <c r="D182" s="91"/>
      <c r="E182" s="92"/>
      <c r="F182" s="20" t="s">
        <v>5</v>
      </c>
      <c r="G182" s="20" t="s">
        <v>6</v>
      </c>
      <c r="H182" s="20" t="s">
        <v>26</v>
      </c>
    </row>
    <row r="183" spans="1:8" s="13" customFormat="1" ht="48" customHeight="1" x14ac:dyDescent="0.2">
      <c r="A183" s="14" t="s">
        <v>75</v>
      </c>
      <c r="B183" s="93" t="s">
        <v>27</v>
      </c>
      <c r="C183" s="94"/>
      <c r="D183" s="94"/>
      <c r="E183" s="95"/>
      <c r="F183" s="18"/>
      <c r="G183" s="15">
        <v>5</v>
      </c>
      <c r="H183" s="6" t="str">
        <f>IF(F183="","",F183*G183)</f>
        <v/>
      </c>
    </row>
    <row r="184" spans="1:8" s="13" customFormat="1" ht="15.75" x14ac:dyDescent="0.2">
      <c r="A184" s="71" t="str">
        <f>A180&amp;" - Teilsumme "</f>
        <v xml:space="preserve">Bereitstellungspauschale - Teilsumme </v>
      </c>
      <c r="B184" s="72"/>
      <c r="C184" s="72"/>
      <c r="D184" s="72"/>
      <c r="E184" s="72"/>
      <c r="F184" s="72"/>
      <c r="G184" s="73"/>
      <c r="H184" s="7" t="str">
        <f>IFERROR(H183,"")</f>
        <v/>
      </c>
    </row>
    <row r="185" spans="1:8" s="13" customFormat="1" ht="30" customHeight="1" x14ac:dyDescent="0.2">
      <c r="A185" s="99" t="s">
        <v>36</v>
      </c>
      <c r="B185" s="100"/>
      <c r="C185" s="100"/>
      <c r="D185" s="100"/>
      <c r="E185" s="100"/>
      <c r="F185" s="101"/>
      <c r="G185" s="85" t="s">
        <v>11</v>
      </c>
      <c r="H185" s="86"/>
    </row>
    <row r="186" spans="1:8" s="13" customFormat="1" ht="30" customHeight="1" x14ac:dyDescent="0.2">
      <c r="A186" s="96" t="s">
        <v>28</v>
      </c>
      <c r="B186" s="97"/>
      <c r="C186" s="97"/>
      <c r="D186" s="97"/>
      <c r="E186" s="97"/>
      <c r="F186" s="97"/>
      <c r="G186" s="97"/>
      <c r="H186" s="98"/>
    </row>
    <row r="187" spans="1:8" s="13" customFormat="1" ht="51" x14ac:dyDescent="0.2">
      <c r="A187" s="19" t="s">
        <v>38</v>
      </c>
      <c r="B187" s="52" t="s">
        <v>0</v>
      </c>
      <c r="C187" s="19" t="s">
        <v>18</v>
      </c>
      <c r="D187" s="34" t="s">
        <v>1</v>
      </c>
      <c r="E187" s="19" t="s">
        <v>29</v>
      </c>
      <c r="F187" s="19" t="s">
        <v>30</v>
      </c>
      <c r="G187" s="19" t="s">
        <v>31</v>
      </c>
      <c r="H187" s="19" t="s">
        <v>34</v>
      </c>
    </row>
    <row r="188" spans="1:8" s="13" customFormat="1" ht="15.75" x14ac:dyDescent="0.2">
      <c r="A188" s="20" t="s">
        <v>3</v>
      </c>
      <c r="B188" s="20" t="s">
        <v>4</v>
      </c>
      <c r="C188" s="20" t="s">
        <v>5</v>
      </c>
      <c r="D188" s="33" t="s">
        <v>6</v>
      </c>
      <c r="E188" s="20" t="s">
        <v>7</v>
      </c>
      <c r="F188" s="20" t="s">
        <v>8</v>
      </c>
      <c r="G188" s="20" t="s">
        <v>9</v>
      </c>
      <c r="H188" s="20" t="s">
        <v>10</v>
      </c>
    </row>
    <row r="189" spans="1:8" s="13" customFormat="1" ht="15.75" customHeight="1" x14ac:dyDescent="0.2">
      <c r="A189" s="68" t="s">
        <v>12</v>
      </c>
      <c r="B189" s="69"/>
      <c r="C189" s="69"/>
      <c r="D189" s="69"/>
      <c r="E189" s="69"/>
      <c r="F189" s="69"/>
      <c r="G189" s="69"/>
      <c r="H189" s="70"/>
    </row>
    <row r="190" spans="1:8" s="13" customFormat="1" ht="15.75" x14ac:dyDescent="0.2">
      <c r="A190" s="14" t="s">
        <v>76</v>
      </c>
      <c r="B190" s="65" t="s">
        <v>16</v>
      </c>
      <c r="C190" s="66"/>
      <c r="D190" s="66"/>
      <c r="E190" s="66"/>
      <c r="F190" s="66"/>
      <c r="G190" s="66"/>
      <c r="H190" s="67"/>
    </row>
    <row r="191" spans="1:8" s="13" customFormat="1" ht="15.75" x14ac:dyDescent="0.2">
      <c r="A191" s="4" t="s">
        <v>99</v>
      </c>
      <c r="B191" s="16" t="s">
        <v>128</v>
      </c>
      <c r="C191" s="17">
        <v>820</v>
      </c>
      <c r="D191" s="53" t="s">
        <v>2</v>
      </c>
      <c r="E191" s="18"/>
      <c r="F191" s="6" t="str">
        <f t="shared" ref="F191:F196" si="46">IF(E191="","",C191*E191)</f>
        <v/>
      </c>
      <c r="G191" s="8">
        <v>15</v>
      </c>
      <c r="H191" s="6" t="str">
        <f t="shared" ref="H191:H196" si="47">IF(E191="","",F191*G191)</f>
        <v/>
      </c>
    </row>
    <row r="192" spans="1:8" s="13" customFormat="1" ht="15.75" x14ac:dyDescent="0.2">
      <c r="A192" s="4" t="s">
        <v>100</v>
      </c>
      <c r="B192" s="16" t="s">
        <v>133</v>
      </c>
      <c r="C192" s="17">
        <v>4400</v>
      </c>
      <c r="D192" s="53" t="s">
        <v>2</v>
      </c>
      <c r="E192" s="18"/>
      <c r="F192" s="6" t="str">
        <f t="shared" si="46"/>
        <v/>
      </c>
      <c r="G192" s="8">
        <v>15</v>
      </c>
      <c r="H192" s="6" t="str">
        <f t="shared" si="47"/>
        <v/>
      </c>
    </row>
    <row r="193" spans="1:8" s="13" customFormat="1" ht="15.75" x14ac:dyDescent="0.2">
      <c r="A193" s="4" t="s">
        <v>101</v>
      </c>
      <c r="B193" s="16" t="s">
        <v>130</v>
      </c>
      <c r="C193" s="17">
        <v>1300</v>
      </c>
      <c r="D193" s="53" t="s">
        <v>2</v>
      </c>
      <c r="E193" s="18"/>
      <c r="F193" s="6" t="str">
        <f t="shared" si="46"/>
        <v/>
      </c>
      <c r="G193" s="8">
        <v>15</v>
      </c>
      <c r="H193" s="6" t="str">
        <f t="shared" si="47"/>
        <v/>
      </c>
    </row>
    <row r="194" spans="1:8" s="13" customFormat="1" ht="15.75" x14ac:dyDescent="0.2">
      <c r="A194" s="4" t="s">
        <v>102</v>
      </c>
      <c r="B194" s="16" t="s">
        <v>134</v>
      </c>
      <c r="C194" s="17">
        <v>120</v>
      </c>
      <c r="D194" s="53" t="s">
        <v>2</v>
      </c>
      <c r="E194" s="18"/>
      <c r="F194" s="6" t="str">
        <f t="shared" si="46"/>
        <v/>
      </c>
      <c r="G194" s="8">
        <v>15</v>
      </c>
      <c r="H194" s="6" t="str">
        <f t="shared" si="47"/>
        <v/>
      </c>
    </row>
    <row r="195" spans="1:8" s="13" customFormat="1" ht="15.75" x14ac:dyDescent="0.2">
      <c r="A195" s="4" t="s">
        <v>103</v>
      </c>
      <c r="B195" s="16" t="s">
        <v>135</v>
      </c>
      <c r="C195" s="17">
        <v>25</v>
      </c>
      <c r="D195" s="53" t="s">
        <v>2</v>
      </c>
      <c r="E195" s="18"/>
      <c r="F195" s="6" t="str">
        <f t="shared" si="46"/>
        <v/>
      </c>
      <c r="G195" s="8">
        <v>15</v>
      </c>
      <c r="H195" s="6" t="str">
        <f t="shared" si="47"/>
        <v/>
      </c>
    </row>
    <row r="196" spans="1:8" s="13" customFormat="1" ht="25.5" x14ac:dyDescent="0.2">
      <c r="A196" s="4" t="s">
        <v>104</v>
      </c>
      <c r="B196" s="16" t="s">
        <v>136</v>
      </c>
      <c r="C196" s="17">
        <v>15</v>
      </c>
      <c r="D196" s="53" t="s">
        <v>2</v>
      </c>
      <c r="E196" s="18"/>
      <c r="F196" s="6" t="str">
        <f t="shared" si="46"/>
        <v/>
      </c>
      <c r="G196" s="8">
        <v>15</v>
      </c>
      <c r="H196" s="6" t="str">
        <f t="shared" si="47"/>
        <v/>
      </c>
    </row>
    <row r="197" spans="1:8" s="13" customFormat="1" ht="15.75" x14ac:dyDescent="0.2">
      <c r="A197" s="68" t="s">
        <v>32</v>
      </c>
      <c r="B197" s="69" t="s">
        <v>32</v>
      </c>
      <c r="C197" s="69"/>
      <c r="D197" s="69"/>
      <c r="E197" s="69"/>
      <c r="F197" s="69"/>
      <c r="G197" s="69"/>
      <c r="H197" s="70"/>
    </row>
    <row r="198" spans="1:8" s="13" customFormat="1" ht="15.75" x14ac:dyDescent="0.2">
      <c r="A198" s="14" t="s">
        <v>76</v>
      </c>
      <c r="B198" s="65" t="s">
        <v>16</v>
      </c>
      <c r="C198" s="66"/>
      <c r="D198" s="66"/>
      <c r="E198" s="66"/>
      <c r="F198" s="66"/>
      <c r="G198" s="66"/>
      <c r="H198" s="67"/>
    </row>
    <row r="199" spans="1:8" s="13" customFormat="1" ht="15.75" x14ac:dyDescent="0.2">
      <c r="A199" s="4" t="s">
        <v>99</v>
      </c>
      <c r="B199" s="16" t="s">
        <v>128</v>
      </c>
      <c r="C199" s="17">
        <v>820</v>
      </c>
      <c r="D199" s="53" t="s">
        <v>2</v>
      </c>
      <c r="E199" s="18"/>
      <c r="F199" s="6" t="str">
        <f t="shared" ref="F199:F204" si="48">IF(E199="","",C199*E199)</f>
        <v/>
      </c>
      <c r="G199" s="8">
        <v>5</v>
      </c>
      <c r="H199" s="6" t="str">
        <f t="shared" ref="H199:H204" si="49">IF(E199="","",F199*G199)</f>
        <v/>
      </c>
    </row>
    <row r="200" spans="1:8" s="13" customFormat="1" ht="15.75" x14ac:dyDescent="0.2">
      <c r="A200" s="4" t="s">
        <v>100</v>
      </c>
      <c r="B200" s="16" t="s">
        <v>133</v>
      </c>
      <c r="C200" s="17">
        <v>4400</v>
      </c>
      <c r="D200" s="53" t="s">
        <v>2</v>
      </c>
      <c r="E200" s="18"/>
      <c r="F200" s="6" t="str">
        <f t="shared" si="48"/>
        <v/>
      </c>
      <c r="G200" s="8">
        <v>5</v>
      </c>
      <c r="H200" s="6" t="str">
        <f t="shared" si="49"/>
        <v/>
      </c>
    </row>
    <row r="201" spans="1:8" s="13" customFormat="1" ht="15.75" x14ac:dyDescent="0.2">
      <c r="A201" s="4" t="s">
        <v>101</v>
      </c>
      <c r="B201" s="16" t="s">
        <v>130</v>
      </c>
      <c r="C201" s="17">
        <v>1300</v>
      </c>
      <c r="D201" s="53" t="s">
        <v>2</v>
      </c>
      <c r="E201" s="18"/>
      <c r="F201" s="6" t="str">
        <f t="shared" si="48"/>
        <v/>
      </c>
      <c r="G201" s="8">
        <v>5</v>
      </c>
      <c r="H201" s="6" t="str">
        <f t="shared" si="49"/>
        <v/>
      </c>
    </row>
    <row r="202" spans="1:8" s="13" customFormat="1" ht="15.75" x14ac:dyDescent="0.2">
      <c r="A202" s="4" t="s">
        <v>102</v>
      </c>
      <c r="B202" s="16" t="s">
        <v>134</v>
      </c>
      <c r="C202" s="17">
        <v>120</v>
      </c>
      <c r="D202" s="53" t="s">
        <v>2</v>
      </c>
      <c r="E202" s="18"/>
      <c r="F202" s="6" t="str">
        <f t="shared" si="48"/>
        <v/>
      </c>
      <c r="G202" s="8">
        <v>5</v>
      </c>
      <c r="H202" s="6" t="str">
        <f t="shared" si="49"/>
        <v/>
      </c>
    </row>
    <row r="203" spans="1:8" s="13" customFormat="1" ht="15.75" x14ac:dyDescent="0.2">
      <c r="A203" s="4" t="s">
        <v>103</v>
      </c>
      <c r="B203" s="16" t="s">
        <v>135</v>
      </c>
      <c r="C203" s="17">
        <v>25</v>
      </c>
      <c r="D203" s="53" t="s">
        <v>2</v>
      </c>
      <c r="E203" s="18"/>
      <c r="F203" s="6" t="str">
        <f t="shared" si="48"/>
        <v/>
      </c>
      <c r="G203" s="8">
        <v>5</v>
      </c>
      <c r="H203" s="6" t="str">
        <f t="shared" si="49"/>
        <v/>
      </c>
    </row>
    <row r="204" spans="1:8" s="13" customFormat="1" ht="25.5" x14ac:dyDescent="0.2">
      <c r="A204" s="4" t="s">
        <v>104</v>
      </c>
      <c r="B204" s="16" t="s">
        <v>136</v>
      </c>
      <c r="C204" s="17">
        <v>15</v>
      </c>
      <c r="D204" s="53" t="s">
        <v>2</v>
      </c>
      <c r="E204" s="18"/>
      <c r="F204" s="6" t="str">
        <f t="shared" si="48"/>
        <v/>
      </c>
      <c r="G204" s="8">
        <v>5</v>
      </c>
      <c r="H204" s="6" t="str">
        <f t="shared" si="49"/>
        <v/>
      </c>
    </row>
    <row r="205" spans="1:8" s="13" customFormat="1" ht="15.75" x14ac:dyDescent="0.2">
      <c r="A205" s="71" t="str">
        <f>A185&amp;" - Teilsumme "</f>
        <v xml:space="preserve">Einsatzpauschalen innerhalb der Winterdienstsaison  - Teilsumme </v>
      </c>
      <c r="B205" s="72"/>
      <c r="C205" s="72"/>
      <c r="D205" s="72"/>
      <c r="E205" s="72"/>
      <c r="F205" s="72"/>
      <c r="G205" s="73"/>
      <c r="H205" s="7" t="str">
        <f>IF(SUM(H190:H204)=0,"",SUM(H190:H204))</f>
        <v/>
      </c>
    </row>
    <row r="206" spans="1:8" s="13" customFormat="1" ht="30" customHeight="1" x14ac:dyDescent="0.2">
      <c r="A206" s="102" t="s">
        <v>37</v>
      </c>
      <c r="B206" s="103"/>
      <c r="C206" s="103"/>
      <c r="D206" s="103"/>
      <c r="E206" s="103"/>
      <c r="F206" s="104"/>
      <c r="G206" s="105" t="s">
        <v>51</v>
      </c>
      <c r="H206" s="106"/>
    </row>
    <row r="207" spans="1:8" s="13" customFormat="1" ht="30" customHeight="1" x14ac:dyDescent="0.2">
      <c r="A207" s="96" t="s">
        <v>28</v>
      </c>
      <c r="B207" s="97"/>
      <c r="C207" s="97"/>
      <c r="D207" s="97"/>
      <c r="E207" s="97"/>
      <c r="F207" s="97"/>
      <c r="G207" s="97"/>
      <c r="H207" s="98"/>
    </row>
    <row r="208" spans="1:8" s="13" customFormat="1" ht="51" x14ac:dyDescent="0.2">
      <c r="A208" s="19" t="s">
        <v>38</v>
      </c>
      <c r="B208" s="52" t="s">
        <v>0</v>
      </c>
      <c r="C208" s="19" t="s">
        <v>18</v>
      </c>
      <c r="D208" s="34" t="s">
        <v>1</v>
      </c>
      <c r="E208" s="19" t="s">
        <v>29</v>
      </c>
      <c r="F208" s="19" t="s">
        <v>30</v>
      </c>
      <c r="G208" s="19" t="s">
        <v>33</v>
      </c>
      <c r="H208" s="19" t="s">
        <v>34</v>
      </c>
    </row>
    <row r="209" spans="1:8" s="13" customFormat="1" ht="15.75" x14ac:dyDescent="0.2">
      <c r="A209" s="20" t="s">
        <v>3</v>
      </c>
      <c r="B209" s="20" t="s">
        <v>4</v>
      </c>
      <c r="C209" s="20" t="s">
        <v>5</v>
      </c>
      <c r="D209" s="33" t="s">
        <v>6</v>
      </c>
      <c r="E209" s="20" t="s">
        <v>7</v>
      </c>
      <c r="F209" s="20" t="s">
        <v>8</v>
      </c>
      <c r="G209" s="20" t="s">
        <v>9</v>
      </c>
      <c r="H209" s="20" t="s">
        <v>10</v>
      </c>
    </row>
    <row r="210" spans="1:8" s="13" customFormat="1" ht="15.75" customHeight="1" x14ac:dyDescent="0.2">
      <c r="A210" s="68" t="s">
        <v>12</v>
      </c>
      <c r="B210" s="69"/>
      <c r="C210" s="69"/>
      <c r="D210" s="69"/>
      <c r="E210" s="69"/>
      <c r="F210" s="69"/>
      <c r="G210" s="69"/>
      <c r="H210" s="70"/>
    </row>
    <row r="211" spans="1:8" s="13" customFormat="1" ht="15.75" x14ac:dyDescent="0.2">
      <c r="A211" s="14" t="s">
        <v>76</v>
      </c>
      <c r="B211" s="65" t="s">
        <v>16</v>
      </c>
      <c r="C211" s="66"/>
      <c r="D211" s="66"/>
      <c r="E211" s="66"/>
      <c r="F211" s="66"/>
      <c r="G211" s="66"/>
      <c r="H211" s="67"/>
    </row>
    <row r="212" spans="1:8" s="13" customFormat="1" ht="15.75" x14ac:dyDescent="0.2">
      <c r="A212" s="4" t="s">
        <v>99</v>
      </c>
      <c r="B212" s="16" t="s">
        <v>128</v>
      </c>
      <c r="C212" s="17">
        <v>820</v>
      </c>
      <c r="D212" s="53" t="s">
        <v>2</v>
      </c>
      <c r="E212" s="18"/>
      <c r="F212" s="6" t="str">
        <f t="shared" ref="F212:F217" si="50">IF(E212="","",C212*E212)</f>
        <v/>
      </c>
      <c r="G212" s="8">
        <v>1</v>
      </c>
      <c r="H212" s="6" t="str">
        <f t="shared" ref="H212:H217" si="51">IF(E212="","",F212*G212)</f>
        <v/>
      </c>
    </row>
    <row r="213" spans="1:8" s="13" customFormat="1" ht="15.75" x14ac:dyDescent="0.2">
      <c r="A213" s="4" t="s">
        <v>100</v>
      </c>
      <c r="B213" s="16" t="s">
        <v>133</v>
      </c>
      <c r="C213" s="17">
        <v>4400</v>
      </c>
      <c r="D213" s="53" t="s">
        <v>2</v>
      </c>
      <c r="E213" s="18"/>
      <c r="F213" s="6" t="str">
        <f t="shared" si="50"/>
        <v/>
      </c>
      <c r="G213" s="8">
        <v>1</v>
      </c>
      <c r="H213" s="6" t="str">
        <f t="shared" si="51"/>
        <v/>
      </c>
    </row>
    <row r="214" spans="1:8" s="13" customFormat="1" ht="15.75" x14ac:dyDescent="0.2">
      <c r="A214" s="4" t="s">
        <v>101</v>
      </c>
      <c r="B214" s="16" t="s">
        <v>130</v>
      </c>
      <c r="C214" s="17">
        <v>1300</v>
      </c>
      <c r="D214" s="53" t="s">
        <v>2</v>
      </c>
      <c r="E214" s="18"/>
      <c r="F214" s="6" t="str">
        <f t="shared" si="50"/>
        <v/>
      </c>
      <c r="G214" s="8">
        <v>1</v>
      </c>
      <c r="H214" s="6" t="str">
        <f t="shared" si="51"/>
        <v/>
      </c>
    </row>
    <row r="215" spans="1:8" s="13" customFormat="1" ht="15.75" x14ac:dyDescent="0.2">
      <c r="A215" s="4" t="s">
        <v>102</v>
      </c>
      <c r="B215" s="16" t="s">
        <v>134</v>
      </c>
      <c r="C215" s="17">
        <v>120</v>
      </c>
      <c r="D215" s="53" t="s">
        <v>2</v>
      </c>
      <c r="E215" s="18"/>
      <c r="F215" s="6" t="str">
        <f t="shared" si="50"/>
        <v/>
      </c>
      <c r="G215" s="8">
        <v>1</v>
      </c>
      <c r="H215" s="6" t="str">
        <f t="shared" si="51"/>
        <v/>
      </c>
    </row>
    <row r="216" spans="1:8" s="13" customFormat="1" ht="15.75" x14ac:dyDescent="0.2">
      <c r="A216" s="4" t="s">
        <v>103</v>
      </c>
      <c r="B216" s="16" t="s">
        <v>135</v>
      </c>
      <c r="C216" s="17">
        <v>25</v>
      </c>
      <c r="D216" s="53" t="s">
        <v>2</v>
      </c>
      <c r="E216" s="18"/>
      <c r="F216" s="6" t="str">
        <f t="shared" si="50"/>
        <v/>
      </c>
      <c r="G216" s="8">
        <v>1</v>
      </c>
      <c r="H216" s="6" t="str">
        <f t="shared" si="51"/>
        <v/>
      </c>
    </row>
    <row r="217" spans="1:8" s="13" customFormat="1" ht="25.5" x14ac:dyDescent="0.2">
      <c r="A217" s="4" t="s">
        <v>104</v>
      </c>
      <c r="B217" s="16" t="s">
        <v>136</v>
      </c>
      <c r="C217" s="17">
        <v>15</v>
      </c>
      <c r="D217" s="53" t="s">
        <v>2</v>
      </c>
      <c r="E217" s="18"/>
      <c r="F217" s="6" t="str">
        <f t="shared" si="50"/>
        <v/>
      </c>
      <c r="G217" s="8">
        <v>1</v>
      </c>
      <c r="H217" s="6" t="str">
        <f t="shared" si="51"/>
        <v/>
      </c>
    </row>
    <row r="218" spans="1:8" s="13" customFormat="1" ht="15.75" x14ac:dyDescent="0.2">
      <c r="A218" s="68" t="s">
        <v>32</v>
      </c>
      <c r="B218" s="69" t="s">
        <v>32</v>
      </c>
      <c r="C218" s="69"/>
      <c r="D218" s="69"/>
      <c r="E218" s="69"/>
      <c r="F218" s="69"/>
      <c r="G218" s="69"/>
      <c r="H218" s="70"/>
    </row>
    <row r="219" spans="1:8" s="13" customFormat="1" ht="15.75" x14ac:dyDescent="0.2">
      <c r="A219" s="14" t="s">
        <v>76</v>
      </c>
      <c r="B219" s="65" t="s">
        <v>16</v>
      </c>
      <c r="C219" s="66"/>
      <c r="D219" s="66"/>
      <c r="E219" s="66"/>
      <c r="F219" s="66"/>
      <c r="G219" s="66"/>
      <c r="H219" s="67"/>
    </row>
    <row r="220" spans="1:8" s="13" customFormat="1" ht="15.75" x14ac:dyDescent="0.2">
      <c r="A220" s="4" t="s">
        <v>99</v>
      </c>
      <c r="B220" s="16" t="s">
        <v>128</v>
      </c>
      <c r="C220" s="17">
        <v>820</v>
      </c>
      <c r="D220" s="53" t="s">
        <v>2</v>
      </c>
      <c r="E220" s="18"/>
      <c r="F220" s="6" t="str">
        <f t="shared" ref="F220:F225" si="52">IF(E220="","",C220*E220)</f>
        <v/>
      </c>
      <c r="G220" s="8">
        <v>1</v>
      </c>
      <c r="H220" s="6" t="str">
        <f t="shared" ref="H220:H225" si="53">IF(E220="","",F220*G220)</f>
        <v/>
      </c>
    </row>
    <row r="221" spans="1:8" s="13" customFormat="1" ht="15.75" x14ac:dyDescent="0.2">
      <c r="A221" s="4" t="s">
        <v>100</v>
      </c>
      <c r="B221" s="16" t="s">
        <v>133</v>
      </c>
      <c r="C221" s="17">
        <v>4400</v>
      </c>
      <c r="D221" s="53" t="s">
        <v>2</v>
      </c>
      <c r="E221" s="18"/>
      <c r="F221" s="6" t="str">
        <f t="shared" si="52"/>
        <v/>
      </c>
      <c r="G221" s="8">
        <v>1</v>
      </c>
      <c r="H221" s="6" t="str">
        <f t="shared" si="53"/>
        <v/>
      </c>
    </row>
    <row r="222" spans="1:8" s="13" customFormat="1" ht="15.75" x14ac:dyDescent="0.2">
      <c r="A222" s="4" t="s">
        <v>101</v>
      </c>
      <c r="B222" s="16" t="s">
        <v>130</v>
      </c>
      <c r="C222" s="17">
        <v>1300</v>
      </c>
      <c r="D222" s="53" t="s">
        <v>2</v>
      </c>
      <c r="E222" s="18"/>
      <c r="F222" s="6" t="str">
        <f t="shared" si="52"/>
        <v/>
      </c>
      <c r="G222" s="8">
        <v>1</v>
      </c>
      <c r="H222" s="6" t="str">
        <f t="shared" si="53"/>
        <v/>
      </c>
    </row>
    <row r="223" spans="1:8" s="13" customFormat="1" ht="15.75" x14ac:dyDescent="0.2">
      <c r="A223" s="4" t="s">
        <v>102</v>
      </c>
      <c r="B223" s="16" t="s">
        <v>134</v>
      </c>
      <c r="C223" s="17">
        <v>120</v>
      </c>
      <c r="D223" s="53" t="s">
        <v>2</v>
      </c>
      <c r="E223" s="18"/>
      <c r="F223" s="6" t="str">
        <f t="shared" si="52"/>
        <v/>
      </c>
      <c r="G223" s="8">
        <v>1</v>
      </c>
      <c r="H223" s="6" t="str">
        <f t="shared" si="53"/>
        <v/>
      </c>
    </row>
    <row r="224" spans="1:8" s="13" customFormat="1" ht="15.75" x14ac:dyDescent="0.2">
      <c r="A224" s="4" t="s">
        <v>103</v>
      </c>
      <c r="B224" s="16" t="s">
        <v>135</v>
      </c>
      <c r="C224" s="17">
        <v>25</v>
      </c>
      <c r="D224" s="53" t="s">
        <v>2</v>
      </c>
      <c r="E224" s="18"/>
      <c r="F224" s="6" t="str">
        <f t="shared" si="52"/>
        <v/>
      </c>
      <c r="G224" s="8">
        <v>1</v>
      </c>
      <c r="H224" s="6" t="str">
        <f t="shared" si="53"/>
        <v/>
      </c>
    </row>
    <row r="225" spans="1:8" s="13" customFormat="1" ht="25.5" x14ac:dyDescent="0.2">
      <c r="A225" s="4" t="s">
        <v>104</v>
      </c>
      <c r="B225" s="16" t="s">
        <v>136</v>
      </c>
      <c r="C225" s="17">
        <v>15</v>
      </c>
      <c r="D225" s="53" t="s">
        <v>2</v>
      </c>
      <c r="E225" s="18"/>
      <c r="F225" s="6" t="str">
        <f t="shared" si="52"/>
        <v/>
      </c>
      <c r="G225" s="8">
        <v>1</v>
      </c>
      <c r="H225" s="6" t="str">
        <f t="shared" si="53"/>
        <v/>
      </c>
    </row>
    <row r="226" spans="1:8" s="13" customFormat="1" ht="15.75" x14ac:dyDescent="0.2">
      <c r="A226" s="71" t="str">
        <f>A206&amp;" - Teilsumme "</f>
        <v xml:space="preserve">Einsatzpauschalen außerhalb der Winterdienstsaison  - Teilsumme </v>
      </c>
      <c r="B226" s="72"/>
      <c r="C226" s="72"/>
      <c r="D226" s="72"/>
      <c r="E226" s="72"/>
      <c r="F226" s="72"/>
      <c r="G226" s="73"/>
      <c r="H226" s="7" t="str">
        <f>IF(SUM(H211:H225)=0,"",SUM(H211:H225))</f>
        <v/>
      </c>
    </row>
    <row r="227" spans="1:8" s="13" customFormat="1" ht="15.75" customHeight="1" x14ac:dyDescent="0.2">
      <c r="A227" s="58" t="str">
        <f>A179&amp;" - Zwischensumme"</f>
        <v>Grundleistungen - Zwischensumme</v>
      </c>
      <c r="B227" s="59"/>
      <c r="C227" s="59"/>
      <c r="D227" s="59"/>
      <c r="E227" s="59"/>
      <c r="F227" s="59"/>
      <c r="G227" s="60"/>
      <c r="H227" s="24" t="str">
        <f>IFERROR(H205+H226+H184,"")</f>
        <v/>
      </c>
    </row>
    <row r="228" spans="1:8" s="3" customFormat="1" ht="30" customHeight="1" x14ac:dyDescent="0.25">
      <c r="A228" s="81" t="s">
        <v>15</v>
      </c>
      <c r="B228" s="82"/>
      <c r="C228" s="82"/>
      <c r="D228" s="82"/>
      <c r="E228" s="82"/>
      <c r="F228" s="82"/>
      <c r="G228" s="82"/>
      <c r="H228" s="83"/>
    </row>
    <row r="229" spans="1:8" s="13" customFormat="1" ht="51" x14ac:dyDescent="0.2">
      <c r="A229" s="19" t="s">
        <v>38</v>
      </c>
      <c r="B229" s="52" t="s">
        <v>0</v>
      </c>
      <c r="C229" s="19" t="s">
        <v>18</v>
      </c>
      <c r="D229" s="34" t="s">
        <v>1</v>
      </c>
      <c r="E229" s="19" t="s">
        <v>107</v>
      </c>
      <c r="F229" s="19" t="s">
        <v>14</v>
      </c>
      <c r="G229" s="19" t="s">
        <v>64</v>
      </c>
      <c r="H229" s="19" t="s">
        <v>34</v>
      </c>
    </row>
    <row r="230" spans="1:8" s="13" customFormat="1" ht="15.75" x14ac:dyDescent="0.2">
      <c r="A230" s="20" t="s">
        <v>3</v>
      </c>
      <c r="B230" s="20" t="s">
        <v>4</v>
      </c>
      <c r="C230" s="20" t="s">
        <v>5</v>
      </c>
      <c r="D230" s="33" t="s">
        <v>6</v>
      </c>
      <c r="E230" s="20" t="s">
        <v>7</v>
      </c>
      <c r="F230" s="20" t="s">
        <v>8</v>
      </c>
      <c r="G230" s="20" t="s">
        <v>9</v>
      </c>
      <c r="H230" s="20" t="s">
        <v>10</v>
      </c>
    </row>
    <row r="231" spans="1:8" s="13" customFormat="1" ht="15.75" x14ac:dyDescent="0.2">
      <c r="A231" s="41" t="s">
        <v>77</v>
      </c>
      <c r="B231" s="84" t="s">
        <v>94</v>
      </c>
      <c r="C231" s="84"/>
      <c r="D231" s="84"/>
      <c r="E231" s="84"/>
      <c r="F231" s="84"/>
      <c r="G231" s="84"/>
      <c r="H231" s="84"/>
    </row>
    <row r="232" spans="1:8" s="13" customFormat="1" ht="25.5" x14ac:dyDescent="0.2">
      <c r="A232" s="42" t="s">
        <v>77</v>
      </c>
      <c r="B232" s="43" t="s">
        <v>105</v>
      </c>
      <c r="C232" s="44">
        <v>600</v>
      </c>
      <c r="D232" s="45" t="s">
        <v>95</v>
      </c>
      <c r="E232" s="18"/>
      <c r="F232" s="6" t="str">
        <f t="shared" ref="F232" si="54">IF(E232="","",C232*E232)</f>
        <v/>
      </c>
      <c r="G232" s="8">
        <v>1</v>
      </c>
      <c r="H232" s="6" t="str">
        <f t="shared" ref="H232" si="55">IF(E232="","",F232*G232)</f>
        <v/>
      </c>
    </row>
    <row r="233" spans="1:8" s="13" customFormat="1" ht="15.75" x14ac:dyDescent="0.2">
      <c r="A233" s="41" t="s">
        <v>106</v>
      </c>
      <c r="B233" s="84" t="s">
        <v>66</v>
      </c>
      <c r="C233" s="84"/>
      <c r="D233" s="84"/>
      <c r="E233" s="84"/>
      <c r="F233" s="84"/>
      <c r="G233" s="84"/>
      <c r="H233" s="84"/>
    </row>
    <row r="234" spans="1:8" s="13" customFormat="1" ht="15.75" x14ac:dyDescent="0.2">
      <c r="A234" s="42" t="s">
        <v>106</v>
      </c>
      <c r="B234" s="43" t="s">
        <v>72</v>
      </c>
      <c r="C234" s="44">
        <f>C191+C195+C196</f>
        <v>860</v>
      </c>
      <c r="D234" s="45" t="s">
        <v>2</v>
      </c>
      <c r="E234" s="18"/>
      <c r="F234" s="6" t="str">
        <f>IF(E234="","",C234*E234)</f>
        <v/>
      </c>
      <c r="G234" s="8">
        <v>1</v>
      </c>
      <c r="H234" s="6" t="str">
        <f t="shared" ref="H234:H235" si="56">IF(E234="","",F234*G234)</f>
        <v/>
      </c>
    </row>
    <row r="235" spans="1:8" s="13" customFormat="1" ht="15.75" x14ac:dyDescent="0.2">
      <c r="A235" s="42" t="s">
        <v>106</v>
      </c>
      <c r="B235" s="43" t="s">
        <v>67</v>
      </c>
      <c r="C235" s="44">
        <f>C192+C193+C194</f>
        <v>5820</v>
      </c>
      <c r="D235" s="45" t="s">
        <v>2</v>
      </c>
      <c r="E235" s="18"/>
      <c r="F235" s="6" t="str">
        <f t="shared" ref="F235" si="57">IF(E235="","",C235*E235)</f>
        <v/>
      </c>
      <c r="G235" s="8">
        <v>1</v>
      </c>
      <c r="H235" s="6" t="str">
        <f t="shared" si="56"/>
        <v/>
      </c>
    </row>
    <row r="236" spans="1:8" s="13" customFormat="1" ht="15.75" customHeight="1" x14ac:dyDescent="0.2">
      <c r="A236" s="58" t="str">
        <f>A228&amp;" - Zwischensumme"</f>
        <v>Bedarfsleistungen - Zwischensumme</v>
      </c>
      <c r="B236" s="59"/>
      <c r="C236" s="59"/>
      <c r="D236" s="59"/>
      <c r="E236" s="59"/>
      <c r="F236" s="59"/>
      <c r="G236" s="60"/>
      <c r="H236" s="24" t="str">
        <f>IFERROR(H234+H235+H232,"")</f>
        <v/>
      </c>
    </row>
    <row r="237" spans="1:8" s="13" customFormat="1" ht="24.95" customHeight="1" x14ac:dyDescent="0.2">
      <c r="A237" s="61" t="str">
        <f>A177&amp;" "&amp;B178&amp;" "&amp;C178&amp;" Grund- + Bedarfsleistungen - Gesamtsumme"</f>
        <v>3. WE 105488 WINTERDIENST Grund- + Bedarfsleistungen - Gesamtsumme</v>
      </c>
      <c r="B237" s="62"/>
      <c r="C237" s="62"/>
      <c r="D237" s="62"/>
      <c r="E237" s="62"/>
      <c r="F237" s="62"/>
      <c r="G237" s="63"/>
      <c r="H237" s="26" t="str">
        <f>IFERROR(H227+H236,"")</f>
        <v/>
      </c>
    </row>
    <row r="238" spans="1:8" s="13" customFormat="1" ht="43.5" customHeight="1" x14ac:dyDescent="0.2">
      <c r="A238" s="74" t="s">
        <v>17</v>
      </c>
      <c r="B238" s="74"/>
      <c r="C238" s="74"/>
      <c r="D238" s="74"/>
      <c r="E238" s="74"/>
      <c r="F238" s="74"/>
      <c r="G238" s="74"/>
      <c r="H238" s="74"/>
    </row>
    <row r="239" spans="1:8" s="13" customFormat="1" ht="15.75" x14ac:dyDescent="0.2">
      <c r="A239" s="54"/>
      <c r="B239" s="54"/>
      <c r="C239" s="54"/>
      <c r="D239" s="54"/>
      <c r="E239" s="54"/>
      <c r="F239" s="54"/>
      <c r="G239" s="54"/>
      <c r="H239" s="54"/>
    </row>
    <row r="240" spans="1:8" s="3" customFormat="1" ht="39.950000000000003" customHeight="1" x14ac:dyDescent="0.25">
      <c r="A240" s="25" t="s">
        <v>108</v>
      </c>
      <c r="B240" s="25" t="s">
        <v>109</v>
      </c>
      <c r="C240" s="75" t="s">
        <v>145</v>
      </c>
      <c r="D240" s="76"/>
      <c r="E240" s="76"/>
      <c r="F240" s="76"/>
      <c r="G240" s="76"/>
      <c r="H240" s="77"/>
    </row>
    <row r="241" spans="1:8" s="3" customFormat="1" ht="30.75" customHeight="1" x14ac:dyDescent="0.25">
      <c r="A241" s="21" t="s">
        <v>110</v>
      </c>
      <c r="B241" s="22" t="str">
        <f>B240</f>
        <v>WE 149453</v>
      </c>
      <c r="C241" s="107" t="s">
        <v>41</v>
      </c>
      <c r="D241" s="108"/>
      <c r="E241" s="108"/>
      <c r="F241" s="108"/>
      <c r="G241" s="108"/>
      <c r="H241" s="109"/>
    </row>
    <row r="242" spans="1:8" s="3" customFormat="1" ht="30" customHeight="1" x14ac:dyDescent="0.25">
      <c r="A242" s="81" t="s">
        <v>19</v>
      </c>
      <c r="B242" s="82"/>
      <c r="C242" s="82"/>
      <c r="D242" s="82"/>
      <c r="E242" s="82"/>
      <c r="F242" s="82"/>
      <c r="G242" s="82"/>
      <c r="H242" s="83"/>
    </row>
    <row r="243" spans="1:8" s="13" customFormat="1" ht="51" x14ac:dyDescent="0.2">
      <c r="A243" s="19" t="s">
        <v>38</v>
      </c>
      <c r="B243" s="52" t="s">
        <v>0</v>
      </c>
      <c r="C243" s="19" t="s">
        <v>18</v>
      </c>
      <c r="D243" s="34" t="s">
        <v>1</v>
      </c>
      <c r="E243" s="19" t="s">
        <v>29</v>
      </c>
      <c r="F243" s="19" t="s">
        <v>30</v>
      </c>
      <c r="G243" s="19" t="s">
        <v>31</v>
      </c>
      <c r="H243" s="19" t="s">
        <v>34</v>
      </c>
    </row>
    <row r="244" spans="1:8" s="13" customFormat="1" ht="15.75" x14ac:dyDescent="0.2">
      <c r="A244" s="20" t="s">
        <v>3</v>
      </c>
      <c r="B244" s="20" t="s">
        <v>4</v>
      </c>
      <c r="C244" s="20" t="s">
        <v>5</v>
      </c>
      <c r="D244" s="33" t="s">
        <v>6</v>
      </c>
      <c r="E244" s="20" t="s">
        <v>7</v>
      </c>
      <c r="F244" s="20" t="s">
        <v>8</v>
      </c>
      <c r="G244" s="20" t="s">
        <v>9</v>
      </c>
      <c r="H244" s="20" t="s">
        <v>10</v>
      </c>
    </row>
    <row r="245" spans="1:8" s="13" customFormat="1" ht="15.75" customHeight="1" x14ac:dyDescent="0.2">
      <c r="A245" s="29" t="s">
        <v>111</v>
      </c>
      <c r="B245" s="27" t="s">
        <v>42</v>
      </c>
      <c r="C245" s="27"/>
      <c r="D245" s="27"/>
      <c r="E245" s="27"/>
      <c r="F245" s="27"/>
      <c r="G245" s="27"/>
      <c r="H245" s="28"/>
    </row>
    <row r="246" spans="1:8" s="13" customFormat="1" ht="25.5" x14ac:dyDescent="0.2">
      <c r="A246" s="4" t="s">
        <v>112</v>
      </c>
      <c r="B246" s="16" t="s">
        <v>113</v>
      </c>
      <c r="C246" s="17">
        <v>300</v>
      </c>
      <c r="D246" s="53" t="s">
        <v>2</v>
      </c>
      <c r="E246" s="18"/>
      <c r="F246" s="6" t="str">
        <f t="shared" ref="F246" si="58">IF(E246="","",C246*E246)</f>
        <v/>
      </c>
      <c r="G246" s="30">
        <v>6</v>
      </c>
      <c r="H246" s="6" t="str">
        <f t="shared" ref="H246" si="59">IF(E246="","",F246*G246)</f>
        <v/>
      </c>
    </row>
    <row r="247" spans="1:8" s="13" customFormat="1" ht="15.75" customHeight="1" x14ac:dyDescent="0.2">
      <c r="A247" s="58" t="str">
        <f>A242&amp;" - Zwischensumme"</f>
        <v>Grundleistungen - Zwischensumme</v>
      </c>
      <c r="B247" s="59"/>
      <c r="C247" s="59"/>
      <c r="D247" s="59"/>
      <c r="E247" s="59"/>
      <c r="F247" s="59"/>
      <c r="G247" s="60"/>
      <c r="H247" s="24" t="str">
        <f>IFERROR(H246,"")</f>
        <v/>
      </c>
    </row>
    <row r="248" spans="1:8" s="3" customFormat="1" ht="30" customHeight="1" x14ac:dyDescent="0.25">
      <c r="A248" s="81" t="s">
        <v>15</v>
      </c>
      <c r="B248" s="82"/>
      <c r="C248" s="82"/>
      <c r="D248" s="82"/>
      <c r="E248" s="82"/>
      <c r="F248" s="82"/>
      <c r="G248" s="82"/>
      <c r="H248" s="83"/>
    </row>
    <row r="249" spans="1:8" s="13" customFormat="1" ht="51" x14ac:dyDescent="0.2">
      <c r="A249" s="19" t="s">
        <v>38</v>
      </c>
      <c r="B249" s="52" t="s">
        <v>0</v>
      </c>
      <c r="C249" s="19" t="s">
        <v>18</v>
      </c>
      <c r="D249" s="34" t="s">
        <v>1</v>
      </c>
      <c r="E249" s="19" t="s">
        <v>29</v>
      </c>
      <c r="F249" s="19" t="s">
        <v>14</v>
      </c>
      <c r="G249" s="19" t="s">
        <v>31</v>
      </c>
      <c r="H249" s="19" t="s">
        <v>34</v>
      </c>
    </row>
    <row r="250" spans="1:8" s="13" customFormat="1" ht="15.75" x14ac:dyDescent="0.2">
      <c r="A250" s="20" t="s">
        <v>3</v>
      </c>
      <c r="B250" s="20" t="s">
        <v>4</v>
      </c>
      <c r="C250" s="20" t="s">
        <v>5</v>
      </c>
      <c r="D250" s="33" t="s">
        <v>6</v>
      </c>
      <c r="E250" s="20" t="s">
        <v>7</v>
      </c>
      <c r="F250" s="20" t="s">
        <v>8</v>
      </c>
      <c r="G250" s="20" t="s">
        <v>9</v>
      </c>
      <c r="H250" s="20" t="s">
        <v>10</v>
      </c>
    </row>
    <row r="251" spans="1:8" s="13" customFormat="1" ht="15.75" customHeight="1" x14ac:dyDescent="0.2">
      <c r="A251" s="29" t="s">
        <v>114</v>
      </c>
      <c r="B251" s="27" t="s">
        <v>42</v>
      </c>
      <c r="C251" s="27"/>
      <c r="D251" s="27"/>
      <c r="E251" s="27"/>
      <c r="F251" s="27"/>
      <c r="G251" s="27"/>
      <c r="H251" s="28"/>
    </row>
    <row r="252" spans="1:8" s="13" customFormat="1" ht="38.25" x14ac:dyDescent="0.2">
      <c r="A252" s="4" t="s">
        <v>112</v>
      </c>
      <c r="B252" s="16" t="s">
        <v>115</v>
      </c>
      <c r="C252" s="17">
        <v>300</v>
      </c>
      <c r="D252" s="53" t="s">
        <v>2</v>
      </c>
      <c r="E252" s="18"/>
      <c r="F252" s="6" t="str">
        <f t="shared" ref="F252" si="60">IF(E252="","",C252*E252)</f>
        <v/>
      </c>
      <c r="G252" s="8">
        <v>1</v>
      </c>
      <c r="H252" s="6" t="str">
        <f t="shared" ref="H252" si="61">IF(E252="","",F252*G252)</f>
        <v/>
      </c>
    </row>
    <row r="253" spans="1:8" s="13" customFormat="1" ht="15.75" customHeight="1" x14ac:dyDescent="0.2">
      <c r="A253" s="58" t="str">
        <f>A248&amp;" - Zwischensumme"</f>
        <v>Bedarfsleistungen - Zwischensumme</v>
      </c>
      <c r="B253" s="59"/>
      <c r="C253" s="59"/>
      <c r="D253" s="59"/>
      <c r="E253" s="59"/>
      <c r="F253" s="59"/>
      <c r="G253" s="60"/>
      <c r="H253" s="24" t="str">
        <f>IFERROR(H252,"")</f>
        <v/>
      </c>
    </row>
    <row r="254" spans="1:8" s="13" customFormat="1" ht="24.95" customHeight="1" x14ac:dyDescent="0.2">
      <c r="A254" s="61" t="str">
        <f>A241&amp;" "&amp;B241&amp;" "&amp;C241&amp;" Grund- + Bedarfsleistungen - Gesamtsumme"</f>
        <v>4.1 WE 149453 GRAUFLÄCHENREINIGUNG Grund- + Bedarfsleistungen - Gesamtsumme</v>
      </c>
      <c r="B254" s="62"/>
      <c r="C254" s="62"/>
      <c r="D254" s="62"/>
      <c r="E254" s="62"/>
      <c r="F254" s="62"/>
      <c r="G254" s="63"/>
      <c r="H254" s="26" t="str">
        <f>IFERROR(H247+H253,"")</f>
        <v/>
      </c>
    </row>
    <row r="255" spans="1:8" s="13" customFormat="1" ht="43.5" customHeight="1" x14ac:dyDescent="0.2">
      <c r="A255" s="74" t="s">
        <v>17</v>
      </c>
      <c r="B255" s="74"/>
      <c r="C255" s="74"/>
      <c r="D255" s="74"/>
      <c r="E255" s="74"/>
      <c r="F255" s="74"/>
      <c r="G255" s="74"/>
      <c r="H255" s="74"/>
    </row>
    <row r="256" spans="1:8" s="13" customFormat="1" ht="15.75" x14ac:dyDescent="0.2">
      <c r="A256" s="48"/>
      <c r="B256" s="48"/>
      <c r="C256" s="48"/>
      <c r="D256" s="48"/>
      <c r="E256" s="48"/>
      <c r="F256" s="48"/>
      <c r="G256" s="48"/>
      <c r="H256" s="48"/>
    </row>
    <row r="257" spans="1:8" s="3" customFormat="1" ht="30.75" customHeight="1" x14ac:dyDescent="0.25">
      <c r="A257" s="21" t="s">
        <v>116</v>
      </c>
      <c r="B257" s="22" t="str">
        <f>B240</f>
        <v>WE 149453</v>
      </c>
      <c r="C257" s="107" t="s">
        <v>20</v>
      </c>
      <c r="D257" s="108"/>
      <c r="E257" s="79" t="s">
        <v>52</v>
      </c>
      <c r="F257" s="79"/>
      <c r="G257" s="79"/>
      <c r="H257" s="79"/>
    </row>
    <row r="258" spans="1:8" s="3" customFormat="1" ht="30" customHeight="1" x14ac:dyDescent="0.25">
      <c r="A258" s="81" t="s">
        <v>19</v>
      </c>
      <c r="B258" s="82"/>
      <c r="C258" s="82"/>
      <c r="D258" s="82"/>
      <c r="E258" s="82"/>
      <c r="F258" s="82"/>
      <c r="G258" s="82"/>
      <c r="H258" s="83"/>
    </row>
    <row r="259" spans="1:8" s="13" customFormat="1" ht="30" customHeight="1" x14ac:dyDescent="0.2">
      <c r="A259" s="99" t="s">
        <v>53</v>
      </c>
      <c r="B259" s="100"/>
      <c r="C259" s="100"/>
      <c r="D259" s="100"/>
      <c r="E259" s="100"/>
      <c r="F259" s="101"/>
      <c r="G259" s="85" t="s">
        <v>11</v>
      </c>
      <c r="H259" s="86"/>
    </row>
    <row r="260" spans="1:8" s="13" customFormat="1" ht="34.5" customHeight="1" x14ac:dyDescent="0.2">
      <c r="A260" s="121" t="s">
        <v>54</v>
      </c>
      <c r="B260" s="122"/>
      <c r="C260" s="122"/>
      <c r="D260" s="122"/>
      <c r="E260" s="122"/>
      <c r="F260" s="122"/>
      <c r="G260" s="122"/>
      <c r="H260" s="123"/>
    </row>
    <row r="261" spans="1:8" s="13" customFormat="1" ht="51" x14ac:dyDescent="0.2">
      <c r="A261" s="19" t="s">
        <v>38</v>
      </c>
      <c r="B261" s="23" t="s">
        <v>0</v>
      </c>
      <c r="C261" s="19" t="s">
        <v>55</v>
      </c>
      <c r="D261" s="34" t="s">
        <v>1</v>
      </c>
      <c r="E261" s="19" t="s">
        <v>56</v>
      </c>
      <c r="F261" s="19" t="s">
        <v>57</v>
      </c>
      <c r="G261" s="19" t="s">
        <v>58</v>
      </c>
      <c r="H261" s="19" t="s">
        <v>59</v>
      </c>
    </row>
    <row r="262" spans="1:8" s="13" customFormat="1" ht="15.75" x14ac:dyDescent="0.2">
      <c r="A262" s="20" t="s">
        <v>3</v>
      </c>
      <c r="B262" s="20" t="s">
        <v>4</v>
      </c>
      <c r="C262" s="20" t="s">
        <v>5</v>
      </c>
      <c r="D262" s="33" t="s">
        <v>6</v>
      </c>
      <c r="E262" s="20" t="s">
        <v>7</v>
      </c>
      <c r="F262" s="20" t="s">
        <v>8</v>
      </c>
      <c r="G262" s="20" t="s">
        <v>9</v>
      </c>
      <c r="H262" s="20" t="s">
        <v>10</v>
      </c>
    </row>
    <row r="263" spans="1:8" s="13" customFormat="1" ht="15.75" x14ac:dyDescent="0.2">
      <c r="A263" s="14" t="s">
        <v>117</v>
      </c>
      <c r="B263" s="65" t="s">
        <v>45</v>
      </c>
      <c r="C263" s="66"/>
      <c r="D263" s="66"/>
      <c r="E263" s="66"/>
      <c r="F263" s="66"/>
      <c r="G263" s="66"/>
      <c r="H263" s="67"/>
    </row>
    <row r="264" spans="1:8" s="13" customFormat="1" ht="25.5" x14ac:dyDescent="0.2">
      <c r="A264" s="4" t="s">
        <v>118</v>
      </c>
      <c r="B264" s="16" t="s">
        <v>124</v>
      </c>
      <c r="C264" s="38">
        <v>300</v>
      </c>
      <c r="D264" s="5" t="s">
        <v>2</v>
      </c>
      <c r="E264" s="18"/>
      <c r="F264" s="6" t="str">
        <f>IF(E264="","",C264*E264)</f>
        <v/>
      </c>
      <c r="G264" s="39">
        <v>5</v>
      </c>
      <c r="H264" s="6" t="str">
        <f>IF(E264="","",F264*G264)</f>
        <v/>
      </c>
    </row>
    <row r="265" spans="1:8" s="13" customFormat="1" ht="15.75" x14ac:dyDescent="0.2">
      <c r="A265" s="14" t="s">
        <v>119</v>
      </c>
      <c r="B265" s="65" t="s">
        <v>16</v>
      </c>
      <c r="C265" s="66"/>
      <c r="D265" s="66"/>
      <c r="E265" s="66"/>
      <c r="F265" s="66"/>
      <c r="G265" s="66"/>
      <c r="H265" s="67"/>
    </row>
    <row r="266" spans="1:8" s="13" customFormat="1" ht="15.75" x14ac:dyDescent="0.2">
      <c r="A266" s="4" t="s">
        <v>120</v>
      </c>
      <c r="B266" s="16" t="s">
        <v>128</v>
      </c>
      <c r="C266" s="38">
        <v>25</v>
      </c>
      <c r="D266" s="5" t="s">
        <v>2</v>
      </c>
      <c r="E266" s="18"/>
      <c r="F266" s="6" t="str">
        <f>IF(E266="","",C266*E266)</f>
        <v/>
      </c>
      <c r="G266" s="39">
        <v>5</v>
      </c>
      <c r="H266" s="6" t="str">
        <f>IF(E266="","",F266*G266)</f>
        <v/>
      </c>
    </row>
    <row r="267" spans="1:8" s="13" customFormat="1" ht="25.5" x14ac:dyDescent="0.2">
      <c r="A267" s="4" t="s">
        <v>121</v>
      </c>
      <c r="B267" s="16" t="s">
        <v>125</v>
      </c>
      <c r="C267" s="38">
        <v>370</v>
      </c>
      <c r="D267" s="5" t="s">
        <v>2</v>
      </c>
      <c r="E267" s="18"/>
      <c r="F267" s="6" t="str">
        <f t="shared" ref="F267:F269" si="62">IF(E267="","",C267*E267)</f>
        <v/>
      </c>
      <c r="G267" s="39">
        <v>5</v>
      </c>
      <c r="H267" s="6" t="str">
        <f t="shared" ref="H267:H269" si="63">IF(E267="","",F267*G267)</f>
        <v/>
      </c>
    </row>
    <row r="268" spans="1:8" s="13" customFormat="1" ht="15.75" x14ac:dyDescent="0.2">
      <c r="A268" s="4" t="s">
        <v>122</v>
      </c>
      <c r="B268" s="16" t="s">
        <v>126</v>
      </c>
      <c r="C268" s="38">
        <v>40</v>
      </c>
      <c r="D268" s="5" t="s">
        <v>2</v>
      </c>
      <c r="E268" s="18"/>
      <c r="F268" s="6" t="str">
        <f t="shared" si="62"/>
        <v/>
      </c>
      <c r="G268" s="39">
        <v>5</v>
      </c>
      <c r="H268" s="6" t="str">
        <f t="shared" si="63"/>
        <v/>
      </c>
    </row>
    <row r="269" spans="1:8" s="13" customFormat="1" ht="25.5" x14ac:dyDescent="0.2">
      <c r="A269" s="4" t="s">
        <v>123</v>
      </c>
      <c r="B269" s="16" t="s">
        <v>127</v>
      </c>
      <c r="C269" s="38">
        <v>15</v>
      </c>
      <c r="D269" s="5" t="s">
        <v>2</v>
      </c>
      <c r="E269" s="18"/>
      <c r="F269" s="6" t="str">
        <f t="shared" si="62"/>
        <v/>
      </c>
      <c r="G269" s="39">
        <v>5</v>
      </c>
      <c r="H269" s="6" t="str">
        <f t="shared" si="63"/>
        <v/>
      </c>
    </row>
    <row r="270" spans="1:8" s="46" customFormat="1" ht="15.75" x14ac:dyDescent="0.2">
      <c r="A270" s="119" t="str">
        <f>A259&amp;" - Teilsumme"</f>
        <v>Monatspauschale innerhalb der Winterdienstsaison - Teilsumme</v>
      </c>
      <c r="B270" s="120"/>
      <c r="C270" s="120"/>
      <c r="D270" s="120"/>
      <c r="E270" s="120"/>
      <c r="F270" s="7" t="str">
        <f>IF(SUM(F263:F269)=0,"",SUM(F263:F269))</f>
        <v/>
      </c>
      <c r="G270" s="40"/>
      <c r="H270" s="7" t="str">
        <f>IF(SUM(H263:H269)=0,"",SUM(H263:H269))</f>
        <v/>
      </c>
    </row>
    <row r="271" spans="1:8" s="13" customFormat="1" ht="30" customHeight="1" x14ac:dyDescent="0.2">
      <c r="A271" s="102" t="s">
        <v>37</v>
      </c>
      <c r="B271" s="103"/>
      <c r="C271" s="103"/>
      <c r="D271" s="103"/>
      <c r="E271" s="103"/>
      <c r="F271" s="104"/>
      <c r="G271" s="105" t="s">
        <v>51</v>
      </c>
      <c r="H271" s="106"/>
    </row>
    <row r="272" spans="1:8" s="13" customFormat="1" ht="30" customHeight="1" x14ac:dyDescent="0.2">
      <c r="A272" s="96" t="s">
        <v>60</v>
      </c>
      <c r="B272" s="97"/>
      <c r="C272" s="97"/>
      <c r="D272" s="97"/>
      <c r="E272" s="97"/>
      <c r="F272" s="97"/>
      <c r="G272" s="97"/>
      <c r="H272" s="98"/>
    </row>
    <row r="273" spans="1:8" s="13" customFormat="1" ht="51" x14ac:dyDescent="0.2">
      <c r="A273" s="19" t="s">
        <v>38</v>
      </c>
      <c r="B273" s="23" t="s">
        <v>0</v>
      </c>
      <c r="C273" s="19" t="s">
        <v>18</v>
      </c>
      <c r="D273" s="34" t="s">
        <v>1</v>
      </c>
      <c r="E273" s="19" t="s">
        <v>61</v>
      </c>
      <c r="F273" s="19" t="s">
        <v>62</v>
      </c>
      <c r="G273" s="19" t="s">
        <v>33</v>
      </c>
      <c r="H273" s="19" t="s">
        <v>63</v>
      </c>
    </row>
    <row r="274" spans="1:8" s="13" customFormat="1" ht="15.75" x14ac:dyDescent="0.2">
      <c r="A274" s="20" t="s">
        <v>3</v>
      </c>
      <c r="B274" s="20" t="s">
        <v>4</v>
      </c>
      <c r="C274" s="20" t="s">
        <v>5</v>
      </c>
      <c r="D274" s="33" t="s">
        <v>6</v>
      </c>
      <c r="E274" s="20" t="s">
        <v>7</v>
      </c>
      <c r="F274" s="20" t="s">
        <v>8</v>
      </c>
      <c r="G274" s="20" t="s">
        <v>9</v>
      </c>
      <c r="H274" s="20" t="s">
        <v>10</v>
      </c>
    </row>
    <row r="275" spans="1:8" s="13" customFormat="1" ht="15.75" customHeight="1" x14ac:dyDescent="0.2">
      <c r="A275" s="68" t="s">
        <v>12</v>
      </c>
      <c r="B275" s="69"/>
      <c r="C275" s="69"/>
      <c r="D275" s="69"/>
      <c r="E275" s="69"/>
      <c r="F275" s="69"/>
      <c r="G275" s="69"/>
      <c r="H275" s="70"/>
    </row>
    <row r="276" spans="1:8" s="13" customFormat="1" ht="15.75" x14ac:dyDescent="0.2">
      <c r="A276" s="14" t="s">
        <v>117</v>
      </c>
      <c r="B276" s="65" t="s">
        <v>45</v>
      </c>
      <c r="C276" s="66"/>
      <c r="D276" s="66"/>
      <c r="E276" s="66"/>
      <c r="F276" s="66"/>
      <c r="G276" s="66"/>
      <c r="H276" s="67"/>
    </row>
    <row r="277" spans="1:8" s="13" customFormat="1" ht="25.5" x14ac:dyDescent="0.2">
      <c r="A277" s="4" t="s">
        <v>118</v>
      </c>
      <c r="B277" s="16" t="s">
        <v>124</v>
      </c>
      <c r="C277" s="38">
        <v>300</v>
      </c>
      <c r="D277" s="5" t="s">
        <v>2</v>
      </c>
      <c r="E277" s="18"/>
      <c r="F277" s="6" t="str">
        <f>IF(E277="","",C277*E277)</f>
        <v/>
      </c>
      <c r="G277" s="8">
        <v>1</v>
      </c>
      <c r="H277" s="6" t="str">
        <f>IF(E277="","",F277*G277)</f>
        <v/>
      </c>
    </row>
    <row r="278" spans="1:8" s="13" customFormat="1" ht="15.75" x14ac:dyDescent="0.2">
      <c r="A278" s="14" t="s">
        <v>119</v>
      </c>
      <c r="B278" s="65" t="s">
        <v>16</v>
      </c>
      <c r="C278" s="66"/>
      <c r="D278" s="66"/>
      <c r="E278" s="66"/>
      <c r="F278" s="66"/>
      <c r="G278" s="66"/>
      <c r="H278" s="67"/>
    </row>
    <row r="279" spans="1:8" s="13" customFormat="1" ht="15.75" x14ac:dyDescent="0.2">
      <c r="A279" s="4" t="s">
        <v>120</v>
      </c>
      <c r="B279" s="16" t="s">
        <v>128</v>
      </c>
      <c r="C279" s="38">
        <v>25</v>
      </c>
      <c r="D279" s="5" t="s">
        <v>2</v>
      </c>
      <c r="E279" s="18"/>
      <c r="F279" s="6" t="str">
        <f>IF(E279="","",C279*E279)</f>
        <v/>
      </c>
      <c r="G279" s="8">
        <v>1</v>
      </c>
      <c r="H279" s="6" t="str">
        <f>IF(E279="","",F279*G279)</f>
        <v/>
      </c>
    </row>
    <row r="280" spans="1:8" s="13" customFormat="1" ht="25.5" x14ac:dyDescent="0.2">
      <c r="A280" s="4" t="s">
        <v>121</v>
      </c>
      <c r="B280" s="16" t="s">
        <v>125</v>
      </c>
      <c r="C280" s="38">
        <v>370</v>
      </c>
      <c r="D280" s="5" t="s">
        <v>2</v>
      </c>
      <c r="E280" s="18"/>
      <c r="F280" s="6" t="str">
        <f t="shared" ref="F280:F282" si="64">IF(E280="","",C280*E280)</f>
        <v/>
      </c>
      <c r="G280" s="8">
        <v>1</v>
      </c>
      <c r="H280" s="6" t="str">
        <f t="shared" ref="H280:H282" si="65">IF(E280="","",F280*G280)</f>
        <v/>
      </c>
    </row>
    <row r="281" spans="1:8" s="13" customFormat="1" ht="15.75" x14ac:dyDescent="0.2">
      <c r="A281" s="4" t="s">
        <v>122</v>
      </c>
      <c r="B281" s="16" t="s">
        <v>126</v>
      </c>
      <c r="C281" s="38">
        <v>40</v>
      </c>
      <c r="D281" s="5" t="s">
        <v>2</v>
      </c>
      <c r="E281" s="18"/>
      <c r="F281" s="6" t="str">
        <f t="shared" si="64"/>
        <v/>
      </c>
      <c r="G281" s="8">
        <v>1</v>
      </c>
      <c r="H281" s="6" t="str">
        <f t="shared" si="65"/>
        <v/>
      </c>
    </row>
    <row r="282" spans="1:8" s="13" customFormat="1" ht="25.5" x14ac:dyDescent="0.2">
      <c r="A282" s="4" t="s">
        <v>123</v>
      </c>
      <c r="B282" s="16" t="s">
        <v>127</v>
      </c>
      <c r="C282" s="38">
        <v>15</v>
      </c>
      <c r="D282" s="5" t="s">
        <v>2</v>
      </c>
      <c r="E282" s="18"/>
      <c r="F282" s="6" t="str">
        <f t="shared" si="64"/>
        <v/>
      </c>
      <c r="G282" s="8">
        <v>1</v>
      </c>
      <c r="H282" s="6" t="str">
        <f t="shared" si="65"/>
        <v/>
      </c>
    </row>
    <row r="283" spans="1:8" s="13" customFormat="1" ht="15.75" x14ac:dyDescent="0.2">
      <c r="A283" s="68" t="s">
        <v>32</v>
      </c>
      <c r="B283" s="69" t="s">
        <v>32</v>
      </c>
      <c r="C283" s="69"/>
      <c r="D283" s="69"/>
      <c r="E283" s="69"/>
      <c r="F283" s="69"/>
      <c r="G283" s="69"/>
      <c r="H283" s="70"/>
    </row>
    <row r="284" spans="1:8" s="13" customFormat="1" ht="15.75" x14ac:dyDescent="0.2">
      <c r="A284" s="14" t="s">
        <v>117</v>
      </c>
      <c r="B284" s="65" t="s">
        <v>45</v>
      </c>
      <c r="C284" s="66"/>
      <c r="D284" s="66"/>
      <c r="E284" s="66"/>
      <c r="F284" s="66"/>
      <c r="G284" s="66"/>
      <c r="H284" s="67"/>
    </row>
    <row r="285" spans="1:8" s="13" customFormat="1" ht="25.5" x14ac:dyDescent="0.2">
      <c r="A285" s="4" t="s">
        <v>118</v>
      </c>
      <c r="B285" s="16" t="s">
        <v>124</v>
      </c>
      <c r="C285" s="38">
        <v>300</v>
      </c>
      <c r="D285" s="5" t="s">
        <v>2</v>
      </c>
      <c r="E285" s="18"/>
      <c r="F285" s="6" t="str">
        <f>IF(E285="","",C285*E285)</f>
        <v/>
      </c>
      <c r="G285" s="8">
        <v>1</v>
      </c>
      <c r="H285" s="6" t="str">
        <f>IF(E285="","",F285*G285)</f>
        <v/>
      </c>
    </row>
    <row r="286" spans="1:8" s="13" customFormat="1" ht="15.75" x14ac:dyDescent="0.2">
      <c r="A286" s="14" t="s">
        <v>119</v>
      </c>
      <c r="B286" s="65" t="s">
        <v>16</v>
      </c>
      <c r="C286" s="66"/>
      <c r="D286" s="66"/>
      <c r="E286" s="66"/>
      <c r="F286" s="66"/>
      <c r="G286" s="66"/>
      <c r="H286" s="67"/>
    </row>
    <row r="287" spans="1:8" s="13" customFormat="1" ht="15.75" x14ac:dyDescent="0.2">
      <c r="A287" s="4" t="s">
        <v>120</v>
      </c>
      <c r="B287" s="16" t="s">
        <v>128</v>
      </c>
      <c r="C287" s="38">
        <v>25</v>
      </c>
      <c r="D287" s="53" t="s">
        <v>2</v>
      </c>
      <c r="E287" s="18"/>
      <c r="F287" s="6" t="str">
        <f>IF(E287="","",C287*E287)</f>
        <v/>
      </c>
      <c r="G287" s="8">
        <v>1</v>
      </c>
      <c r="H287" s="6" t="str">
        <f>IF(E287="","",F287*G287)</f>
        <v/>
      </c>
    </row>
    <row r="288" spans="1:8" s="13" customFormat="1" ht="25.5" x14ac:dyDescent="0.2">
      <c r="A288" s="4" t="s">
        <v>121</v>
      </c>
      <c r="B288" s="16" t="s">
        <v>125</v>
      </c>
      <c r="C288" s="38">
        <v>370</v>
      </c>
      <c r="D288" s="53" t="s">
        <v>2</v>
      </c>
      <c r="E288" s="18"/>
      <c r="F288" s="6" t="str">
        <f t="shared" ref="F288:F290" si="66">IF(E288="","",C288*E288)</f>
        <v/>
      </c>
      <c r="G288" s="8">
        <v>1</v>
      </c>
      <c r="H288" s="6" t="str">
        <f t="shared" ref="H288:H290" si="67">IF(E288="","",F288*G288)</f>
        <v/>
      </c>
    </row>
    <row r="289" spans="1:8" s="13" customFormat="1" ht="15.75" x14ac:dyDescent="0.2">
      <c r="A289" s="4" t="s">
        <v>122</v>
      </c>
      <c r="B289" s="16" t="s">
        <v>126</v>
      </c>
      <c r="C289" s="38">
        <v>40</v>
      </c>
      <c r="D289" s="53" t="s">
        <v>2</v>
      </c>
      <c r="E289" s="18"/>
      <c r="F289" s="6" t="str">
        <f t="shared" si="66"/>
        <v/>
      </c>
      <c r="G289" s="8">
        <v>1</v>
      </c>
      <c r="H289" s="6" t="str">
        <f t="shared" si="67"/>
        <v/>
      </c>
    </row>
    <row r="290" spans="1:8" s="13" customFormat="1" ht="25.5" x14ac:dyDescent="0.2">
      <c r="A290" s="4" t="s">
        <v>123</v>
      </c>
      <c r="B290" s="16" t="s">
        <v>127</v>
      </c>
      <c r="C290" s="38">
        <v>15</v>
      </c>
      <c r="D290" s="53" t="s">
        <v>2</v>
      </c>
      <c r="E290" s="18"/>
      <c r="F290" s="6" t="str">
        <f t="shared" si="66"/>
        <v/>
      </c>
      <c r="G290" s="8">
        <v>1</v>
      </c>
      <c r="H290" s="6" t="str">
        <f t="shared" si="67"/>
        <v/>
      </c>
    </row>
    <row r="291" spans="1:8" s="13" customFormat="1" ht="15.75" x14ac:dyDescent="0.2">
      <c r="A291" s="71" t="str">
        <f>A271&amp;" - Teilsumme "</f>
        <v xml:space="preserve">Einsatzpauschalen außerhalb der Winterdienstsaison  - Teilsumme </v>
      </c>
      <c r="B291" s="72"/>
      <c r="C291" s="72"/>
      <c r="D291" s="72"/>
      <c r="E291" s="72"/>
      <c r="F291" s="72"/>
      <c r="G291" s="73"/>
      <c r="H291" s="7" t="str">
        <f>IF(SUM(H276:H290)=0,"",SUM(H276:H290))</f>
        <v/>
      </c>
    </row>
    <row r="292" spans="1:8" s="13" customFormat="1" ht="15.75" customHeight="1" x14ac:dyDescent="0.2">
      <c r="A292" s="58" t="str">
        <f>A258&amp;" - Zwischensumme"</f>
        <v>Grundleistungen - Zwischensumme</v>
      </c>
      <c r="B292" s="59"/>
      <c r="C292" s="59"/>
      <c r="D292" s="59"/>
      <c r="E292" s="59"/>
      <c r="F292" s="59"/>
      <c r="G292" s="60"/>
      <c r="H292" s="24" t="str">
        <f>IFERROR(H270+H291,"")</f>
        <v/>
      </c>
    </row>
    <row r="293" spans="1:8" s="3" customFormat="1" ht="30" customHeight="1" x14ac:dyDescent="0.25">
      <c r="A293" s="81" t="s">
        <v>15</v>
      </c>
      <c r="B293" s="82"/>
      <c r="C293" s="82"/>
      <c r="D293" s="82"/>
      <c r="E293" s="82"/>
      <c r="F293" s="82"/>
      <c r="G293" s="82"/>
      <c r="H293" s="83"/>
    </row>
    <row r="294" spans="1:8" s="13" customFormat="1" ht="51" x14ac:dyDescent="0.2">
      <c r="A294" s="19" t="s">
        <v>38</v>
      </c>
      <c r="B294" s="52" t="s">
        <v>0</v>
      </c>
      <c r="C294" s="19" t="s">
        <v>18</v>
      </c>
      <c r="D294" s="34" t="s">
        <v>1</v>
      </c>
      <c r="E294" s="19" t="s">
        <v>107</v>
      </c>
      <c r="F294" s="19" t="s">
        <v>14</v>
      </c>
      <c r="G294" s="19" t="s">
        <v>64</v>
      </c>
      <c r="H294" s="19" t="s">
        <v>34</v>
      </c>
    </row>
    <row r="295" spans="1:8" s="13" customFormat="1" ht="15.75" x14ac:dyDescent="0.2">
      <c r="A295" s="20" t="s">
        <v>3</v>
      </c>
      <c r="B295" s="20" t="s">
        <v>4</v>
      </c>
      <c r="C295" s="20" t="s">
        <v>5</v>
      </c>
      <c r="D295" s="33" t="s">
        <v>6</v>
      </c>
      <c r="E295" s="20" t="s">
        <v>7</v>
      </c>
      <c r="F295" s="20" t="s">
        <v>8</v>
      </c>
      <c r="G295" s="20" t="s">
        <v>9</v>
      </c>
      <c r="H295" s="20" t="s">
        <v>10</v>
      </c>
    </row>
    <row r="296" spans="1:8" s="13" customFormat="1" ht="15.75" x14ac:dyDescent="0.2">
      <c r="A296" s="41" t="s">
        <v>137</v>
      </c>
      <c r="B296" s="84" t="s">
        <v>94</v>
      </c>
      <c r="C296" s="84"/>
      <c r="D296" s="84"/>
      <c r="E296" s="84"/>
      <c r="F296" s="84"/>
      <c r="G296" s="84"/>
      <c r="H296" s="84"/>
    </row>
    <row r="297" spans="1:8" s="13" customFormat="1" ht="25.5" x14ac:dyDescent="0.2">
      <c r="A297" s="42" t="s">
        <v>137</v>
      </c>
      <c r="B297" s="43" t="s">
        <v>138</v>
      </c>
      <c r="C297" s="44">
        <v>300</v>
      </c>
      <c r="D297" s="45" t="s">
        <v>95</v>
      </c>
      <c r="E297" s="18"/>
      <c r="F297" s="6" t="str">
        <f t="shared" ref="F297" si="68">IF(E297="","",C297*E297)</f>
        <v/>
      </c>
      <c r="G297" s="8">
        <v>1</v>
      </c>
      <c r="H297" s="6" t="str">
        <f t="shared" ref="H297" si="69">IF(E297="","",F297*G297)</f>
        <v/>
      </c>
    </row>
    <row r="298" spans="1:8" s="13" customFormat="1" ht="15.75" x14ac:dyDescent="0.2">
      <c r="A298" s="41" t="s">
        <v>139</v>
      </c>
      <c r="B298" s="84" t="s">
        <v>66</v>
      </c>
      <c r="C298" s="84"/>
      <c r="D298" s="84"/>
      <c r="E298" s="84"/>
      <c r="F298" s="84"/>
      <c r="G298" s="84"/>
      <c r="H298" s="84"/>
    </row>
    <row r="299" spans="1:8" s="13" customFormat="1" ht="15.75" x14ac:dyDescent="0.2">
      <c r="A299" s="42" t="s">
        <v>139</v>
      </c>
      <c r="B299" s="43" t="s">
        <v>72</v>
      </c>
      <c r="C299" s="44">
        <f>C264+C266+C268+C269</f>
        <v>380</v>
      </c>
      <c r="D299" s="45" t="s">
        <v>2</v>
      </c>
      <c r="E299" s="18"/>
      <c r="F299" s="6" t="str">
        <f>IF(E299="","",C299*E299)</f>
        <v/>
      </c>
      <c r="G299" s="8">
        <v>1</v>
      </c>
      <c r="H299" s="6" t="str">
        <f t="shared" ref="H299:H300" si="70">IF(E299="","",F299*G299)</f>
        <v/>
      </c>
    </row>
    <row r="300" spans="1:8" s="13" customFormat="1" ht="15.75" x14ac:dyDescent="0.2">
      <c r="A300" s="42" t="s">
        <v>139</v>
      </c>
      <c r="B300" s="43" t="s">
        <v>67</v>
      </c>
      <c r="C300" s="44">
        <f>C267</f>
        <v>370</v>
      </c>
      <c r="D300" s="45" t="s">
        <v>2</v>
      </c>
      <c r="E300" s="18"/>
      <c r="F300" s="6" t="str">
        <f t="shared" ref="F300" si="71">IF(E300="","",C300*E300)</f>
        <v/>
      </c>
      <c r="G300" s="8">
        <v>1</v>
      </c>
      <c r="H300" s="6" t="str">
        <f t="shared" si="70"/>
        <v/>
      </c>
    </row>
    <row r="301" spans="1:8" s="13" customFormat="1" ht="15.75" customHeight="1" x14ac:dyDescent="0.2">
      <c r="A301" s="58" t="str">
        <f>A293&amp;" - Zwischensumme"</f>
        <v>Bedarfsleistungen - Zwischensumme</v>
      </c>
      <c r="B301" s="59"/>
      <c r="C301" s="59"/>
      <c r="D301" s="59"/>
      <c r="E301" s="59"/>
      <c r="F301" s="59"/>
      <c r="G301" s="60"/>
      <c r="H301" s="24" t="str">
        <f>IFERROR(H299+H300+H297,"")</f>
        <v/>
      </c>
    </row>
    <row r="302" spans="1:8" s="13" customFormat="1" ht="24.95" customHeight="1" x14ac:dyDescent="0.2">
      <c r="A302" s="61" t="str">
        <f>A257&amp;" "&amp;B257&amp;" "&amp;C257&amp;" Grund- + Bedarfsleistungen - Gesamtsumme"</f>
        <v>4.2 WE 149453 WINTERDIENST Grund- + Bedarfsleistungen - Gesamtsumme</v>
      </c>
      <c r="B302" s="62"/>
      <c r="C302" s="62"/>
      <c r="D302" s="62"/>
      <c r="E302" s="62"/>
      <c r="F302" s="62"/>
      <c r="G302" s="63"/>
      <c r="H302" s="26" t="str">
        <f>IFERROR(H292+H301,"")</f>
        <v/>
      </c>
    </row>
    <row r="303" spans="1:8" s="13" customFormat="1" ht="24.95" customHeight="1" x14ac:dyDescent="0.2">
      <c r="A303" s="61" t="str">
        <f>A240&amp;" "&amp;B240&amp;" "&amp;C241&amp;" und "&amp;C257&amp;" "&amp;" - Gesamtsumme"</f>
        <v>4. WE 149453 GRAUFLÄCHENREINIGUNG und WINTERDIENST  - Gesamtsumme</v>
      </c>
      <c r="B303" s="62"/>
      <c r="C303" s="62"/>
      <c r="D303" s="62"/>
      <c r="E303" s="62"/>
      <c r="F303" s="62"/>
      <c r="G303" s="63"/>
      <c r="H303" s="26" t="str">
        <f>IFERROR(H254+H302,"")</f>
        <v/>
      </c>
    </row>
    <row r="304" spans="1:8" s="13" customFormat="1" ht="43.5" customHeight="1" x14ac:dyDescent="0.2">
      <c r="A304" s="74" t="s">
        <v>17</v>
      </c>
      <c r="B304" s="74"/>
      <c r="C304" s="74"/>
      <c r="D304" s="74"/>
      <c r="E304" s="74"/>
      <c r="F304" s="74"/>
      <c r="G304" s="74"/>
      <c r="H304" s="74"/>
    </row>
    <row r="306" spans="1:9" s="35" customFormat="1" ht="25.5" customHeight="1" x14ac:dyDescent="0.25">
      <c r="A306" s="113" t="s">
        <v>47</v>
      </c>
      <c r="B306" s="113"/>
      <c r="C306" s="113"/>
      <c r="D306" s="113"/>
      <c r="E306" s="113"/>
      <c r="F306" s="113"/>
      <c r="G306" s="113"/>
      <c r="H306" s="113"/>
    </row>
    <row r="307" spans="1:9" s="35" customFormat="1" ht="35.25" customHeight="1" x14ac:dyDescent="0.25">
      <c r="A307" s="64" t="str">
        <f>A103</f>
        <v>1. WE 104312 GRAUFLÄCHENREINIGUNG und WINTERDIENST  - Gesamtsumme</v>
      </c>
      <c r="B307" s="64"/>
      <c r="C307" s="64"/>
      <c r="D307" s="64" t="str">
        <f>C10</f>
        <v>Wohnliegenschaft – Lindenstraße 17, 17 a – e in 01796 Pirna</v>
      </c>
      <c r="E307" s="64"/>
      <c r="F307" s="64"/>
      <c r="G307" s="64"/>
      <c r="H307" s="36" t="str">
        <f>H103</f>
        <v/>
      </c>
    </row>
    <row r="308" spans="1:9" s="35" customFormat="1" ht="35.25" customHeight="1" x14ac:dyDescent="0.25">
      <c r="A308" s="64" t="str">
        <f>A174</f>
        <v>2. WE 104368 WINTERDIENST Grund- + Bedarfsleistungen - Gesamtsumme</v>
      </c>
      <c r="B308" s="64"/>
      <c r="C308" s="64"/>
      <c r="D308" s="64" t="str">
        <f>C106</f>
        <v>Bundespolizeidirektion Pirna – Rottwerndorfer Straße 22 in 01796 Pirna</v>
      </c>
      <c r="E308" s="64"/>
      <c r="F308" s="64"/>
      <c r="G308" s="64"/>
      <c r="H308" s="36" t="str">
        <f>H174</f>
        <v/>
      </c>
    </row>
    <row r="309" spans="1:9" s="35" customFormat="1" ht="35.25" customHeight="1" x14ac:dyDescent="0.25">
      <c r="A309" s="64" t="str">
        <f>A237</f>
        <v>3. WE 105488 WINTERDIENST Grund- + Bedarfsleistungen - Gesamtsumme</v>
      </c>
      <c r="B309" s="64"/>
      <c r="C309" s="64"/>
      <c r="D309" s="64" t="str">
        <f>C177</f>
        <v>Bundespolizei Pirna und Hauptzollamt Dresden, Dienstort Pirna – Rottwendorfer Straße 45i in 01796 Pirna</v>
      </c>
      <c r="E309" s="64"/>
      <c r="F309" s="64"/>
      <c r="G309" s="64"/>
      <c r="H309" s="36" t="str">
        <f>H237</f>
        <v/>
      </c>
      <c r="I309" s="55"/>
    </row>
    <row r="310" spans="1:9" s="35" customFormat="1" ht="35.25" customHeight="1" x14ac:dyDescent="0.25">
      <c r="A310" s="64" t="str">
        <f>A303</f>
        <v>4. WE 149453 GRAUFLÄCHENREINIGUNG und WINTERDIENST  - Gesamtsumme</v>
      </c>
      <c r="B310" s="64"/>
      <c r="C310" s="64"/>
      <c r="D310" s="64" t="str">
        <f>C240</f>
        <v>Bundespolizeidirektion Pirna – Erweiterung I – Bahnhofstraße 15b in 01796 Pirna</v>
      </c>
      <c r="E310" s="64"/>
      <c r="F310" s="64"/>
      <c r="G310" s="64"/>
      <c r="H310" s="36" t="str">
        <f>H303</f>
        <v/>
      </c>
    </row>
    <row r="311" spans="1:9" s="35" customFormat="1" ht="39.75" customHeight="1" x14ac:dyDescent="0.25">
      <c r="A311" s="111" t="str">
        <f>A6&amp;": kalk. Wertungssumme in € / Jahr (netto)"</f>
        <v>VOEK 151-25, Los 4: kalk. Wertungssumme in € / Jahr (netto)</v>
      </c>
      <c r="B311" s="111"/>
      <c r="C311" s="111"/>
      <c r="D311" s="111"/>
      <c r="E311" s="111"/>
      <c r="F311" s="111"/>
      <c r="G311" s="112" t="str">
        <f>IF(SUM(H307:H310)=0,"",SUM(H307:H310))</f>
        <v/>
      </c>
      <c r="H311" s="112"/>
    </row>
    <row r="312" spans="1:9" s="35" customFormat="1" x14ac:dyDescent="0.25">
      <c r="E312" s="37"/>
    </row>
    <row r="313" spans="1:9" s="35" customFormat="1" x14ac:dyDescent="0.25">
      <c r="E313" s="37"/>
    </row>
    <row r="314" spans="1:9" s="35" customFormat="1" x14ac:dyDescent="0.25">
      <c r="E314" s="37"/>
    </row>
  </sheetData>
  <sheetProtection algorithmName="SHA-512" hashValue="NI+AxD3CaJbpRR+Gp1IGKg2NYyAO63Qi35HTtm363LM2TizHKygmGLOJwaekCWI5igOdEI63RArUpdi9OqHZhg==" saltValue="QsAPUbZJo81/OTImxNSulQ==" spinCount="100000" sheet="1" objects="1" scenarios="1" selectLockedCells="1"/>
  <mergeCells count="181">
    <mergeCell ref="B16:H16"/>
    <mergeCell ref="B15:H15"/>
    <mergeCell ref="B263:H263"/>
    <mergeCell ref="A260:H260"/>
    <mergeCell ref="B265:H265"/>
    <mergeCell ref="A301:G301"/>
    <mergeCell ref="B129:H129"/>
    <mergeCell ref="B131:H131"/>
    <mergeCell ref="A138:G138"/>
    <mergeCell ref="A139:F139"/>
    <mergeCell ref="G139:H139"/>
    <mergeCell ref="A140:H140"/>
    <mergeCell ref="A143:H143"/>
    <mergeCell ref="B144:H144"/>
    <mergeCell ref="B146:H146"/>
    <mergeCell ref="A153:H153"/>
    <mergeCell ref="B154:H154"/>
    <mergeCell ref="B156:H156"/>
    <mergeCell ref="A258:H258"/>
    <mergeCell ref="A259:F259"/>
    <mergeCell ref="G259:H259"/>
    <mergeCell ref="A291:G291"/>
    <mergeCell ref="A292:G292"/>
    <mergeCell ref="A293:H293"/>
    <mergeCell ref="B296:H296"/>
    <mergeCell ref="B278:H278"/>
    <mergeCell ref="A283:H283"/>
    <mergeCell ref="B286:H286"/>
    <mergeCell ref="B112:E112"/>
    <mergeCell ref="A113:G113"/>
    <mergeCell ref="A114:F114"/>
    <mergeCell ref="G114:H114"/>
    <mergeCell ref="A270:E270"/>
    <mergeCell ref="A271:F271"/>
    <mergeCell ref="C257:D257"/>
    <mergeCell ref="E257:H257"/>
    <mergeCell ref="A115:H115"/>
    <mergeCell ref="A118:H118"/>
    <mergeCell ref="B119:H119"/>
    <mergeCell ref="B121:H121"/>
    <mergeCell ref="A128:H128"/>
    <mergeCell ref="A242:H242"/>
    <mergeCell ref="A275:H275"/>
    <mergeCell ref="B276:H276"/>
    <mergeCell ref="B284:H284"/>
    <mergeCell ref="A3:H3"/>
    <mergeCell ref="A6:H6"/>
    <mergeCell ref="A8:H8"/>
    <mergeCell ref="A4:H4"/>
    <mergeCell ref="C11:H11"/>
    <mergeCell ref="A12:H12"/>
    <mergeCell ref="A23:G23"/>
    <mergeCell ref="A34:F34"/>
    <mergeCell ref="G34:H34"/>
    <mergeCell ref="A35:H35"/>
    <mergeCell ref="A38:H38"/>
    <mergeCell ref="B39:H39"/>
    <mergeCell ref="A44:H44"/>
    <mergeCell ref="A61:H61"/>
    <mergeCell ref="B45:H45"/>
    <mergeCell ref="A50:G50"/>
    <mergeCell ref="A51:F51"/>
    <mergeCell ref="G51:H51"/>
    <mergeCell ref="A52:H52"/>
    <mergeCell ref="A55:H55"/>
    <mergeCell ref="B56:H56"/>
    <mergeCell ref="B62:H62"/>
    <mergeCell ref="A311:F311"/>
    <mergeCell ref="G311:H311"/>
    <mergeCell ref="D307:G307"/>
    <mergeCell ref="A310:C310"/>
    <mergeCell ref="D310:G310"/>
    <mergeCell ref="A306:H306"/>
    <mergeCell ref="A307:C307"/>
    <mergeCell ref="A308:C308"/>
    <mergeCell ref="D308:G308"/>
    <mergeCell ref="A88:F88"/>
    <mergeCell ref="G88:H88"/>
    <mergeCell ref="A89:H89"/>
    <mergeCell ref="A92:H92"/>
    <mergeCell ref="B80:H80"/>
    <mergeCell ref="A83:H83"/>
    <mergeCell ref="B84:H84"/>
    <mergeCell ref="A87:G87"/>
    <mergeCell ref="A255:H255"/>
    <mergeCell ref="A248:H248"/>
    <mergeCell ref="A253:G253"/>
    <mergeCell ref="A236:G236"/>
    <mergeCell ref="A237:G237"/>
    <mergeCell ref="A238:H238"/>
    <mergeCell ref="C10:H10"/>
    <mergeCell ref="C106:H106"/>
    <mergeCell ref="C107:D107"/>
    <mergeCell ref="E107:H107"/>
    <mergeCell ref="A108:H108"/>
    <mergeCell ref="A109:F109"/>
    <mergeCell ref="G109:H109"/>
    <mergeCell ref="B110:E110"/>
    <mergeCell ref="B111:E111"/>
    <mergeCell ref="A24:G24"/>
    <mergeCell ref="A25:H25"/>
    <mergeCell ref="C27:D27"/>
    <mergeCell ref="E27:H27"/>
    <mergeCell ref="A28:H28"/>
    <mergeCell ref="A29:F29"/>
    <mergeCell ref="G29:H29"/>
    <mergeCell ref="B30:E30"/>
    <mergeCell ref="B31:E31"/>
    <mergeCell ref="B32:E32"/>
    <mergeCell ref="A33:G33"/>
    <mergeCell ref="A76:H76"/>
    <mergeCell ref="A79:H79"/>
    <mergeCell ref="A67:G67"/>
    <mergeCell ref="A68:G68"/>
    <mergeCell ref="G271:H271"/>
    <mergeCell ref="A272:H272"/>
    <mergeCell ref="A69:H69"/>
    <mergeCell ref="A70:F70"/>
    <mergeCell ref="G70:H70"/>
    <mergeCell ref="B71:E71"/>
    <mergeCell ref="B72:E72"/>
    <mergeCell ref="B73:E73"/>
    <mergeCell ref="A74:G74"/>
    <mergeCell ref="A75:F75"/>
    <mergeCell ref="G75:H75"/>
    <mergeCell ref="C240:H240"/>
    <mergeCell ref="C241:H241"/>
    <mergeCell ref="A226:G226"/>
    <mergeCell ref="A227:G227"/>
    <mergeCell ref="A228:H228"/>
    <mergeCell ref="B231:H231"/>
    <mergeCell ref="B233:H233"/>
    <mergeCell ref="A103:G103"/>
    <mergeCell ref="A104:H104"/>
    <mergeCell ref="A247:G247"/>
    <mergeCell ref="A254:G254"/>
    <mergeCell ref="G180:H180"/>
    <mergeCell ref="B181:E181"/>
    <mergeCell ref="B182:E182"/>
    <mergeCell ref="B183:E183"/>
    <mergeCell ref="A207:H207"/>
    <mergeCell ref="A210:H210"/>
    <mergeCell ref="B211:H211"/>
    <mergeCell ref="A218:H218"/>
    <mergeCell ref="B219:H219"/>
    <mergeCell ref="A184:G184"/>
    <mergeCell ref="A185:F185"/>
    <mergeCell ref="G185:H185"/>
    <mergeCell ref="A186:H186"/>
    <mergeCell ref="A189:H189"/>
    <mergeCell ref="B190:H190"/>
    <mergeCell ref="A197:H197"/>
    <mergeCell ref="B198:H198"/>
    <mergeCell ref="A205:G205"/>
    <mergeCell ref="A206:F206"/>
    <mergeCell ref="G206:H206"/>
    <mergeCell ref="A180:F180"/>
    <mergeCell ref="A101:G101"/>
    <mergeCell ref="A102:G102"/>
    <mergeCell ref="A309:C309"/>
    <mergeCell ref="D309:G309"/>
    <mergeCell ref="B93:H93"/>
    <mergeCell ref="A96:H96"/>
    <mergeCell ref="B97:H97"/>
    <mergeCell ref="A100:G100"/>
    <mergeCell ref="A302:G302"/>
    <mergeCell ref="A304:H304"/>
    <mergeCell ref="A303:G303"/>
    <mergeCell ref="A174:G174"/>
    <mergeCell ref="A175:H175"/>
    <mergeCell ref="C177:H177"/>
    <mergeCell ref="C178:D178"/>
    <mergeCell ref="E178:H178"/>
    <mergeCell ref="A179:H179"/>
    <mergeCell ref="A163:G163"/>
    <mergeCell ref="A164:G164"/>
    <mergeCell ref="A165:H165"/>
    <mergeCell ref="B170:H170"/>
    <mergeCell ref="A173:G173"/>
    <mergeCell ref="B168:H168"/>
    <mergeCell ref="B298:H298"/>
  </mergeCells>
  <dataValidations count="4">
    <dataValidation type="list" allowBlank="1" showInputMessage="1" showErrorMessage="1" sqref="G291 G67 G163 G226 G100">
      <formula1>"5,7"</formula1>
    </dataValidation>
    <dataValidation type="list" allowBlank="1" showInputMessage="1" showErrorMessage="1" sqref="F271 G259 G29 F51 F34:G34 G109 F139 F114:G114 G180 F206 F185:G185 G70 F88 F75:G75">
      <formula1>"01.11. - 31.03.,01.10. - 30.04."</formula1>
    </dataValidation>
    <dataValidation type="list" allowBlank="1" showInputMessage="1" showErrorMessage="1" sqref="G271:H271 G51:H51 G139:H139 G206:H206 G88:H88">
      <formula1>"01.04. - 31.10., 01.05. - 30.09."</formula1>
    </dataValidation>
    <dataValidation type="list" allowBlank="1" showInputMessage="1" showErrorMessage="1" sqref="D232 D171:D172 D169 D234:D235 D297 D299:D300">
      <formula1>"m²,lfm.,Stk.,Pauschal"</formula1>
    </dataValidation>
  </dataValidations>
  <pageMargins left="0.78740157480314965" right="0.47244094488188981" top="0.39370078740157483" bottom="0.59055118110236227" header="0.19685039370078741" footer="0.19685039370078741"/>
  <pageSetup paperSize="9" scale="67" fitToHeight="0" orientation="portrait" r:id="rId1"/>
  <headerFooter>
    <oddHeader>&amp;RTeil B - Anlage B-02</oddHeader>
    <oddFooter>&amp;L&amp;A&amp;RSeite &amp;P von &amp;N</oddFooter>
  </headerFooter>
  <rowBreaks count="9" manualBreakCount="9">
    <brk id="26" max="7" man="1"/>
    <brk id="68" max="7" man="1"/>
    <brk id="105" max="7" man="1"/>
    <brk id="138" max="7" man="1"/>
    <brk id="176" max="7" man="1"/>
    <brk id="227" max="7" man="1"/>
    <brk id="239" max="7" man="1"/>
    <brk id="256" max="7" man="1"/>
    <brk id="305"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151-25 Los 4</vt:lpstr>
      <vt:lpstr>'VOEK 151-25 Los 4'!Druckbereich</vt:lpstr>
      <vt:lpstr>'VOEK 151-25 Los 4'!Drucktitel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Dober, Angela Kim</cp:lastModifiedBy>
  <cp:lastPrinted>2025-12-11T12:20:43Z</cp:lastPrinted>
  <dcterms:created xsi:type="dcterms:W3CDTF">2021-01-19T08:45:11Z</dcterms:created>
  <dcterms:modified xsi:type="dcterms:W3CDTF">2025-12-15T11:46:14Z</dcterms:modified>
</cp:coreProperties>
</file>