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VOEK\Abt2\01_FG21_lfd\MAVA-AG\C_Verfahren\1_Vorbereitung\VOEK 151-25 WD, Grau EF_OSWO\04_Vergabeunterlagen\Vergabeunterlagen\01_Version_an_EK\Los 2\"/>
    </mc:Choice>
  </mc:AlternateContent>
  <bookViews>
    <workbookView xWindow="0" yWindow="0" windowWidth="23040" windowHeight="9390" tabRatio="656"/>
  </bookViews>
  <sheets>
    <sheet name="VOEK 151-25 Los 2" sheetId="10" r:id="rId1"/>
  </sheets>
  <definedNames>
    <definedName name="_xlnm.Print_Area" localSheetId="0">'VOEK 151-25 Los 2'!$A$1:$H$156</definedName>
    <definedName name="_xlnm.Print_Titles" localSheetId="0">'VOEK 151-25 Los 2'!$4:$5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9" i="10" l="1"/>
  <c r="A148" i="10"/>
  <c r="F145" i="10" l="1"/>
  <c r="H145" i="10" s="1"/>
  <c r="F146" i="10"/>
  <c r="H146" i="10" s="1"/>
  <c r="F137" i="10"/>
  <c r="H137" i="10" s="1"/>
  <c r="F138" i="10"/>
  <c r="H138" i="10" s="1"/>
  <c r="F125" i="10"/>
  <c r="H125" i="10" s="1"/>
  <c r="F124" i="10"/>
  <c r="H124" i="10" s="1"/>
  <c r="F117" i="10"/>
  <c r="H117" i="10" s="1"/>
  <c r="F116" i="10"/>
  <c r="H116" i="10" s="1"/>
  <c r="F92" i="10"/>
  <c r="H92" i="10" s="1"/>
  <c r="F93" i="10"/>
  <c r="H93" i="10" s="1"/>
  <c r="F65" i="10" l="1"/>
  <c r="A77" i="10"/>
  <c r="A66" i="10"/>
  <c r="A79" i="10"/>
  <c r="F27" i="10"/>
  <c r="F26" i="10"/>
  <c r="F25" i="10"/>
  <c r="F76" i="10" l="1"/>
  <c r="H76" i="10" s="1"/>
  <c r="F73" i="10"/>
  <c r="H73" i="10" s="1"/>
  <c r="H65" i="10"/>
  <c r="F62" i="10"/>
  <c r="H62" i="10" s="1"/>
  <c r="F43" i="10"/>
  <c r="H43" i="10" s="1"/>
  <c r="F44" i="10"/>
  <c r="H44" i="10" s="1"/>
  <c r="F49" i="10"/>
  <c r="H49" i="10" s="1"/>
  <c r="F50" i="10"/>
  <c r="H50" i="10" s="1"/>
  <c r="F32" i="10"/>
  <c r="H32" i="10" s="1"/>
  <c r="F33" i="10"/>
  <c r="H33" i="10" s="1"/>
  <c r="H27" i="10"/>
  <c r="H26" i="10"/>
  <c r="H25" i="10"/>
  <c r="H77" i="10" l="1"/>
  <c r="H66" i="10"/>
  <c r="H78" i="10" s="1"/>
  <c r="F94" i="10"/>
  <c r="H94" i="10" s="1"/>
  <c r="F91" i="10"/>
  <c r="H91" i="10" s="1"/>
  <c r="F88" i="10"/>
  <c r="H88" i="10" s="1"/>
  <c r="H89" i="10" s="1"/>
  <c r="H95" i="10" l="1"/>
  <c r="H96" i="10" s="1"/>
  <c r="H104" i="10"/>
  <c r="H105" i="10" s="1"/>
  <c r="H16" i="10" l="1"/>
  <c r="H17" i="10" s="1"/>
  <c r="F112" i="10"/>
  <c r="H112" i="10" s="1"/>
  <c r="F24" i="10"/>
  <c r="H24" i="10" s="1"/>
  <c r="F30" i="10"/>
  <c r="H30" i="10" s="1"/>
  <c r="F31" i="10"/>
  <c r="H31" i="10" s="1"/>
  <c r="F136" i="10"/>
  <c r="H136" i="10" s="1"/>
  <c r="F141" i="10"/>
  <c r="H141" i="10" s="1"/>
  <c r="F143" i="10"/>
  <c r="H143" i="10" s="1"/>
  <c r="F144" i="10"/>
  <c r="H144" i="10" s="1"/>
  <c r="F114" i="10"/>
  <c r="H114" i="10" s="1"/>
  <c r="F115" i="10"/>
  <c r="H115" i="10" s="1"/>
  <c r="F122" i="10"/>
  <c r="H122" i="10" s="1"/>
  <c r="F120" i="10"/>
  <c r="H120" i="10" s="1"/>
  <c r="F123" i="10"/>
  <c r="H123" i="10" s="1"/>
  <c r="A155" i="10"/>
  <c r="A154" i="10"/>
  <c r="D155" i="10"/>
  <c r="D154" i="10"/>
  <c r="A156" i="10"/>
  <c r="A96" i="10"/>
  <c r="A147" i="10"/>
  <c r="A126" i="10"/>
  <c r="A105" i="10"/>
  <c r="B99" i="10"/>
  <c r="A95" i="10"/>
  <c r="A89" i="10"/>
  <c r="B83" i="10"/>
  <c r="A78" i="10"/>
  <c r="A52" i="10"/>
  <c r="A51" i="10"/>
  <c r="A34" i="10"/>
  <c r="A17" i="10"/>
  <c r="B11" i="10"/>
  <c r="H126" i="10" l="1"/>
  <c r="H34" i="10"/>
  <c r="F42" i="10"/>
  <c r="H42" i="10" s="1"/>
  <c r="F135" i="10"/>
  <c r="H135" i="10" s="1"/>
  <c r="F47" i="10"/>
  <c r="H47" i="10" s="1"/>
  <c r="F41" i="10"/>
  <c r="H41" i="10" s="1"/>
  <c r="F133" i="10"/>
  <c r="H133" i="10" s="1"/>
  <c r="F48" i="10"/>
  <c r="H48" i="10" s="1"/>
  <c r="H147" i="10" l="1"/>
  <c r="H51" i="10"/>
  <c r="H52" i="10" s="1"/>
  <c r="H79" i="10" s="1"/>
  <c r="H148" i="10" l="1"/>
  <c r="H154" i="10"/>
  <c r="H149" i="10" l="1"/>
  <c r="H155" i="10" s="1"/>
  <c r="G156" i="10" l="1"/>
</calcChain>
</file>

<file path=xl/sharedStrings.xml><?xml version="1.0" encoding="utf-8"?>
<sst xmlns="http://schemas.openxmlformats.org/spreadsheetml/2006/main" count="389" uniqueCount="95">
  <si>
    <t>Leistungstext (kurz)</t>
  </si>
  <si>
    <t>Einheit</t>
  </si>
  <si>
    <t>m²</t>
  </si>
  <si>
    <t>a</t>
  </si>
  <si>
    <t>b</t>
  </si>
  <si>
    <t>c</t>
  </si>
  <si>
    <t>d</t>
  </si>
  <si>
    <t>e</t>
  </si>
  <si>
    <t>f = c * e</t>
  </si>
  <si>
    <t>g</t>
  </si>
  <si>
    <t>h = f * g</t>
  </si>
  <si>
    <t>01.11. - 31.03.</t>
  </si>
  <si>
    <t>Räumen und Streuen</t>
  </si>
  <si>
    <t>1.1</t>
  </si>
  <si>
    <t>Gesamtpreis 
in € / Einsatz
(netto)</t>
  </si>
  <si>
    <t>Nicht öffentliche Flächen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</si>
  <si>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</si>
  <si>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 xml:space="preserve">kalk. Menge 
ca. </t>
  </si>
  <si>
    <t>Grundleistungen</t>
  </si>
  <si>
    <t>WINTERDIENST</t>
  </si>
  <si>
    <t>Teil B - Anlage B-02</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</si>
  <si>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</si>
  <si>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Bereitstellungs- / Einsatzpauschale</t>
  </si>
  <si>
    <r>
      <t>Bereitstellungspauschale</t>
    </r>
    <r>
      <rPr>
        <b/>
        <u/>
        <sz val="11"/>
        <color theme="1"/>
        <rFont val="Arial"/>
        <family val="2"/>
      </rPr>
      <t/>
    </r>
  </si>
  <si>
    <t>Pauschale 
in € / Saison
(netto)</t>
  </si>
  <si>
    <t>e = c * d</t>
  </si>
  <si>
    <t xml:space="preserve">Bereitstellungs- / Vorhaltepauschale: Bereitstellung, Vorhaltung und alle Leistungen der LB, die nicht in den Folgepositionen bepreist werden, wie z.B. Durchführung von Kontrollfahrten, Überwachung der Wettersituation, Protokollierung, Streugutbereitstellung / -wiederaufnahme und -entsorgung etc. </t>
  </si>
  <si>
    <t>Muss an einem Tag auf Grund der Witterungsverhältnisse mehrfach gestreut und / oder geräumt werden, kann die Einsatzpauschale mehrfach abgerechnet werden.</t>
  </si>
  <si>
    <t>Pauschale je Einsatz 
in € / m²
(netto)</t>
  </si>
  <si>
    <t>Pauschale
in € / Einsatz
(netto)</t>
  </si>
  <si>
    <t>kalk. Anzahl Einsätze
/ Saison</t>
  </si>
  <si>
    <t>Streuen</t>
  </si>
  <si>
    <t>kalk. Anzahl Einsätze
/ p. a.</t>
  </si>
  <si>
    <t>kalk. Gesamtpreis 
in € / p. a.
(netto)</t>
  </si>
  <si>
    <t>1.1.2</t>
  </si>
  <si>
    <r>
      <t xml:space="preserve">Einsatzpauschalen </t>
    </r>
    <r>
      <rPr>
        <b/>
        <u/>
        <sz val="11"/>
        <color theme="1"/>
        <rFont val="Calibri"/>
        <family val="2"/>
        <scheme val="minor"/>
      </rPr>
      <t>innerhalb</t>
    </r>
    <r>
      <rPr>
        <b/>
        <sz val="11"/>
        <color theme="1"/>
        <rFont val="Calibri"/>
        <family val="2"/>
        <scheme val="minor"/>
      </rPr>
      <t xml:space="preserve"> der Winterdienstsaison </t>
    </r>
  </si>
  <si>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</si>
  <si>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</si>
  <si>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Pauschale in €
/ Monat
(netto)</t>
  </si>
  <si>
    <t>Anzahl Monate
/ Saison</t>
  </si>
  <si>
    <t>GRAUFLÄCHENREINIGUNG</t>
  </si>
  <si>
    <t>Grauflächenreinigung öffentliche Flächen</t>
  </si>
  <si>
    <t>Reinigung der öffentlichen Wegeflächen befestigt (Pflaster) inkl. Wildwuchsentfernung</t>
  </si>
  <si>
    <t>1.1.3</t>
  </si>
  <si>
    <t>Grauflächenreinigung nicht öffentliche Flächen</t>
  </si>
  <si>
    <t>2.1</t>
  </si>
  <si>
    <t>Öffentliche Flächen</t>
  </si>
  <si>
    <t>2.</t>
  </si>
  <si>
    <t>ZUSAMMENFASSUNG</t>
  </si>
  <si>
    <t>VOEK 151-25, Los 2</t>
  </si>
  <si>
    <t>WE 149133</t>
  </si>
  <si>
    <t>1.</t>
  </si>
  <si>
    <t>1.1.3.10 a</t>
  </si>
  <si>
    <t>Maschineller Winterdienst – nicht öffentliche Wegeflächen unbefestigt</t>
  </si>
  <si>
    <t>1.1.3.10 b</t>
  </si>
  <si>
    <t>Maschineller Winterdienst – nicht öffentliche Verkehrs- und Wegeflächen befestigt (Pflaster)</t>
  </si>
  <si>
    <t>1.1.3.10 c</t>
  </si>
  <si>
    <t>Maschineller Winterdienst – nicht öffentliche Parkplätze befestigt (Pflaster)</t>
  </si>
  <si>
    <t>1.1.3.10 d</t>
  </si>
  <si>
    <t>Händischer Winterdienst – nicht öffentliche befestigte Fläche (Pflaster)</t>
  </si>
  <si>
    <r>
      <t>Option</t>
    </r>
    <r>
      <rPr>
        <b/>
        <i/>
        <sz val="12"/>
        <color theme="1"/>
        <rFont val="Calibri"/>
        <family val="2"/>
        <scheme val="minor"/>
      </rPr>
      <t xml:space="preserve"> gem. Pkt. 1.1.2 der Leistungsbeschreibung</t>
    </r>
  </si>
  <si>
    <t>1.1.2.10 a</t>
  </si>
  <si>
    <t>Maschineller Winterdienst – öffentliche Verkehrsflächen befestigt</t>
  </si>
  <si>
    <t>WE 105528</t>
  </si>
  <si>
    <t>Ehemaliger EU Binnen-Grenzübergang Ludwigsdorf – An der Autobahn in 02828 Görlitz</t>
  </si>
  <si>
    <t>2.1.3</t>
  </si>
  <si>
    <t>2.1.3.10</t>
  </si>
  <si>
    <t>2.1.4</t>
  </si>
  <si>
    <t>2.1.4.10</t>
  </si>
  <si>
    <t>Reinigung der nicht öffentlichen Wegeflächen befestigt (Pflaster) inkl. Wildwuchsentfernung</t>
  </si>
  <si>
    <t>2.1.4.20</t>
  </si>
  <si>
    <t>Reinigung der nicht öffentlichen Verkehrsflächen befestigt (Asphalt) inkl. Wildwuchsentfernung</t>
  </si>
  <si>
    <t>lfm</t>
  </si>
  <si>
    <t>Entwässerungsanlagen reinigen - Entwässerungsrinnen</t>
  </si>
  <si>
    <t>2.1.4.30 a</t>
  </si>
  <si>
    <t>2.1.4.30 b</t>
  </si>
  <si>
    <t>Stk</t>
  </si>
  <si>
    <t>Entwässerungsanlagen reinigen - Ablaufschächte</t>
  </si>
  <si>
    <t>Pauschale je Einsatz 
in € / m² / lfm / Stk
(netto)</t>
  </si>
  <si>
    <t>2.2</t>
  </si>
  <si>
    <t>2.2.3</t>
  </si>
  <si>
    <t>2.2.3.10 a</t>
  </si>
  <si>
    <t>Maschineller Winterdienst – öffentliche Wegeflächen befestigt (Pflaster)</t>
  </si>
  <si>
    <t>2.2.4</t>
  </si>
  <si>
    <t>2.2.4.10 a</t>
  </si>
  <si>
    <t>2.2.4.10 b</t>
  </si>
  <si>
    <t>2.2.4.10 c</t>
  </si>
  <si>
    <t>2.2.4.10 d</t>
  </si>
  <si>
    <t>Maschineller Winterdienst – nicht öffentliche Wegeflächen befestigt (Pflaster)</t>
  </si>
  <si>
    <t>Händischer Winterdienst – nicht öffentliche Wegeflächen befestigt (Pflaster)</t>
  </si>
  <si>
    <t>Maschineller Winterdienst – nicht öffentliche Verkehrsflächen befestigt (Asphalt)</t>
  </si>
  <si>
    <t>Händischer Winterdienst – nicht öffentliche Verkehrsflächen befestigt (Asphalt)</t>
  </si>
  <si>
    <t>01.04. - 31.10.</t>
  </si>
  <si>
    <t>Hauptzollamt Dresden - Kontrolleinheit Verkehrswege (KEV) Görlitz Gewerbegebiet Klingewalde - Klingewalder Höhe 2 in 02828 Görlitz</t>
  </si>
  <si>
    <t>Preisblatt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</si>
</sst>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31" x14ac:knownFonts="1">
    <font>
      <sz val="11"/>
      <color theme="1"/>
      <name val="Arial"/>
      <family val="2"/>
    </font>
    <font>
      <sz val="11"/>
      <color theme="1"/>
      <name val="Calibri"/>
      <family val="2"/>
      <scheme val="minor"/>
    </font>
    <font>
      <sz val="11"/>
      <color theme="1"/>
      <name val="Calibri"/>
      <family val="2"/>
      <scheme val="minor"/>
    </font>
    <font>
      <sz val="10"/>
      <name val="Arial"/>
      <family val="2"/>
    </font>
    <font>
      <i/>
      <sz val="10"/>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2"/>
      <name val="Calibri"/>
      <family val="2"/>
      <scheme val="minor"/>
    </font>
    <font>
      <b/>
      <u/>
      <sz val="11"/>
      <color theme="1"/>
      <name val="Arial"/>
      <family val="2"/>
    </font>
    <font>
      <b/>
      <i/>
      <sz val="10"/>
      <color theme="1"/>
      <name val="Calibri"/>
      <family val="2"/>
      <scheme val="minor"/>
    </font>
    <font>
      <b/>
      <u/>
      <sz val="11"/>
      <color theme="1"/>
      <name val="Calibri"/>
      <family val="2"/>
      <scheme val="minor"/>
    </font>
    <font>
      <b/>
      <sz val="10"/>
      <name val="Calibri"/>
      <family val="2"/>
      <scheme val="minor"/>
    </font>
    <font>
      <b/>
      <sz val="14"/>
      <color theme="1"/>
      <name val="Calibri"/>
      <family val="2"/>
      <scheme val="minor"/>
    </font>
    <font>
      <b/>
      <i/>
      <sz val="12"/>
      <color theme="1"/>
      <name val="Calibri"/>
      <family val="2"/>
      <scheme val="minor"/>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101">
    <xf numFmtId="0" fontId="0" fillId="0" borderId="0" xfId="0"/>
    <xf numFmtId="0" fontId="6" fillId="0" borderId="0" xfId="0" applyFont="1" applyProtection="1"/>
    <xf numFmtId="0" fontId="6" fillId="0" borderId="0" xfId="0" applyFont="1" applyAlignment="1" applyProtection="1">
      <alignment horizontal="center"/>
    </xf>
    <xf numFmtId="0" fontId="9" fillId="0" borderId="0" xfId="0" applyFont="1" applyFill="1" applyProtection="1"/>
    <xf numFmtId="49" fontId="11" fillId="0" borderId="1" xfId="0" applyNumberFormat="1"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4" fontId="16" fillId="0" borderId="1" xfId="0" applyNumberFormat="1" applyFont="1" applyFill="1" applyBorder="1" applyAlignment="1" applyProtection="1">
      <alignment horizontal="right" vertical="center"/>
    </xf>
    <xf numFmtId="4" fontId="17" fillId="0" borderId="1" xfId="0" applyNumberFormat="1" applyFont="1" applyFill="1" applyBorder="1" applyAlignment="1" applyProtection="1">
      <alignment horizontal="right" vertical="center"/>
    </xf>
    <xf numFmtId="164" fontId="18" fillId="0" borderId="1" xfId="0" applyNumberFormat="1" applyFont="1" applyFill="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center"/>
    </xf>
    <xf numFmtId="0" fontId="22" fillId="0" borderId="0" xfId="0" applyFont="1" applyFill="1" applyAlignment="1" applyProtection="1">
      <alignment horizontal="center" vertical="center"/>
    </xf>
    <xf numFmtId="0" fontId="2" fillId="0" borderId="0" xfId="0" applyFont="1"/>
    <xf numFmtId="49" fontId="7" fillId="0" borderId="0" xfId="0" applyNumberFormat="1" applyFont="1" applyFill="1" applyBorder="1" applyAlignment="1" applyProtection="1">
      <alignment vertical="center" wrapText="1"/>
    </xf>
    <xf numFmtId="49" fontId="25" fillId="0" borderId="1" xfId="0" applyNumberFormat="1"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5" fillId="0" borderId="1" xfId="0" applyFont="1" applyBorder="1" applyAlignment="1">
      <alignment vertical="center" wrapText="1"/>
    </xf>
    <xf numFmtId="3" fontId="16" fillId="0" borderId="1" xfId="0" applyNumberFormat="1" applyFont="1" applyFill="1" applyBorder="1" applyAlignment="1" applyProtection="1">
      <alignment vertical="center" wrapText="1"/>
    </xf>
    <xf numFmtId="4" fontId="11" fillId="3" borderId="1" xfId="0" applyNumberFormat="1" applyFont="1" applyFill="1" applyBorder="1" applyAlignment="1" applyProtection="1">
      <alignment horizontal="right" vertical="center"/>
      <protection locked="0"/>
    </xf>
    <xf numFmtId="0" fontId="13"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49" fontId="7" fillId="4" borderId="6" xfId="0" applyNumberFormat="1" applyFont="1" applyFill="1" applyBorder="1" applyAlignment="1" applyProtection="1">
      <alignment vertical="center" wrapText="1"/>
    </xf>
    <xf numFmtId="0" fontId="7" fillId="4" borderId="6" xfId="0" applyFont="1" applyFill="1" applyBorder="1" applyAlignment="1" applyProtection="1">
      <alignment vertical="center" wrapText="1"/>
    </xf>
    <xf numFmtId="0" fontId="13" fillId="6" borderId="1" xfId="0" applyFont="1" applyFill="1" applyBorder="1" applyAlignment="1" applyProtection="1">
      <alignment horizontal="left" vertical="center" wrapText="1"/>
    </xf>
    <xf numFmtId="4" fontId="13" fillId="6" borderId="1" xfId="0" applyNumberFormat="1" applyFont="1" applyFill="1" applyBorder="1" applyAlignment="1" applyProtection="1">
      <alignment horizontal="right" vertical="center"/>
    </xf>
    <xf numFmtId="0" fontId="19" fillId="7" borderId="1" xfId="0" applyFont="1" applyFill="1" applyBorder="1" applyAlignment="1" applyProtection="1">
      <alignment vertical="center" wrapText="1"/>
    </xf>
    <xf numFmtId="4" fontId="13" fillId="4" borderId="1" xfId="0" applyNumberFormat="1" applyFont="1" applyFill="1" applyBorder="1" applyAlignment="1" applyProtection="1">
      <alignment horizontal="right" vertical="center"/>
    </xf>
    <xf numFmtId="0" fontId="17" fillId="6" borderId="3" xfId="0" applyFont="1" applyFill="1" applyBorder="1" applyAlignment="1" applyProtection="1">
      <alignment vertical="center" wrapText="1"/>
    </xf>
    <xf numFmtId="0" fontId="17" fillId="6" borderId="4" xfId="0" applyFont="1" applyFill="1" applyBorder="1" applyAlignment="1" applyProtection="1">
      <alignment vertical="center" wrapText="1"/>
    </xf>
    <xf numFmtId="49" fontId="17" fillId="6" borderId="2" xfId="0" applyNumberFormat="1" applyFont="1" applyFill="1" applyBorder="1" applyAlignment="1" applyProtection="1">
      <alignment vertical="center" wrapText="1"/>
    </xf>
    <xf numFmtId="0" fontId="11" fillId="0" borderId="1" xfId="0" applyNumberFormat="1" applyFont="1" applyFill="1" applyBorder="1" applyAlignment="1" applyProtection="1">
      <alignment horizontal="center" vertical="center" wrapText="1"/>
    </xf>
    <xf numFmtId="1" fontId="17" fillId="0" borderId="0" xfId="0" applyNumberFormat="1" applyFont="1" applyFill="1" applyBorder="1" applyAlignment="1" applyProtection="1">
      <alignment horizontal="right" vertical="center"/>
    </xf>
    <xf numFmtId="4" fontId="13" fillId="0" borderId="0" xfId="0" applyNumberFormat="1" applyFont="1" applyFill="1" applyBorder="1" applyAlignment="1" applyProtection="1">
      <alignment horizontal="right" vertical="center"/>
    </xf>
    <xf numFmtId="49" fontId="7" fillId="4" borderId="1" xfId="0" applyNumberFormat="1" applyFont="1" applyFill="1" applyBorder="1" applyAlignment="1" applyProtection="1">
      <alignment vertical="center" wrapText="1"/>
    </xf>
    <xf numFmtId="0" fontId="7" fillId="4" borderId="1" xfId="0" applyFont="1" applyFill="1" applyBorder="1" applyAlignment="1" applyProtection="1">
      <alignment vertical="center" wrapText="1"/>
    </xf>
    <xf numFmtId="4" fontId="13" fillId="5" borderId="1" xfId="0" applyNumberFormat="1" applyFont="1" applyFill="1" applyBorder="1" applyAlignment="1" applyProtection="1">
      <alignment horizontal="right" vertical="center"/>
    </xf>
    <xf numFmtId="0" fontId="14" fillId="6" borderId="1"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1" fillId="0" borderId="0" xfId="0" applyFont="1" applyProtection="1"/>
    <xf numFmtId="4" fontId="27" fillId="0" borderId="1" xfId="0" applyNumberFormat="1" applyFont="1" applyFill="1" applyBorder="1" applyAlignment="1" applyProtection="1">
      <alignment horizontal="right" vertical="center" wrapText="1"/>
    </xf>
    <xf numFmtId="0" fontId="1" fillId="0" borderId="0" xfId="0" applyFont="1" applyAlignment="1" applyProtection="1">
      <alignment horizontal="center"/>
    </xf>
    <xf numFmtId="0" fontId="17" fillId="6" borderId="2" xfId="0" applyFont="1" applyFill="1" applyBorder="1" applyAlignment="1" applyProtection="1">
      <alignment horizontal="left" vertical="center" wrapText="1"/>
    </xf>
    <xf numFmtId="0" fontId="17" fillId="6" borderId="3" xfId="0" applyFont="1" applyFill="1" applyBorder="1" applyAlignment="1" applyProtection="1">
      <alignment horizontal="left" vertical="center" wrapText="1"/>
    </xf>
    <xf numFmtId="0" fontId="17" fillId="6" borderId="4"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1" fontId="7" fillId="4" borderId="1" xfId="0" applyNumberFormat="1" applyFont="1" applyFill="1" applyBorder="1" applyAlignment="1" applyProtection="1">
      <alignment horizontal="right" vertical="center" wrapText="1"/>
    </xf>
    <xf numFmtId="4" fontId="28" fillId="4" borderId="1" xfId="0" applyNumberFormat="1" applyFont="1" applyFill="1" applyBorder="1" applyAlignment="1" applyProtection="1">
      <alignment horizontal="right" vertical="center"/>
    </xf>
    <xf numFmtId="0" fontId="12" fillId="0" borderId="2" xfId="1" applyFont="1" applyFill="1" applyBorder="1" applyAlignment="1" applyProtection="1">
      <alignment horizontal="left" vertical="center" wrapText="1"/>
    </xf>
    <xf numFmtId="0" fontId="12" fillId="0" borderId="3" xfId="1" applyFont="1" applyFill="1" applyBorder="1" applyAlignment="1" applyProtection="1">
      <alignment horizontal="left" vertical="center" wrapText="1"/>
    </xf>
    <xf numFmtId="0" fontId="12" fillId="0" borderId="4" xfId="1" applyFont="1" applyFill="1" applyBorder="1" applyAlignment="1" applyProtection="1">
      <alignment horizontal="left" vertical="center" wrapText="1"/>
    </xf>
    <xf numFmtId="1" fontId="27" fillId="0" borderId="1" xfId="0" applyNumberFormat="1" applyFont="1" applyFill="1" applyBorder="1" applyAlignment="1" applyProtection="1">
      <alignment horizontal="left" vertical="center" wrapText="1"/>
    </xf>
    <xf numFmtId="0" fontId="19" fillId="7" borderId="1" xfId="0" applyFont="1" applyFill="1" applyBorder="1" applyAlignment="1" applyProtection="1">
      <alignment horizontal="left" vertical="center" wrapText="1"/>
    </xf>
    <xf numFmtId="1" fontId="17" fillId="0" borderId="2" xfId="0" applyNumberFormat="1" applyFont="1" applyFill="1" applyBorder="1" applyAlignment="1" applyProtection="1">
      <alignment horizontal="right" vertical="center"/>
    </xf>
    <xf numFmtId="1" fontId="17" fillId="0" borderId="3" xfId="0" applyNumberFormat="1" applyFont="1" applyFill="1" applyBorder="1" applyAlignment="1" applyProtection="1">
      <alignment horizontal="right" vertical="center"/>
    </xf>
    <xf numFmtId="1" fontId="17" fillId="0" borderId="4" xfId="0" applyNumberFormat="1" applyFont="1" applyFill="1" applyBorder="1" applyAlignment="1" applyProtection="1">
      <alignment horizontal="right" vertical="center"/>
    </xf>
    <xf numFmtId="0" fontId="20" fillId="2" borderId="5" xfId="0" applyFont="1" applyFill="1" applyBorder="1" applyAlignment="1" applyProtection="1">
      <alignment horizontal="left" vertical="top" wrapText="1"/>
    </xf>
    <xf numFmtId="0" fontId="13" fillId="4" borderId="2" xfId="0" applyFont="1" applyFill="1" applyBorder="1" applyAlignment="1" applyProtection="1">
      <alignment horizontal="right" vertical="center" wrapText="1"/>
    </xf>
    <xf numFmtId="0" fontId="13" fillId="4" borderId="3" xfId="0" applyFont="1" applyFill="1" applyBorder="1" applyAlignment="1" applyProtection="1">
      <alignment horizontal="right" vertical="center" wrapText="1"/>
    </xf>
    <xf numFmtId="0" fontId="13" fillId="4" borderId="4" xfId="0" applyFont="1" applyFill="1" applyBorder="1" applyAlignment="1" applyProtection="1">
      <alignment horizontal="right" vertical="center" wrapText="1"/>
    </xf>
    <xf numFmtId="0" fontId="13" fillId="6" borderId="2"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4" xfId="0" applyFont="1" applyFill="1" applyBorder="1" applyAlignment="1" applyProtection="1">
      <alignment horizontal="left" vertical="center" wrapText="1"/>
    </xf>
    <xf numFmtId="0" fontId="14" fillId="6" borderId="2"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16" fillId="0" borderId="2"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5" fillId="6" borderId="2"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6" borderId="4" xfId="0" applyFont="1" applyFill="1" applyBorder="1" applyAlignment="1" applyProtection="1">
      <alignment horizontal="left" vertical="center"/>
    </xf>
    <xf numFmtId="0" fontId="10" fillId="6" borderId="2"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5" fillId="5" borderId="2"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0" fontId="5" fillId="5" borderId="4" xfId="0" applyFont="1" applyFill="1" applyBorder="1" applyAlignment="1" applyProtection="1">
      <alignment horizontal="left" vertical="center"/>
    </xf>
    <xf numFmtId="0" fontId="10" fillId="5" borderId="2"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49" fontId="7" fillId="5" borderId="1" xfId="0" applyNumberFormat="1" applyFont="1" applyFill="1" applyBorder="1" applyAlignment="1" applyProtection="1">
      <alignment horizontal="left" vertical="center" wrapText="1"/>
    </xf>
    <xf numFmtId="49" fontId="7" fillId="5" borderId="2" xfId="0" applyNumberFormat="1" applyFont="1" applyFill="1" applyBorder="1" applyAlignment="1" applyProtection="1">
      <alignment horizontal="left" vertical="center" wrapText="1"/>
    </xf>
    <xf numFmtId="49" fontId="7" fillId="5" borderId="3" xfId="0" applyNumberFormat="1" applyFont="1" applyFill="1" applyBorder="1" applyAlignment="1" applyProtection="1">
      <alignment horizontal="left" vertical="center" wrapText="1"/>
    </xf>
    <xf numFmtId="49" fontId="7" fillId="5" borderId="4" xfId="0" applyNumberFormat="1" applyFont="1" applyFill="1" applyBorder="1" applyAlignment="1" applyProtection="1">
      <alignment horizontal="left" vertical="center" wrapText="1"/>
    </xf>
    <xf numFmtId="1" fontId="17" fillId="0" borderId="1" xfId="0" applyNumberFormat="1" applyFont="1" applyFill="1" applyBorder="1" applyAlignment="1" applyProtection="1">
      <alignment horizontal="right" vertical="center"/>
    </xf>
    <xf numFmtId="1" fontId="27" fillId="5" borderId="1" xfId="0" applyNumberFormat="1" applyFont="1" applyFill="1" applyBorder="1" applyAlignment="1" applyProtection="1">
      <alignment horizontal="right" vertical="center"/>
    </xf>
    <xf numFmtId="0" fontId="7" fillId="4" borderId="1"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wrapText="1"/>
    </xf>
    <xf numFmtId="1" fontId="17" fillId="6" borderId="2" xfId="0" applyNumberFormat="1" applyFont="1" applyFill="1" applyBorder="1" applyAlignment="1" applyProtection="1">
      <alignment horizontal="right" vertical="center"/>
    </xf>
    <xf numFmtId="1" fontId="17" fillId="6" borderId="3" xfId="0" applyNumberFormat="1" applyFont="1" applyFill="1" applyBorder="1" applyAlignment="1" applyProtection="1">
      <alignment horizontal="right" vertical="center"/>
    </xf>
    <xf numFmtId="1" fontId="17" fillId="6" borderId="4" xfId="0" applyNumberFormat="1" applyFont="1" applyFill="1" applyBorder="1" applyAlignment="1" applyProtection="1">
      <alignment horizontal="right" vertical="center"/>
    </xf>
    <xf numFmtId="0" fontId="19" fillId="7" borderId="2" xfId="0" applyFont="1" applyFill="1" applyBorder="1" applyAlignment="1" applyProtection="1">
      <alignment horizontal="left" vertical="center" wrapText="1"/>
    </xf>
    <xf numFmtId="0" fontId="19" fillId="7" borderId="3" xfId="0" applyFont="1" applyFill="1" applyBorder="1" applyAlignment="1" applyProtection="1">
      <alignment horizontal="left" vertical="center" wrapText="1"/>
    </xf>
    <xf numFmtId="0" fontId="19" fillId="7" borderId="4" xfId="0" applyFont="1" applyFill="1" applyBorder="1" applyAlignment="1" applyProtection="1">
      <alignment horizontal="left" vertical="center" wrapText="1"/>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0" fontId="21"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4" fontId="16" fillId="3" borderId="0" xfId="0" applyNumberFormat="1" applyFont="1" applyFill="1" applyBorder="1" applyAlignment="1" applyProtection="1">
      <alignment horizontal="center" vertical="center" wrapText="1"/>
    </xf>
    <xf numFmtId="0" fontId="30" fillId="0" borderId="0" xfId="0" applyFont="1" applyAlignment="1" applyProtection="1">
      <alignment horizontal="center" vertical="center" wrapText="1"/>
    </xf>
  </cellXfs>
  <cellStyles count="2">
    <cellStyle name="Standard" xfId="0" builtinId="0"/>
    <cellStyle name="Standard 2" xfId="1"/>
  </cellStyles>
  <dxfs count="0"/>
  <tableStyles count="0" defaultTableStyle="TableStyleMedium2" defaultPivotStyle="PivotStyleLight16"/>
  <colors>
    <mruColors>
      <color rgb="FFC3C8C3"/>
      <color rgb="FF004141"/>
      <color rgb="FFDCE1DC"/>
      <color rgb="FFE9A4BE"/>
      <color rgb="FFC4F20C"/>
      <color rgb="FFEBF0EB"/>
      <color rgb="FFC8E1A6"/>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9"/>
  <sheetViews>
    <sheetView showGridLines="0" tabSelected="1" view="pageBreakPreview" topLeftCell="A127" zoomScale="115" zoomScaleNormal="55" zoomScaleSheetLayoutView="115" workbookViewId="0">
      <selection activeCell="E27" sqref="E27"/>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16384" width="11" style="1"/>
  </cols>
  <sheetData>
    <row r="1" spans="1:8" s="9" customFormat="1" ht="30" customHeight="1" x14ac:dyDescent="0.25">
      <c r="E1" s="10"/>
    </row>
    <row r="2" spans="1:8" s="9" customFormat="1" ht="9.9499999999999993" customHeight="1" x14ac:dyDescent="0.25">
      <c r="A2" s="11"/>
      <c r="B2" s="11"/>
      <c r="C2" s="11"/>
      <c r="D2" s="11"/>
      <c r="E2" s="11"/>
      <c r="F2" s="11"/>
      <c r="G2" s="11"/>
      <c r="H2" s="11"/>
    </row>
    <row r="3" spans="1:8" s="9" customFormat="1" ht="18.75" x14ac:dyDescent="0.25">
      <c r="A3" s="97" t="s">
        <v>20</v>
      </c>
      <c r="B3" s="97"/>
      <c r="C3" s="97"/>
      <c r="D3" s="97"/>
      <c r="E3" s="97"/>
      <c r="F3" s="97"/>
      <c r="G3" s="97"/>
      <c r="H3" s="97"/>
    </row>
    <row r="4" spans="1:8" s="12" customFormat="1" ht="23.25" x14ac:dyDescent="0.25">
      <c r="A4" s="100" t="s">
        <v>94</v>
      </c>
      <c r="B4" s="100"/>
      <c r="C4" s="100"/>
      <c r="D4" s="100"/>
      <c r="E4" s="100"/>
      <c r="F4" s="100"/>
      <c r="G4" s="100"/>
      <c r="H4" s="100"/>
    </row>
    <row r="5" spans="1:8" s="9" customFormat="1" ht="9.9499999999999993" customHeight="1" x14ac:dyDescent="0.25">
      <c r="A5" s="11"/>
      <c r="B5" s="11"/>
      <c r="C5" s="11"/>
      <c r="D5" s="11"/>
      <c r="E5" s="11"/>
      <c r="F5" s="11"/>
      <c r="G5" s="11"/>
      <c r="H5" s="11"/>
    </row>
    <row r="6" spans="1:8" s="9" customFormat="1" x14ac:dyDescent="0.25">
      <c r="A6" s="98" t="s">
        <v>49</v>
      </c>
      <c r="B6" s="98"/>
      <c r="C6" s="98"/>
      <c r="D6" s="98"/>
      <c r="E6" s="98"/>
      <c r="F6" s="98"/>
      <c r="G6" s="98"/>
      <c r="H6" s="98"/>
    </row>
    <row r="7" spans="1:8" s="9" customFormat="1" x14ac:dyDescent="0.25">
      <c r="A7" s="11"/>
      <c r="B7" s="11"/>
      <c r="C7" s="11"/>
      <c r="D7" s="11"/>
      <c r="E7" s="11"/>
      <c r="F7" s="11"/>
      <c r="G7" s="11"/>
      <c r="H7" s="11"/>
    </row>
    <row r="8" spans="1:8" s="12" customFormat="1" ht="14.25" customHeight="1" x14ac:dyDescent="0.25">
      <c r="A8" s="99" t="s">
        <v>21</v>
      </c>
      <c r="B8" s="99"/>
      <c r="C8" s="99"/>
      <c r="D8" s="99"/>
      <c r="E8" s="99"/>
      <c r="F8" s="99"/>
      <c r="G8" s="99"/>
      <c r="H8" s="99"/>
    </row>
    <row r="9" spans="1:8" s="9" customFormat="1" ht="9.9499999999999993" customHeight="1" x14ac:dyDescent="0.25">
      <c r="A9" s="11"/>
      <c r="B9" s="11"/>
      <c r="C9" s="11"/>
      <c r="D9" s="11"/>
      <c r="E9" s="11"/>
      <c r="F9" s="11"/>
      <c r="G9" s="11"/>
      <c r="H9" s="11"/>
    </row>
    <row r="10" spans="1:8" s="3" customFormat="1" ht="39.950000000000003" customHeight="1" x14ac:dyDescent="0.25">
      <c r="A10" s="25" t="s">
        <v>51</v>
      </c>
      <c r="B10" s="25" t="s">
        <v>50</v>
      </c>
      <c r="C10" s="91" t="s">
        <v>93</v>
      </c>
      <c r="D10" s="92"/>
      <c r="E10" s="92"/>
      <c r="F10" s="92"/>
      <c r="G10" s="92"/>
      <c r="H10" s="93"/>
    </row>
    <row r="11" spans="1:8" s="3" customFormat="1" ht="30.75" customHeight="1" x14ac:dyDescent="0.25">
      <c r="A11" s="33" t="s">
        <v>13</v>
      </c>
      <c r="B11" s="34" t="str">
        <f>B10</f>
        <v>WE 149133</v>
      </c>
      <c r="C11" s="86" t="s">
        <v>19</v>
      </c>
      <c r="D11" s="86"/>
      <c r="E11" s="87" t="s">
        <v>22</v>
      </c>
      <c r="F11" s="87"/>
      <c r="G11" s="87"/>
      <c r="H11" s="87"/>
    </row>
    <row r="12" spans="1:8" s="3" customFormat="1" ht="30" customHeight="1" x14ac:dyDescent="0.25">
      <c r="A12" s="80" t="s">
        <v>18</v>
      </c>
      <c r="B12" s="80"/>
      <c r="C12" s="80"/>
      <c r="D12" s="80"/>
      <c r="E12" s="80"/>
      <c r="F12" s="80"/>
      <c r="G12" s="80"/>
      <c r="H12" s="80"/>
    </row>
    <row r="13" spans="1:8" s="13" customFormat="1" ht="30" customHeight="1" x14ac:dyDescent="0.2">
      <c r="A13" s="70" t="s">
        <v>23</v>
      </c>
      <c r="B13" s="71"/>
      <c r="C13" s="71"/>
      <c r="D13" s="71"/>
      <c r="E13" s="71"/>
      <c r="F13" s="72"/>
      <c r="G13" s="73" t="s">
        <v>11</v>
      </c>
      <c r="H13" s="74"/>
    </row>
    <row r="14" spans="1:8" s="13" customFormat="1" ht="38.25" x14ac:dyDescent="0.2">
      <c r="A14" s="19" t="s">
        <v>37</v>
      </c>
      <c r="B14" s="61" t="s">
        <v>0</v>
      </c>
      <c r="C14" s="62"/>
      <c r="D14" s="62"/>
      <c r="E14" s="63"/>
      <c r="F14" s="19" t="s">
        <v>38</v>
      </c>
      <c r="G14" s="19" t="s">
        <v>39</v>
      </c>
      <c r="H14" s="19" t="s">
        <v>24</v>
      </c>
    </row>
    <row r="15" spans="1:8" s="13" customFormat="1" ht="15.75" x14ac:dyDescent="0.2">
      <c r="A15" s="20" t="s">
        <v>3</v>
      </c>
      <c r="B15" s="64" t="s">
        <v>4</v>
      </c>
      <c r="C15" s="65"/>
      <c r="D15" s="65"/>
      <c r="E15" s="66"/>
      <c r="F15" s="20" t="s">
        <v>5</v>
      </c>
      <c r="G15" s="20" t="s">
        <v>6</v>
      </c>
      <c r="H15" s="20" t="s">
        <v>25</v>
      </c>
    </row>
    <row r="16" spans="1:8" s="13" customFormat="1" ht="48" customHeight="1" x14ac:dyDescent="0.2">
      <c r="A16" s="14" t="s">
        <v>13</v>
      </c>
      <c r="B16" s="67" t="s">
        <v>26</v>
      </c>
      <c r="C16" s="68"/>
      <c r="D16" s="68"/>
      <c r="E16" s="69"/>
      <c r="F16" s="18"/>
      <c r="G16" s="15">
        <v>5</v>
      </c>
      <c r="H16" s="6" t="str">
        <f>IF(F16="","",F16*G16)</f>
        <v/>
      </c>
    </row>
    <row r="17" spans="1:8" s="13" customFormat="1" ht="15.75" x14ac:dyDescent="0.2">
      <c r="A17" s="54" t="str">
        <f>A13&amp;" - Teilsumme "</f>
        <v xml:space="preserve">Bereitstellungspauschale - Teilsumme </v>
      </c>
      <c r="B17" s="55"/>
      <c r="C17" s="55"/>
      <c r="D17" s="55"/>
      <c r="E17" s="55"/>
      <c r="F17" s="55"/>
      <c r="G17" s="56"/>
      <c r="H17" s="7" t="str">
        <f>IFERROR(H16,"")</f>
        <v/>
      </c>
    </row>
    <row r="18" spans="1:8" s="13" customFormat="1" ht="30" customHeight="1" x14ac:dyDescent="0.2">
      <c r="A18" s="70" t="s">
        <v>35</v>
      </c>
      <c r="B18" s="71"/>
      <c r="C18" s="71"/>
      <c r="D18" s="71"/>
      <c r="E18" s="71"/>
      <c r="F18" s="72"/>
      <c r="G18" s="73" t="s">
        <v>11</v>
      </c>
      <c r="H18" s="74"/>
    </row>
    <row r="19" spans="1:8" s="13" customFormat="1" ht="30" customHeight="1" x14ac:dyDescent="0.2">
      <c r="A19" s="49" t="s">
        <v>27</v>
      </c>
      <c r="B19" s="50"/>
      <c r="C19" s="50"/>
      <c r="D19" s="50"/>
      <c r="E19" s="50"/>
      <c r="F19" s="50"/>
      <c r="G19" s="50"/>
      <c r="H19" s="51"/>
    </row>
    <row r="20" spans="1:8" s="13" customFormat="1" ht="51" x14ac:dyDescent="0.2">
      <c r="A20" s="19" t="s">
        <v>37</v>
      </c>
      <c r="B20" s="23" t="s">
        <v>0</v>
      </c>
      <c r="C20" s="19" t="s">
        <v>17</v>
      </c>
      <c r="D20" s="37" t="s">
        <v>1</v>
      </c>
      <c r="E20" s="19" t="s">
        <v>28</v>
      </c>
      <c r="F20" s="19" t="s">
        <v>29</v>
      </c>
      <c r="G20" s="19" t="s">
        <v>30</v>
      </c>
      <c r="H20" s="19" t="s">
        <v>33</v>
      </c>
    </row>
    <row r="21" spans="1:8" s="13" customFormat="1" ht="15.75" x14ac:dyDescent="0.2">
      <c r="A21" s="20" t="s">
        <v>3</v>
      </c>
      <c r="B21" s="20" t="s">
        <v>4</v>
      </c>
      <c r="C21" s="20" t="s">
        <v>5</v>
      </c>
      <c r="D21" s="36" t="s">
        <v>6</v>
      </c>
      <c r="E21" s="20" t="s">
        <v>7</v>
      </c>
      <c r="F21" s="20" t="s">
        <v>8</v>
      </c>
      <c r="G21" s="20" t="s">
        <v>9</v>
      </c>
      <c r="H21" s="20" t="s">
        <v>10</v>
      </c>
    </row>
    <row r="22" spans="1:8" s="13" customFormat="1" ht="15.75" customHeight="1" x14ac:dyDescent="0.2">
      <c r="A22" s="41" t="s">
        <v>12</v>
      </c>
      <c r="B22" s="42"/>
      <c r="C22" s="42"/>
      <c r="D22" s="42"/>
      <c r="E22" s="42"/>
      <c r="F22" s="42"/>
      <c r="G22" s="42"/>
      <c r="H22" s="43"/>
    </row>
    <row r="23" spans="1:8" s="13" customFormat="1" ht="15.75" x14ac:dyDescent="0.2">
      <c r="A23" s="14" t="s">
        <v>43</v>
      </c>
      <c r="B23" s="44" t="s">
        <v>15</v>
      </c>
      <c r="C23" s="45"/>
      <c r="D23" s="45"/>
      <c r="E23" s="45"/>
      <c r="F23" s="45"/>
      <c r="G23" s="45"/>
      <c r="H23" s="46"/>
    </row>
    <row r="24" spans="1:8" s="13" customFormat="1" ht="25.5" x14ac:dyDescent="0.2">
      <c r="A24" s="4" t="s">
        <v>52</v>
      </c>
      <c r="B24" s="16" t="s">
        <v>53</v>
      </c>
      <c r="C24" s="17">
        <v>220</v>
      </c>
      <c r="D24" s="5" t="s">
        <v>2</v>
      </c>
      <c r="E24" s="18"/>
      <c r="F24" s="6" t="str">
        <f t="shared" ref="F24" si="0">IF(E24="","",C24*E24)</f>
        <v/>
      </c>
      <c r="G24" s="8">
        <v>15</v>
      </c>
      <c r="H24" s="6" t="str">
        <f t="shared" ref="H24" si="1">IF(E24="","",F24*G24)</f>
        <v/>
      </c>
    </row>
    <row r="25" spans="1:8" s="13" customFormat="1" ht="25.5" x14ac:dyDescent="0.2">
      <c r="A25" s="4" t="s">
        <v>54</v>
      </c>
      <c r="B25" s="16" t="s">
        <v>55</v>
      </c>
      <c r="C25" s="17">
        <v>2070</v>
      </c>
      <c r="D25" s="5" t="s">
        <v>2</v>
      </c>
      <c r="E25" s="18"/>
      <c r="F25" s="6" t="str">
        <f t="shared" ref="F25:F27" si="2">IF(E25="","",C25*E25)</f>
        <v/>
      </c>
      <c r="G25" s="8">
        <v>15</v>
      </c>
      <c r="H25" s="6" t="str">
        <f t="shared" ref="H25:H27" si="3">IF(E25="","",F25*G25)</f>
        <v/>
      </c>
    </row>
    <row r="26" spans="1:8" s="13" customFormat="1" ht="25.5" x14ac:dyDescent="0.2">
      <c r="A26" s="4" t="s">
        <v>56</v>
      </c>
      <c r="B26" s="16" t="s">
        <v>57</v>
      </c>
      <c r="C26" s="17">
        <v>1089</v>
      </c>
      <c r="D26" s="5" t="s">
        <v>2</v>
      </c>
      <c r="E26" s="18"/>
      <c r="F26" s="6" t="str">
        <f t="shared" si="2"/>
        <v/>
      </c>
      <c r="G26" s="8">
        <v>15</v>
      </c>
      <c r="H26" s="6" t="str">
        <f t="shared" si="3"/>
        <v/>
      </c>
    </row>
    <row r="27" spans="1:8" s="13" customFormat="1" ht="25.5" x14ac:dyDescent="0.2">
      <c r="A27" s="4" t="s">
        <v>58</v>
      </c>
      <c r="B27" s="16" t="s">
        <v>59</v>
      </c>
      <c r="C27" s="17">
        <v>40</v>
      </c>
      <c r="D27" s="5" t="s">
        <v>2</v>
      </c>
      <c r="E27" s="18"/>
      <c r="F27" s="6" t="str">
        <f t="shared" si="2"/>
        <v/>
      </c>
      <c r="G27" s="8">
        <v>15</v>
      </c>
      <c r="H27" s="6" t="str">
        <f t="shared" si="3"/>
        <v/>
      </c>
    </row>
    <row r="28" spans="1:8" s="13" customFormat="1" ht="15.75" x14ac:dyDescent="0.2">
      <c r="A28" s="41" t="s">
        <v>31</v>
      </c>
      <c r="B28" s="42" t="s">
        <v>31</v>
      </c>
      <c r="C28" s="42"/>
      <c r="D28" s="42"/>
      <c r="E28" s="42"/>
      <c r="F28" s="42"/>
      <c r="G28" s="42"/>
      <c r="H28" s="43"/>
    </row>
    <row r="29" spans="1:8" s="13" customFormat="1" ht="15.75" x14ac:dyDescent="0.2">
      <c r="A29" s="14" t="s">
        <v>43</v>
      </c>
      <c r="B29" s="44" t="s">
        <v>15</v>
      </c>
      <c r="C29" s="45"/>
      <c r="D29" s="45"/>
      <c r="E29" s="45"/>
      <c r="F29" s="45"/>
      <c r="G29" s="45"/>
      <c r="H29" s="46"/>
    </row>
    <row r="30" spans="1:8" s="13" customFormat="1" ht="25.5" x14ac:dyDescent="0.2">
      <c r="A30" s="4" t="s">
        <v>52</v>
      </c>
      <c r="B30" s="16" t="s">
        <v>53</v>
      </c>
      <c r="C30" s="17">
        <v>220</v>
      </c>
      <c r="D30" s="5" t="s">
        <v>2</v>
      </c>
      <c r="E30" s="18"/>
      <c r="F30" s="6" t="str">
        <f t="shared" ref="F30:F33" si="4">IF(E30="","",C30*E30)</f>
        <v/>
      </c>
      <c r="G30" s="8">
        <v>5</v>
      </c>
      <c r="H30" s="6" t="str">
        <f t="shared" ref="H30:H33" si="5">IF(E30="","",F30*G30)</f>
        <v/>
      </c>
    </row>
    <row r="31" spans="1:8" s="13" customFormat="1" ht="25.5" x14ac:dyDescent="0.2">
      <c r="A31" s="4" t="s">
        <v>54</v>
      </c>
      <c r="B31" s="16" t="s">
        <v>55</v>
      </c>
      <c r="C31" s="17">
        <v>2070</v>
      </c>
      <c r="D31" s="5" t="s">
        <v>2</v>
      </c>
      <c r="E31" s="18"/>
      <c r="F31" s="6" t="str">
        <f t="shared" si="4"/>
        <v/>
      </c>
      <c r="G31" s="8">
        <v>5</v>
      </c>
      <c r="H31" s="6" t="str">
        <f t="shared" si="5"/>
        <v/>
      </c>
    </row>
    <row r="32" spans="1:8" s="13" customFormat="1" ht="25.5" x14ac:dyDescent="0.2">
      <c r="A32" s="4" t="s">
        <v>56</v>
      </c>
      <c r="B32" s="16" t="s">
        <v>57</v>
      </c>
      <c r="C32" s="17">
        <v>1089</v>
      </c>
      <c r="D32" s="5" t="s">
        <v>2</v>
      </c>
      <c r="E32" s="18"/>
      <c r="F32" s="6" t="str">
        <f t="shared" si="4"/>
        <v/>
      </c>
      <c r="G32" s="8">
        <v>15</v>
      </c>
      <c r="H32" s="6" t="str">
        <f t="shared" si="5"/>
        <v/>
      </c>
    </row>
    <row r="33" spans="1:8" s="13" customFormat="1" ht="25.5" x14ac:dyDescent="0.2">
      <c r="A33" s="4" t="s">
        <v>58</v>
      </c>
      <c r="B33" s="16" t="s">
        <v>59</v>
      </c>
      <c r="C33" s="17">
        <v>40</v>
      </c>
      <c r="D33" s="5" t="s">
        <v>2</v>
      </c>
      <c r="E33" s="18"/>
      <c r="F33" s="6" t="str">
        <f t="shared" si="4"/>
        <v/>
      </c>
      <c r="G33" s="8">
        <v>15</v>
      </c>
      <c r="H33" s="6" t="str">
        <f t="shared" si="5"/>
        <v/>
      </c>
    </row>
    <row r="34" spans="1:8" s="13" customFormat="1" ht="15.75" x14ac:dyDescent="0.2">
      <c r="A34" s="54" t="str">
        <f>A18&amp;" - Teilsumme "</f>
        <v xml:space="preserve">Einsatzpauschalen innerhalb der Winterdienstsaison  - Teilsumme </v>
      </c>
      <c r="B34" s="55"/>
      <c r="C34" s="55"/>
      <c r="D34" s="55"/>
      <c r="E34" s="55"/>
      <c r="F34" s="55"/>
      <c r="G34" s="56"/>
      <c r="H34" s="7" t="str">
        <f>IF(SUM(H23:H33)=0,"",SUM(H23:H33))</f>
        <v/>
      </c>
    </row>
    <row r="35" spans="1:8" s="13" customFormat="1" ht="30" customHeight="1" x14ac:dyDescent="0.2">
      <c r="A35" s="75" t="s">
        <v>36</v>
      </c>
      <c r="B35" s="76"/>
      <c r="C35" s="76"/>
      <c r="D35" s="76"/>
      <c r="E35" s="76"/>
      <c r="F35" s="77"/>
      <c r="G35" s="78" t="s">
        <v>92</v>
      </c>
      <c r="H35" s="79"/>
    </row>
    <row r="36" spans="1:8" s="13" customFormat="1" ht="30" customHeight="1" x14ac:dyDescent="0.2">
      <c r="A36" s="49" t="s">
        <v>27</v>
      </c>
      <c r="B36" s="50"/>
      <c r="C36" s="50"/>
      <c r="D36" s="50"/>
      <c r="E36" s="50"/>
      <c r="F36" s="50"/>
      <c r="G36" s="50"/>
      <c r="H36" s="51"/>
    </row>
    <row r="37" spans="1:8" s="13" customFormat="1" ht="51" x14ac:dyDescent="0.2">
      <c r="A37" s="19" t="s">
        <v>37</v>
      </c>
      <c r="B37" s="23" t="s">
        <v>0</v>
      </c>
      <c r="C37" s="19" t="s">
        <v>17</v>
      </c>
      <c r="D37" s="37" t="s">
        <v>1</v>
      </c>
      <c r="E37" s="19" t="s">
        <v>28</v>
      </c>
      <c r="F37" s="19" t="s">
        <v>29</v>
      </c>
      <c r="G37" s="19" t="s">
        <v>32</v>
      </c>
      <c r="H37" s="19" t="s">
        <v>33</v>
      </c>
    </row>
    <row r="38" spans="1:8" s="13" customFormat="1" ht="15.75" x14ac:dyDescent="0.2">
      <c r="A38" s="20" t="s">
        <v>3</v>
      </c>
      <c r="B38" s="20" t="s">
        <v>4</v>
      </c>
      <c r="C38" s="20" t="s">
        <v>5</v>
      </c>
      <c r="D38" s="36" t="s">
        <v>6</v>
      </c>
      <c r="E38" s="20" t="s">
        <v>7</v>
      </c>
      <c r="F38" s="20" t="s">
        <v>8</v>
      </c>
      <c r="G38" s="20" t="s">
        <v>9</v>
      </c>
      <c r="H38" s="20" t="s">
        <v>10</v>
      </c>
    </row>
    <row r="39" spans="1:8" s="13" customFormat="1" ht="15.75" customHeight="1" x14ac:dyDescent="0.2">
      <c r="A39" s="41" t="s">
        <v>12</v>
      </c>
      <c r="B39" s="42"/>
      <c r="C39" s="42"/>
      <c r="D39" s="42"/>
      <c r="E39" s="42"/>
      <c r="F39" s="42"/>
      <c r="G39" s="42"/>
      <c r="H39" s="43"/>
    </row>
    <row r="40" spans="1:8" s="13" customFormat="1" ht="15.75" x14ac:dyDescent="0.2">
      <c r="A40" s="14" t="s">
        <v>43</v>
      </c>
      <c r="B40" s="44" t="s">
        <v>15</v>
      </c>
      <c r="C40" s="45"/>
      <c r="D40" s="45"/>
      <c r="E40" s="45"/>
      <c r="F40" s="45"/>
      <c r="G40" s="45"/>
      <c r="H40" s="46"/>
    </row>
    <row r="41" spans="1:8" s="13" customFormat="1" ht="25.5" x14ac:dyDescent="0.2">
      <c r="A41" s="4" t="s">
        <v>52</v>
      </c>
      <c r="B41" s="16" t="s">
        <v>53</v>
      </c>
      <c r="C41" s="17">
        <v>220</v>
      </c>
      <c r="D41" s="5" t="s">
        <v>2</v>
      </c>
      <c r="E41" s="18"/>
      <c r="F41" s="6" t="str">
        <f t="shared" ref="F41:F42" si="6">IF(E41="","",C41*E41)</f>
        <v/>
      </c>
      <c r="G41" s="8">
        <v>1</v>
      </c>
      <c r="H41" s="6" t="str">
        <f t="shared" ref="H41:H42" si="7">IF(E41="","",F41*G41)</f>
        <v/>
      </c>
    </row>
    <row r="42" spans="1:8" s="13" customFormat="1" ht="25.5" x14ac:dyDescent="0.2">
      <c r="A42" s="4" t="s">
        <v>54</v>
      </c>
      <c r="B42" s="16" t="s">
        <v>55</v>
      </c>
      <c r="C42" s="17">
        <v>2070</v>
      </c>
      <c r="D42" s="5" t="s">
        <v>2</v>
      </c>
      <c r="E42" s="18"/>
      <c r="F42" s="6" t="str">
        <f t="shared" si="6"/>
        <v/>
      </c>
      <c r="G42" s="8">
        <v>1</v>
      </c>
      <c r="H42" s="6" t="str">
        <f t="shared" si="7"/>
        <v/>
      </c>
    </row>
    <row r="43" spans="1:8" s="13" customFormat="1" ht="25.5" x14ac:dyDescent="0.2">
      <c r="A43" s="4" t="s">
        <v>56</v>
      </c>
      <c r="B43" s="16" t="s">
        <v>57</v>
      </c>
      <c r="C43" s="17">
        <v>1089</v>
      </c>
      <c r="D43" s="5" t="s">
        <v>2</v>
      </c>
      <c r="E43" s="18"/>
      <c r="F43" s="6" t="str">
        <f t="shared" ref="F43:F44" si="8">IF(E43="","",C43*E43)</f>
        <v/>
      </c>
      <c r="G43" s="8">
        <v>1</v>
      </c>
      <c r="H43" s="6" t="str">
        <f t="shared" ref="H43:H44" si="9">IF(E43="","",F43*G43)</f>
        <v/>
      </c>
    </row>
    <row r="44" spans="1:8" s="13" customFormat="1" ht="25.5" x14ac:dyDescent="0.2">
      <c r="A44" s="4" t="s">
        <v>58</v>
      </c>
      <c r="B44" s="16" t="s">
        <v>59</v>
      </c>
      <c r="C44" s="17">
        <v>40</v>
      </c>
      <c r="D44" s="5" t="s">
        <v>2</v>
      </c>
      <c r="E44" s="18"/>
      <c r="F44" s="6" t="str">
        <f t="shared" si="8"/>
        <v/>
      </c>
      <c r="G44" s="8">
        <v>1</v>
      </c>
      <c r="H44" s="6" t="str">
        <f t="shared" si="9"/>
        <v/>
      </c>
    </row>
    <row r="45" spans="1:8" s="13" customFormat="1" ht="15.75" x14ac:dyDescent="0.2">
      <c r="A45" s="41" t="s">
        <v>31</v>
      </c>
      <c r="B45" s="42" t="s">
        <v>31</v>
      </c>
      <c r="C45" s="42"/>
      <c r="D45" s="42"/>
      <c r="E45" s="42"/>
      <c r="F45" s="42"/>
      <c r="G45" s="42"/>
      <c r="H45" s="43"/>
    </row>
    <row r="46" spans="1:8" s="13" customFormat="1" ht="15.75" x14ac:dyDescent="0.2">
      <c r="A46" s="14" t="s">
        <v>43</v>
      </c>
      <c r="B46" s="44" t="s">
        <v>15</v>
      </c>
      <c r="C46" s="45"/>
      <c r="D46" s="45"/>
      <c r="E46" s="45"/>
      <c r="F46" s="45"/>
      <c r="G46" s="45"/>
      <c r="H46" s="46"/>
    </row>
    <row r="47" spans="1:8" s="13" customFormat="1" ht="25.5" x14ac:dyDescent="0.2">
      <c r="A47" s="4" t="s">
        <v>52</v>
      </c>
      <c r="B47" s="16" t="s">
        <v>53</v>
      </c>
      <c r="C47" s="17">
        <v>220</v>
      </c>
      <c r="D47" s="5" t="s">
        <v>2</v>
      </c>
      <c r="E47" s="18"/>
      <c r="F47" s="6" t="str">
        <f t="shared" ref="F47:F50" si="10">IF(E47="","",C47*E47)</f>
        <v/>
      </c>
      <c r="G47" s="8">
        <v>1</v>
      </c>
      <c r="H47" s="6" t="str">
        <f t="shared" ref="H47:H50" si="11">IF(E47="","",F47*G47)</f>
        <v/>
      </c>
    </row>
    <row r="48" spans="1:8" s="13" customFormat="1" ht="25.5" x14ac:dyDescent="0.2">
      <c r="A48" s="4" t="s">
        <v>54</v>
      </c>
      <c r="B48" s="16" t="s">
        <v>55</v>
      </c>
      <c r="C48" s="17">
        <v>2070</v>
      </c>
      <c r="D48" s="5" t="s">
        <v>2</v>
      </c>
      <c r="E48" s="18"/>
      <c r="F48" s="6" t="str">
        <f t="shared" si="10"/>
        <v/>
      </c>
      <c r="G48" s="8">
        <v>1</v>
      </c>
      <c r="H48" s="6" t="str">
        <f t="shared" si="11"/>
        <v/>
      </c>
    </row>
    <row r="49" spans="1:8" s="13" customFormat="1" ht="25.5" x14ac:dyDescent="0.2">
      <c r="A49" s="4" t="s">
        <v>56</v>
      </c>
      <c r="B49" s="16" t="s">
        <v>57</v>
      </c>
      <c r="C49" s="17">
        <v>1089</v>
      </c>
      <c r="D49" s="5" t="s">
        <v>2</v>
      </c>
      <c r="E49" s="18"/>
      <c r="F49" s="6" t="str">
        <f t="shared" si="10"/>
        <v/>
      </c>
      <c r="G49" s="8">
        <v>1</v>
      </c>
      <c r="H49" s="6" t="str">
        <f t="shared" si="11"/>
        <v/>
      </c>
    </row>
    <row r="50" spans="1:8" s="13" customFormat="1" ht="25.5" x14ac:dyDescent="0.2">
      <c r="A50" s="4" t="s">
        <v>58</v>
      </c>
      <c r="B50" s="16" t="s">
        <v>59</v>
      </c>
      <c r="C50" s="17">
        <v>40</v>
      </c>
      <c r="D50" s="5" t="s">
        <v>2</v>
      </c>
      <c r="E50" s="18"/>
      <c r="F50" s="6" t="str">
        <f t="shared" si="10"/>
        <v/>
      </c>
      <c r="G50" s="8">
        <v>1</v>
      </c>
      <c r="H50" s="6" t="str">
        <f t="shared" si="11"/>
        <v/>
      </c>
    </row>
    <row r="51" spans="1:8" s="13" customFormat="1" ht="15.75" x14ac:dyDescent="0.2">
      <c r="A51" s="54" t="str">
        <f>A35&amp;" - Teilsumme "</f>
        <v xml:space="preserve">Einsatzpauschalen außerhalb der Winterdienstsaison  - Teilsumme </v>
      </c>
      <c r="B51" s="55"/>
      <c r="C51" s="55"/>
      <c r="D51" s="55"/>
      <c r="E51" s="55"/>
      <c r="F51" s="55"/>
      <c r="G51" s="56"/>
      <c r="H51" s="7" t="str">
        <f>IF(SUM(H40:H50)=0,"",SUM(H40:H50))</f>
        <v/>
      </c>
    </row>
    <row r="52" spans="1:8" s="13" customFormat="1" ht="15.75" customHeight="1" x14ac:dyDescent="0.2">
      <c r="A52" s="88" t="str">
        <f>A12&amp;" - Zwischensumme"</f>
        <v>Grundleistungen - Zwischensumme</v>
      </c>
      <c r="B52" s="89"/>
      <c r="C52" s="89"/>
      <c r="D52" s="89"/>
      <c r="E52" s="89"/>
      <c r="F52" s="89"/>
      <c r="G52" s="90"/>
      <c r="H52" s="24" t="str">
        <f>IFERROR(H51+H34+H17,"")</f>
        <v/>
      </c>
    </row>
    <row r="53" spans="1:8" s="3" customFormat="1" ht="30" customHeight="1" x14ac:dyDescent="0.25">
      <c r="A53" s="81" t="s">
        <v>60</v>
      </c>
      <c r="B53" s="82"/>
      <c r="C53" s="82"/>
      <c r="D53" s="82"/>
      <c r="E53" s="82"/>
      <c r="F53" s="82"/>
      <c r="G53" s="82"/>
      <c r="H53" s="83"/>
    </row>
    <row r="54" spans="1:8" s="13" customFormat="1" ht="51" x14ac:dyDescent="0.2">
      <c r="A54" s="19" t="s">
        <v>37</v>
      </c>
      <c r="B54" s="23" t="s">
        <v>0</v>
      </c>
      <c r="C54" s="19" t="s">
        <v>17</v>
      </c>
      <c r="D54" s="37" t="s">
        <v>1</v>
      </c>
      <c r="E54" s="19" t="s">
        <v>28</v>
      </c>
      <c r="F54" s="19" t="s">
        <v>14</v>
      </c>
      <c r="G54" s="19" t="s">
        <v>32</v>
      </c>
      <c r="H54" s="19" t="s">
        <v>33</v>
      </c>
    </row>
    <row r="55" spans="1:8" s="13" customFormat="1" ht="15.75" x14ac:dyDescent="0.2">
      <c r="A55" s="20" t="s">
        <v>3</v>
      </c>
      <c r="B55" s="20" t="s">
        <v>4</v>
      </c>
      <c r="C55" s="20" t="s">
        <v>5</v>
      </c>
      <c r="D55" s="36" t="s">
        <v>6</v>
      </c>
      <c r="E55" s="20" t="s">
        <v>7</v>
      </c>
      <c r="F55" s="20" t="s">
        <v>8</v>
      </c>
      <c r="G55" s="20" t="s">
        <v>9</v>
      </c>
      <c r="H55" s="20" t="s">
        <v>10</v>
      </c>
    </row>
    <row r="56" spans="1:8" s="13" customFormat="1" ht="30" customHeight="1" x14ac:dyDescent="0.2">
      <c r="A56" s="70" t="s">
        <v>35</v>
      </c>
      <c r="B56" s="71"/>
      <c r="C56" s="71"/>
      <c r="D56" s="71"/>
      <c r="E56" s="71"/>
      <c r="F56" s="72"/>
      <c r="G56" s="73" t="s">
        <v>11</v>
      </c>
      <c r="H56" s="74"/>
    </row>
    <row r="57" spans="1:8" s="13" customFormat="1" ht="30" customHeight="1" x14ac:dyDescent="0.2">
      <c r="A57" s="49" t="s">
        <v>27</v>
      </c>
      <c r="B57" s="50"/>
      <c r="C57" s="50"/>
      <c r="D57" s="50"/>
      <c r="E57" s="50"/>
      <c r="F57" s="50"/>
      <c r="G57" s="50"/>
      <c r="H57" s="51"/>
    </row>
    <row r="58" spans="1:8" s="13" customFormat="1" ht="51" x14ac:dyDescent="0.2">
      <c r="A58" s="19" t="s">
        <v>37</v>
      </c>
      <c r="B58" s="23" t="s">
        <v>0</v>
      </c>
      <c r="C58" s="19" t="s">
        <v>17</v>
      </c>
      <c r="D58" s="37" t="s">
        <v>1</v>
      </c>
      <c r="E58" s="19" t="s">
        <v>28</v>
      </c>
      <c r="F58" s="19" t="s">
        <v>29</v>
      </c>
      <c r="G58" s="19" t="s">
        <v>30</v>
      </c>
      <c r="H58" s="19" t="s">
        <v>33</v>
      </c>
    </row>
    <row r="59" spans="1:8" s="13" customFormat="1" ht="15.75" x14ac:dyDescent="0.2">
      <c r="A59" s="20" t="s">
        <v>3</v>
      </c>
      <c r="B59" s="20" t="s">
        <v>4</v>
      </c>
      <c r="C59" s="20" t="s">
        <v>5</v>
      </c>
      <c r="D59" s="36" t="s">
        <v>6</v>
      </c>
      <c r="E59" s="20" t="s">
        <v>7</v>
      </c>
      <c r="F59" s="20" t="s">
        <v>8</v>
      </c>
      <c r="G59" s="20" t="s">
        <v>9</v>
      </c>
      <c r="H59" s="20" t="s">
        <v>10</v>
      </c>
    </row>
    <row r="60" spans="1:8" s="13" customFormat="1" ht="15.75" customHeight="1" x14ac:dyDescent="0.2">
      <c r="A60" s="41" t="s">
        <v>12</v>
      </c>
      <c r="B60" s="42"/>
      <c r="C60" s="42"/>
      <c r="D60" s="42"/>
      <c r="E60" s="42"/>
      <c r="F60" s="42"/>
      <c r="G60" s="42"/>
      <c r="H60" s="43"/>
    </row>
    <row r="61" spans="1:8" s="13" customFormat="1" ht="15.75" x14ac:dyDescent="0.2">
      <c r="A61" s="14" t="s">
        <v>34</v>
      </c>
      <c r="B61" s="44" t="s">
        <v>46</v>
      </c>
      <c r="C61" s="45"/>
      <c r="D61" s="45"/>
      <c r="E61" s="45"/>
      <c r="F61" s="45"/>
      <c r="G61" s="45"/>
      <c r="H61" s="46"/>
    </row>
    <row r="62" spans="1:8" s="13" customFormat="1" ht="25.5" x14ac:dyDescent="0.2">
      <c r="A62" s="4" t="s">
        <v>61</v>
      </c>
      <c r="B62" s="16" t="s">
        <v>62</v>
      </c>
      <c r="C62" s="17">
        <v>300</v>
      </c>
      <c r="D62" s="5" t="s">
        <v>2</v>
      </c>
      <c r="E62" s="18"/>
      <c r="F62" s="6" t="str">
        <f t="shared" ref="F62" si="12">IF(E62="","",C62*E62)</f>
        <v/>
      </c>
      <c r="G62" s="8">
        <v>15</v>
      </c>
      <c r="H62" s="6" t="str">
        <f t="shared" ref="H62" si="13">IF(E62="","",F62*G62)</f>
        <v/>
      </c>
    </row>
    <row r="63" spans="1:8" s="13" customFormat="1" ht="15.75" x14ac:dyDescent="0.2">
      <c r="A63" s="41" t="s">
        <v>31</v>
      </c>
      <c r="B63" s="42" t="s">
        <v>31</v>
      </c>
      <c r="C63" s="42"/>
      <c r="D63" s="42"/>
      <c r="E63" s="42"/>
      <c r="F63" s="42"/>
      <c r="G63" s="42"/>
      <c r="H63" s="43"/>
    </row>
    <row r="64" spans="1:8" s="13" customFormat="1" ht="15.75" x14ac:dyDescent="0.2">
      <c r="A64" s="14" t="s">
        <v>34</v>
      </c>
      <c r="B64" s="44" t="s">
        <v>46</v>
      </c>
      <c r="C64" s="45"/>
      <c r="D64" s="45"/>
      <c r="E64" s="45"/>
      <c r="F64" s="45"/>
      <c r="G64" s="45"/>
      <c r="H64" s="46"/>
    </row>
    <row r="65" spans="1:8" s="13" customFormat="1" ht="25.5" x14ac:dyDescent="0.2">
      <c r="A65" s="4" t="s">
        <v>61</v>
      </c>
      <c r="B65" s="16" t="s">
        <v>62</v>
      </c>
      <c r="C65" s="17">
        <v>300</v>
      </c>
      <c r="D65" s="5" t="s">
        <v>2</v>
      </c>
      <c r="E65" s="18"/>
      <c r="F65" s="6" t="str">
        <f t="shared" ref="F65" si="14">IF(E65="","",C65*E65)</f>
        <v/>
      </c>
      <c r="G65" s="8">
        <v>5</v>
      </c>
      <c r="H65" s="6" t="str">
        <f t="shared" ref="H65" si="15">IF(E65="","",F65*G65)</f>
        <v/>
      </c>
    </row>
    <row r="66" spans="1:8" s="13" customFormat="1" ht="15.75" x14ac:dyDescent="0.2">
      <c r="A66" s="54" t="str">
        <f>A56&amp;" - Teilsumme "</f>
        <v xml:space="preserve">Einsatzpauschalen innerhalb der Winterdienstsaison  - Teilsumme </v>
      </c>
      <c r="B66" s="55"/>
      <c r="C66" s="55"/>
      <c r="D66" s="55"/>
      <c r="E66" s="55"/>
      <c r="F66" s="55"/>
      <c r="G66" s="56"/>
      <c r="H66" s="7" t="str">
        <f>IF(SUM(H61:H65)=0,"",SUM(H61:H65))</f>
        <v/>
      </c>
    </row>
    <row r="67" spans="1:8" s="13" customFormat="1" ht="30" customHeight="1" x14ac:dyDescent="0.2">
      <c r="A67" s="75" t="s">
        <v>36</v>
      </c>
      <c r="B67" s="76"/>
      <c r="C67" s="76"/>
      <c r="D67" s="76"/>
      <c r="E67" s="76"/>
      <c r="F67" s="77"/>
      <c r="G67" s="78" t="s">
        <v>92</v>
      </c>
      <c r="H67" s="79"/>
    </row>
    <row r="68" spans="1:8" s="13" customFormat="1" ht="30" customHeight="1" x14ac:dyDescent="0.2">
      <c r="A68" s="49" t="s">
        <v>27</v>
      </c>
      <c r="B68" s="50"/>
      <c r="C68" s="50"/>
      <c r="D68" s="50"/>
      <c r="E68" s="50"/>
      <c r="F68" s="50"/>
      <c r="G68" s="50"/>
      <c r="H68" s="51"/>
    </row>
    <row r="69" spans="1:8" s="13" customFormat="1" ht="51" x14ac:dyDescent="0.2">
      <c r="A69" s="19" t="s">
        <v>37</v>
      </c>
      <c r="B69" s="23" t="s">
        <v>0</v>
      </c>
      <c r="C69" s="19" t="s">
        <v>17</v>
      </c>
      <c r="D69" s="37" t="s">
        <v>1</v>
      </c>
      <c r="E69" s="19" t="s">
        <v>28</v>
      </c>
      <c r="F69" s="19" t="s">
        <v>29</v>
      </c>
      <c r="G69" s="19" t="s">
        <v>32</v>
      </c>
      <c r="H69" s="19" t="s">
        <v>33</v>
      </c>
    </row>
    <row r="70" spans="1:8" s="13" customFormat="1" ht="15.75" x14ac:dyDescent="0.2">
      <c r="A70" s="20" t="s">
        <v>3</v>
      </c>
      <c r="B70" s="20" t="s">
        <v>4</v>
      </c>
      <c r="C70" s="20" t="s">
        <v>5</v>
      </c>
      <c r="D70" s="36" t="s">
        <v>6</v>
      </c>
      <c r="E70" s="20" t="s">
        <v>7</v>
      </c>
      <c r="F70" s="20" t="s">
        <v>8</v>
      </c>
      <c r="G70" s="20" t="s">
        <v>9</v>
      </c>
      <c r="H70" s="20" t="s">
        <v>10</v>
      </c>
    </row>
    <row r="71" spans="1:8" s="13" customFormat="1" ht="15.75" customHeight="1" x14ac:dyDescent="0.2">
      <c r="A71" s="41" t="s">
        <v>12</v>
      </c>
      <c r="B71" s="42"/>
      <c r="C71" s="42"/>
      <c r="D71" s="42"/>
      <c r="E71" s="42"/>
      <c r="F71" s="42"/>
      <c r="G71" s="42"/>
      <c r="H71" s="43"/>
    </row>
    <row r="72" spans="1:8" s="13" customFormat="1" ht="15.75" x14ac:dyDescent="0.2">
      <c r="A72" s="14" t="s">
        <v>34</v>
      </c>
      <c r="B72" s="44" t="s">
        <v>46</v>
      </c>
      <c r="C72" s="45"/>
      <c r="D72" s="45"/>
      <c r="E72" s="45"/>
      <c r="F72" s="45"/>
      <c r="G72" s="45"/>
      <c r="H72" s="46"/>
    </row>
    <row r="73" spans="1:8" s="13" customFormat="1" ht="25.5" x14ac:dyDescent="0.2">
      <c r="A73" s="4" t="s">
        <v>61</v>
      </c>
      <c r="B73" s="16" t="s">
        <v>62</v>
      </c>
      <c r="C73" s="17">
        <v>300</v>
      </c>
      <c r="D73" s="5" t="s">
        <v>2</v>
      </c>
      <c r="E73" s="18"/>
      <c r="F73" s="6" t="str">
        <f t="shared" ref="F73" si="16">IF(E73="","",C73*E73)</f>
        <v/>
      </c>
      <c r="G73" s="8">
        <v>1</v>
      </c>
      <c r="H73" s="6" t="str">
        <f t="shared" ref="H73" si="17">IF(E73="","",F73*G73)</f>
        <v/>
      </c>
    </row>
    <row r="74" spans="1:8" s="13" customFormat="1" ht="15.75" x14ac:dyDescent="0.2">
      <c r="A74" s="41" t="s">
        <v>31</v>
      </c>
      <c r="B74" s="42" t="s">
        <v>31</v>
      </c>
      <c r="C74" s="42"/>
      <c r="D74" s="42"/>
      <c r="E74" s="42"/>
      <c r="F74" s="42"/>
      <c r="G74" s="42"/>
      <c r="H74" s="43"/>
    </row>
    <row r="75" spans="1:8" s="13" customFormat="1" ht="15.75" x14ac:dyDescent="0.2">
      <c r="A75" s="14" t="s">
        <v>34</v>
      </c>
      <c r="B75" s="44" t="s">
        <v>46</v>
      </c>
      <c r="C75" s="45"/>
      <c r="D75" s="45"/>
      <c r="E75" s="45"/>
      <c r="F75" s="45"/>
      <c r="G75" s="45"/>
      <c r="H75" s="46"/>
    </row>
    <row r="76" spans="1:8" s="13" customFormat="1" ht="25.5" x14ac:dyDescent="0.2">
      <c r="A76" s="4" t="s">
        <v>61</v>
      </c>
      <c r="B76" s="16" t="s">
        <v>62</v>
      </c>
      <c r="C76" s="17">
        <v>300</v>
      </c>
      <c r="D76" s="5" t="s">
        <v>2</v>
      </c>
      <c r="E76" s="18"/>
      <c r="F76" s="6" t="str">
        <f t="shared" ref="F76" si="18">IF(E76="","",C76*E76)</f>
        <v/>
      </c>
      <c r="G76" s="8">
        <v>1</v>
      </c>
      <c r="H76" s="6" t="str">
        <f t="shared" ref="H76" si="19">IF(E76="","",F76*G76)</f>
        <v/>
      </c>
    </row>
    <row r="77" spans="1:8" s="13" customFormat="1" ht="15.75" x14ac:dyDescent="0.2">
      <c r="A77" s="54" t="str">
        <f>A67&amp;" - Teilsumme "</f>
        <v xml:space="preserve">Einsatzpauschalen außerhalb der Winterdienstsaison  - Teilsumme </v>
      </c>
      <c r="B77" s="55"/>
      <c r="C77" s="55"/>
      <c r="D77" s="55"/>
      <c r="E77" s="55"/>
      <c r="F77" s="55"/>
      <c r="G77" s="56"/>
      <c r="H77" s="7" t="str">
        <f>IF(SUM(H72:H76)=0,"",SUM(H72:H76))</f>
        <v/>
      </c>
    </row>
    <row r="78" spans="1:8" s="13" customFormat="1" ht="15.75" customHeight="1" x14ac:dyDescent="0.2">
      <c r="A78" s="88" t="str">
        <f>A53&amp;" - Zwischensumme"</f>
        <v>Option gem. Pkt. 1.1.2 der Leistungsbeschreibung - Zwischensumme</v>
      </c>
      <c r="B78" s="89"/>
      <c r="C78" s="89"/>
      <c r="D78" s="89"/>
      <c r="E78" s="89"/>
      <c r="F78" s="89"/>
      <c r="G78" s="90"/>
      <c r="H78" s="24" t="str">
        <f>IFERROR(H66+H77,"")</f>
        <v/>
      </c>
    </row>
    <row r="79" spans="1:8" s="13" customFormat="1" ht="24.95" customHeight="1" x14ac:dyDescent="0.2">
      <c r="A79" s="58" t="str">
        <f>A10&amp;" "&amp;B10&amp;" "&amp;C11&amp;" "&amp;"(Grund- + Optionsleistungen) - Gesamtsumme"</f>
        <v>1. WE 149133 WINTERDIENST (Grund- + Optionsleistungen) - Gesamtsumme</v>
      </c>
      <c r="B79" s="59"/>
      <c r="C79" s="59"/>
      <c r="D79" s="59"/>
      <c r="E79" s="59"/>
      <c r="F79" s="59"/>
      <c r="G79" s="60"/>
      <c r="H79" s="26" t="str">
        <f>IFERROR(H52+H78,"")</f>
        <v/>
      </c>
    </row>
    <row r="80" spans="1:8" s="13" customFormat="1" ht="43.5" customHeight="1" x14ac:dyDescent="0.2">
      <c r="A80" s="57" t="s">
        <v>16</v>
      </c>
      <c r="B80" s="57"/>
      <c r="C80" s="57"/>
      <c r="D80" s="57"/>
      <c r="E80" s="57"/>
      <c r="F80" s="57"/>
      <c r="G80" s="57"/>
      <c r="H80" s="57"/>
    </row>
    <row r="82" spans="1:8" s="3" customFormat="1" ht="39.950000000000003" customHeight="1" x14ac:dyDescent="0.25">
      <c r="A82" s="25" t="s">
        <v>47</v>
      </c>
      <c r="B82" s="25" t="s">
        <v>63</v>
      </c>
      <c r="C82" s="91" t="s">
        <v>64</v>
      </c>
      <c r="D82" s="92"/>
      <c r="E82" s="92"/>
      <c r="F82" s="92"/>
      <c r="G82" s="92"/>
      <c r="H82" s="93"/>
    </row>
    <row r="83" spans="1:8" s="3" customFormat="1" ht="30.75" customHeight="1" x14ac:dyDescent="0.25">
      <c r="A83" s="21" t="s">
        <v>45</v>
      </c>
      <c r="B83" s="22" t="str">
        <f>B82</f>
        <v>WE 105528</v>
      </c>
      <c r="C83" s="94" t="s">
        <v>40</v>
      </c>
      <c r="D83" s="95"/>
      <c r="E83" s="95"/>
      <c r="F83" s="95"/>
      <c r="G83" s="95"/>
      <c r="H83" s="96"/>
    </row>
    <row r="84" spans="1:8" s="3" customFormat="1" ht="30" customHeight="1" x14ac:dyDescent="0.25">
      <c r="A84" s="81" t="s">
        <v>18</v>
      </c>
      <c r="B84" s="82"/>
      <c r="C84" s="82"/>
      <c r="D84" s="82"/>
      <c r="E84" s="82"/>
      <c r="F84" s="82"/>
      <c r="G84" s="82"/>
      <c r="H84" s="83"/>
    </row>
    <row r="85" spans="1:8" s="13" customFormat="1" ht="63.75" x14ac:dyDescent="0.2">
      <c r="A85" s="19" t="s">
        <v>37</v>
      </c>
      <c r="B85" s="23" t="s">
        <v>0</v>
      </c>
      <c r="C85" s="19" t="s">
        <v>17</v>
      </c>
      <c r="D85" s="37" t="s">
        <v>1</v>
      </c>
      <c r="E85" s="19" t="s">
        <v>78</v>
      </c>
      <c r="F85" s="19" t="s">
        <v>29</v>
      </c>
      <c r="G85" s="19" t="s">
        <v>30</v>
      </c>
      <c r="H85" s="19" t="s">
        <v>33</v>
      </c>
    </row>
    <row r="86" spans="1:8" s="13" customFormat="1" ht="15.75" x14ac:dyDescent="0.2">
      <c r="A86" s="20" t="s">
        <v>3</v>
      </c>
      <c r="B86" s="20" t="s">
        <v>4</v>
      </c>
      <c r="C86" s="20" t="s">
        <v>5</v>
      </c>
      <c r="D86" s="36" t="s">
        <v>6</v>
      </c>
      <c r="E86" s="20" t="s">
        <v>7</v>
      </c>
      <c r="F86" s="20" t="s">
        <v>8</v>
      </c>
      <c r="G86" s="20" t="s">
        <v>9</v>
      </c>
      <c r="H86" s="20" t="s">
        <v>10</v>
      </c>
    </row>
    <row r="87" spans="1:8" s="13" customFormat="1" ht="15.75" customHeight="1" x14ac:dyDescent="0.2">
      <c r="A87" s="29" t="s">
        <v>65</v>
      </c>
      <c r="B87" s="27" t="s">
        <v>41</v>
      </c>
      <c r="C87" s="27"/>
      <c r="D87" s="27"/>
      <c r="E87" s="27"/>
      <c r="F87" s="27"/>
      <c r="G87" s="27"/>
      <c r="H87" s="28"/>
    </row>
    <row r="88" spans="1:8" s="13" customFormat="1" ht="25.5" x14ac:dyDescent="0.2">
      <c r="A88" s="4" t="s">
        <v>66</v>
      </c>
      <c r="B88" s="16" t="s">
        <v>42</v>
      </c>
      <c r="C88" s="17">
        <v>248</v>
      </c>
      <c r="D88" s="5" t="s">
        <v>2</v>
      </c>
      <c r="E88" s="18"/>
      <c r="F88" s="6" t="str">
        <f>IF(E88="","",C88*E88)</f>
        <v/>
      </c>
      <c r="G88" s="8">
        <v>52</v>
      </c>
      <c r="H88" s="6" t="str">
        <f>IF(E88="","",F88*G88)</f>
        <v/>
      </c>
    </row>
    <row r="89" spans="1:8" s="13" customFormat="1" ht="15.75" x14ac:dyDescent="0.2">
      <c r="A89" s="54" t="str">
        <f>B87&amp;" - Teilsumme "</f>
        <v xml:space="preserve">Grauflächenreinigung öffentliche Flächen - Teilsumme </v>
      </c>
      <c r="B89" s="55"/>
      <c r="C89" s="55"/>
      <c r="D89" s="55"/>
      <c r="E89" s="55"/>
      <c r="F89" s="55"/>
      <c r="G89" s="56"/>
      <c r="H89" s="7" t="str">
        <f>IFERROR(H88,"")</f>
        <v/>
      </c>
    </row>
    <row r="90" spans="1:8" s="13" customFormat="1" ht="15.75" customHeight="1" x14ac:dyDescent="0.2">
      <c r="A90" s="29" t="s">
        <v>67</v>
      </c>
      <c r="B90" s="27" t="s">
        <v>44</v>
      </c>
      <c r="C90" s="27"/>
      <c r="D90" s="27"/>
      <c r="E90" s="27"/>
      <c r="F90" s="27"/>
      <c r="G90" s="27"/>
      <c r="H90" s="28"/>
    </row>
    <row r="91" spans="1:8" s="13" customFormat="1" ht="25.5" x14ac:dyDescent="0.2">
      <c r="A91" s="4" t="s">
        <v>68</v>
      </c>
      <c r="B91" s="16" t="s">
        <v>69</v>
      </c>
      <c r="C91" s="17">
        <v>2543</v>
      </c>
      <c r="D91" s="5" t="s">
        <v>2</v>
      </c>
      <c r="E91" s="18"/>
      <c r="F91" s="6" t="str">
        <f t="shared" ref="F91:F94" si="20">IF(E91="","",C91*E91)</f>
        <v/>
      </c>
      <c r="G91" s="30">
        <v>4</v>
      </c>
      <c r="H91" s="6" t="str">
        <f t="shared" ref="H91:H94" si="21">IF(E91="","",F91*G91)</f>
        <v/>
      </c>
    </row>
    <row r="92" spans="1:8" s="13" customFormat="1" ht="25.5" x14ac:dyDescent="0.2">
      <c r="A92" s="4" t="s">
        <v>70</v>
      </c>
      <c r="B92" s="16" t="s">
        <v>71</v>
      </c>
      <c r="C92" s="17">
        <v>45325</v>
      </c>
      <c r="D92" s="5" t="s">
        <v>2</v>
      </c>
      <c r="E92" s="18"/>
      <c r="F92" s="6" t="str">
        <f t="shared" ref="F92:F93" si="22">IF(E92="","",C92*E92)</f>
        <v/>
      </c>
      <c r="G92" s="30">
        <v>2</v>
      </c>
      <c r="H92" s="6" t="str">
        <f t="shared" ref="H92:H93" si="23">IF(E92="","",F92*G92)</f>
        <v/>
      </c>
    </row>
    <row r="93" spans="1:8" s="13" customFormat="1" ht="25.5" x14ac:dyDescent="0.2">
      <c r="A93" s="4" t="s">
        <v>74</v>
      </c>
      <c r="B93" s="16" t="s">
        <v>73</v>
      </c>
      <c r="C93" s="17">
        <v>2282</v>
      </c>
      <c r="D93" s="5" t="s">
        <v>72</v>
      </c>
      <c r="E93" s="18"/>
      <c r="F93" s="6" t="str">
        <f t="shared" si="22"/>
        <v/>
      </c>
      <c r="G93" s="30">
        <v>1</v>
      </c>
      <c r="H93" s="6" t="str">
        <f t="shared" si="23"/>
        <v/>
      </c>
    </row>
    <row r="94" spans="1:8" s="13" customFormat="1" ht="15.75" x14ac:dyDescent="0.2">
      <c r="A94" s="4" t="s">
        <v>75</v>
      </c>
      <c r="B94" s="16" t="s">
        <v>77</v>
      </c>
      <c r="C94" s="17">
        <v>141</v>
      </c>
      <c r="D94" s="5" t="s">
        <v>76</v>
      </c>
      <c r="E94" s="18"/>
      <c r="F94" s="6" t="str">
        <f t="shared" si="20"/>
        <v/>
      </c>
      <c r="G94" s="30">
        <v>1</v>
      </c>
      <c r="H94" s="6" t="str">
        <f t="shared" si="21"/>
        <v/>
      </c>
    </row>
    <row r="95" spans="1:8" s="13" customFormat="1" ht="15.75" x14ac:dyDescent="0.2">
      <c r="A95" s="84" t="str">
        <f>B90&amp;" - Teilsumme "</f>
        <v xml:space="preserve">Grauflächenreinigung nicht öffentliche Flächen - Teilsumme </v>
      </c>
      <c r="B95" s="84"/>
      <c r="C95" s="84"/>
      <c r="D95" s="84"/>
      <c r="E95" s="84"/>
      <c r="F95" s="84"/>
      <c r="G95" s="84"/>
      <c r="H95" s="7" t="str">
        <f>IF(SUM(H91:H94)=0,"",SUM(H91:H94))</f>
        <v/>
      </c>
    </row>
    <row r="96" spans="1:8" s="13" customFormat="1" ht="15.75" customHeight="1" x14ac:dyDescent="0.2">
      <c r="A96" s="85" t="str">
        <f>A83&amp;" "&amp;C83&amp;" - Gesamtsumme"</f>
        <v>2.1 GRAUFLÄCHENREINIGUNG - Gesamtsumme</v>
      </c>
      <c r="B96" s="85"/>
      <c r="C96" s="85"/>
      <c r="D96" s="85"/>
      <c r="E96" s="85"/>
      <c r="F96" s="85"/>
      <c r="G96" s="85"/>
      <c r="H96" s="35" t="str">
        <f>IFERROR(H89+H95,"")</f>
        <v/>
      </c>
    </row>
    <row r="97" spans="1:8" s="13" customFormat="1" ht="43.5" customHeight="1" x14ac:dyDescent="0.2">
      <c r="A97" s="57" t="s">
        <v>16</v>
      </c>
      <c r="B97" s="57"/>
      <c r="C97" s="57"/>
      <c r="D97" s="57"/>
      <c r="E97" s="57"/>
      <c r="F97" s="57"/>
      <c r="G97" s="57"/>
      <c r="H97" s="57"/>
    </row>
    <row r="98" spans="1:8" s="13" customFormat="1" ht="15.75" customHeight="1" x14ac:dyDescent="0.2">
      <c r="A98" s="31"/>
      <c r="B98" s="31"/>
      <c r="C98" s="31"/>
      <c r="D98" s="31"/>
      <c r="E98" s="31"/>
      <c r="F98" s="31"/>
      <c r="G98" s="31"/>
      <c r="H98" s="32"/>
    </row>
    <row r="99" spans="1:8" s="3" customFormat="1" ht="30.75" customHeight="1" x14ac:dyDescent="0.25">
      <c r="A99" s="33" t="s">
        <v>79</v>
      </c>
      <c r="B99" s="34" t="str">
        <f>B82</f>
        <v>WE 105528</v>
      </c>
      <c r="C99" s="86" t="s">
        <v>19</v>
      </c>
      <c r="D99" s="86"/>
      <c r="E99" s="87" t="s">
        <v>22</v>
      </c>
      <c r="F99" s="87"/>
      <c r="G99" s="87"/>
      <c r="H99" s="87"/>
    </row>
    <row r="100" spans="1:8" s="3" customFormat="1" ht="30" customHeight="1" x14ac:dyDescent="0.25">
      <c r="A100" s="80" t="s">
        <v>18</v>
      </c>
      <c r="B100" s="80"/>
      <c r="C100" s="80"/>
      <c r="D100" s="80"/>
      <c r="E100" s="80"/>
      <c r="F100" s="80"/>
      <c r="G100" s="80"/>
      <c r="H100" s="80"/>
    </row>
    <row r="101" spans="1:8" s="13" customFormat="1" ht="30" customHeight="1" x14ac:dyDescent="0.2">
      <c r="A101" s="70" t="s">
        <v>23</v>
      </c>
      <c r="B101" s="71"/>
      <c r="C101" s="71"/>
      <c r="D101" s="71"/>
      <c r="E101" s="71"/>
      <c r="F101" s="72"/>
      <c r="G101" s="73" t="s">
        <v>11</v>
      </c>
      <c r="H101" s="74"/>
    </row>
    <row r="102" spans="1:8" s="13" customFormat="1" ht="38.25" x14ac:dyDescent="0.2">
      <c r="A102" s="19" t="s">
        <v>37</v>
      </c>
      <c r="B102" s="61" t="s">
        <v>0</v>
      </c>
      <c r="C102" s="62"/>
      <c r="D102" s="62"/>
      <c r="E102" s="63"/>
      <c r="F102" s="19" t="s">
        <v>38</v>
      </c>
      <c r="G102" s="19" t="s">
        <v>39</v>
      </c>
      <c r="H102" s="19" t="s">
        <v>24</v>
      </c>
    </row>
    <row r="103" spans="1:8" s="13" customFormat="1" ht="15.75" x14ac:dyDescent="0.2">
      <c r="A103" s="20" t="s">
        <v>3</v>
      </c>
      <c r="B103" s="64" t="s">
        <v>4</v>
      </c>
      <c r="C103" s="65"/>
      <c r="D103" s="65"/>
      <c r="E103" s="66"/>
      <c r="F103" s="20" t="s">
        <v>5</v>
      </c>
      <c r="G103" s="20" t="s">
        <v>6</v>
      </c>
      <c r="H103" s="20" t="s">
        <v>25</v>
      </c>
    </row>
    <row r="104" spans="1:8" s="13" customFormat="1" ht="48" customHeight="1" x14ac:dyDescent="0.2">
      <c r="A104" s="14" t="s">
        <v>79</v>
      </c>
      <c r="B104" s="67" t="s">
        <v>26</v>
      </c>
      <c r="C104" s="68"/>
      <c r="D104" s="68"/>
      <c r="E104" s="69"/>
      <c r="F104" s="18"/>
      <c r="G104" s="15">
        <v>5</v>
      </c>
      <c r="H104" s="6" t="str">
        <f>IF(F104="","",F104*G104)</f>
        <v/>
      </c>
    </row>
    <row r="105" spans="1:8" s="13" customFormat="1" ht="15.75" x14ac:dyDescent="0.2">
      <c r="A105" s="54" t="str">
        <f>A101&amp;" - Teilsumme "</f>
        <v xml:space="preserve">Bereitstellungspauschale - Teilsumme </v>
      </c>
      <c r="B105" s="55"/>
      <c r="C105" s="55"/>
      <c r="D105" s="55"/>
      <c r="E105" s="55"/>
      <c r="F105" s="55"/>
      <c r="G105" s="56"/>
      <c r="H105" s="7" t="str">
        <f>IFERROR(H104,"")</f>
        <v/>
      </c>
    </row>
    <row r="106" spans="1:8" s="13" customFormat="1" ht="30" customHeight="1" x14ac:dyDescent="0.2">
      <c r="A106" s="70" t="s">
        <v>35</v>
      </c>
      <c r="B106" s="71"/>
      <c r="C106" s="71"/>
      <c r="D106" s="71"/>
      <c r="E106" s="71"/>
      <c r="F106" s="72"/>
      <c r="G106" s="73" t="s">
        <v>11</v>
      </c>
      <c r="H106" s="74"/>
    </row>
    <row r="107" spans="1:8" s="13" customFormat="1" ht="30" customHeight="1" x14ac:dyDescent="0.2">
      <c r="A107" s="49" t="s">
        <v>27</v>
      </c>
      <c r="B107" s="50"/>
      <c r="C107" s="50"/>
      <c r="D107" s="50"/>
      <c r="E107" s="50"/>
      <c r="F107" s="50"/>
      <c r="G107" s="50"/>
      <c r="H107" s="51"/>
    </row>
    <row r="108" spans="1:8" s="13" customFormat="1" ht="51" x14ac:dyDescent="0.2">
      <c r="A108" s="19" t="s">
        <v>37</v>
      </c>
      <c r="B108" s="23" t="s">
        <v>0</v>
      </c>
      <c r="C108" s="19" t="s">
        <v>17</v>
      </c>
      <c r="D108" s="37" t="s">
        <v>1</v>
      </c>
      <c r="E108" s="19" t="s">
        <v>28</v>
      </c>
      <c r="F108" s="19" t="s">
        <v>29</v>
      </c>
      <c r="G108" s="19" t="s">
        <v>30</v>
      </c>
      <c r="H108" s="19" t="s">
        <v>33</v>
      </c>
    </row>
    <row r="109" spans="1:8" s="13" customFormat="1" ht="15.75" x14ac:dyDescent="0.2">
      <c r="A109" s="20" t="s">
        <v>3</v>
      </c>
      <c r="B109" s="20" t="s">
        <v>4</v>
      </c>
      <c r="C109" s="20" t="s">
        <v>5</v>
      </c>
      <c r="D109" s="36" t="s">
        <v>6</v>
      </c>
      <c r="E109" s="20" t="s">
        <v>7</v>
      </c>
      <c r="F109" s="20" t="s">
        <v>8</v>
      </c>
      <c r="G109" s="20" t="s">
        <v>9</v>
      </c>
      <c r="H109" s="20" t="s">
        <v>10</v>
      </c>
    </row>
    <row r="110" spans="1:8" s="13" customFormat="1" ht="15.75" customHeight="1" x14ac:dyDescent="0.2">
      <c r="A110" s="41" t="s">
        <v>12</v>
      </c>
      <c r="B110" s="42"/>
      <c r="C110" s="42"/>
      <c r="D110" s="42"/>
      <c r="E110" s="42"/>
      <c r="F110" s="42"/>
      <c r="G110" s="42"/>
      <c r="H110" s="43"/>
    </row>
    <row r="111" spans="1:8" s="13" customFormat="1" ht="15.75" x14ac:dyDescent="0.2">
      <c r="A111" s="14" t="s">
        <v>80</v>
      </c>
      <c r="B111" s="44" t="s">
        <v>46</v>
      </c>
      <c r="C111" s="45"/>
      <c r="D111" s="45"/>
      <c r="E111" s="45"/>
      <c r="F111" s="45"/>
      <c r="G111" s="45"/>
      <c r="H111" s="46"/>
    </row>
    <row r="112" spans="1:8" s="13" customFormat="1" ht="25.5" x14ac:dyDescent="0.2">
      <c r="A112" s="4" t="s">
        <v>81</v>
      </c>
      <c r="B112" s="16" t="s">
        <v>82</v>
      </c>
      <c r="C112" s="17">
        <v>248</v>
      </c>
      <c r="D112" s="5" t="s">
        <v>2</v>
      </c>
      <c r="E112" s="18"/>
      <c r="F112" s="6" t="str">
        <f>IF(E112="","",C112*E112)</f>
        <v/>
      </c>
      <c r="G112" s="8">
        <v>15</v>
      </c>
      <c r="H112" s="6" t="str">
        <f>IF(E112="","",F112*G112)</f>
        <v/>
      </c>
    </row>
    <row r="113" spans="1:8" s="13" customFormat="1" ht="15.75" x14ac:dyDescent="0.2">
      <c r="A113" s="14" t="s">
        <v>83</v>
      </c>
      <c r="B113" s="44" t="s">
        <v>15</v>
      </c>
      <c r="C113" s="45"/>
      <c r="D113" s="45"/>
      <c r="E113" s="45"/>
      <c r="F113" s="45"/>
      <c r="G113" s="45"/>
      <c r="H113" s="46"/>
    </row>
    <row r="114" spans="1:8" s="13" customFormat="1" ht="25.5" x14ac:dyDescent="0.2">
      <c r="A114" s="4" t="s">
        <v>84</v>
      </c>
      <c r="B114" s="16" t="s">
        <v>88</v>
      </c>
      <c r="C114" s="17">
        <v>1043</v>
      </c>
      <c r="D114" s="5" t="s">
        <v>2</v>
      </c>
      <c r="E114" s="18"/>
      <c r="F114" s="6" t="str">
        <f t="shared" ref="F114:F115" si="24">IF(E114="","",C114*E114)</f>
        <v/>
      </c>
      <c r="G114" s="8">
        <v>15</v>
      </c>
      <c r="H114" s="6" t="str">
        <f t="shared" ref="H114:H115" si="25">IF(E114="","",F114*G114)</f>
        <v/>
      </c>
    </row>
    <row r="115" spans="1:8" s="13" customFormat="1" ht="25.5" x14ac:dyDescent="0.2">
      <c r="A115" s="4" t="s">
        <v>85</v>
      </c>
      <c r="B115" s="16" t="s">
        <v>89</v>
      </c>
      <c r="C115" s="17">
        <v>1500</v>
      </c>
      <c r="D115" s="5" t="s">
        <v>2</v>
      </c>
      <c r="E115" s="18"/>
      <c r="F115" s="6" t="str">
        <f t="shared" si="24"/>
        <v/>
      </c>
      <c r="G115" s="8">
        <v>15</v>
      </c>
      <c r="H115" s="6" t="str">
        <f t="shared" si="25"/>
        <v/>
      </c>
    </row>
    <row r="116" spans="1:8" s="13" customFormat="1" ht="25.5" x14ac:dyDescent="0.2">
      <c r="A116" s="4" t="s">
        <v>86</v>
      </c>
      <c r="B116" s="16" t="s">
        <v>90</v>
      </c>
      <c r="C116" s="17">
        <v>43825</v>
      </c>
      <c r="D116" s="5" t="s">
        <v>2</v>
      </c>
      <c r="E116" s="18"/>
      <c r="F116" s="6" t="str">
        <f t="shared" ref="F116:F117" si="26">IF(E116="","",C116*E116)</f>
        <v/>
      </c>
      <c r="G116" s="8">
        <v>15</v>
      </c>
      <c r="H116" s="6" t="str">
        <f t="shared" ref="H116:H117" si="27">IF(E116="","",F116*G116)</f>
        <v/>
      </c>
    </row>
    <row r="117" spans="1:8" s="13" customFormat="1" ht="25.5" x14ac:dyDescent="0.2">
      <c r="A117" s="4" t="s">
        <v>87</v>
      </c>
      <c r="B117" s="16" t="s">
        <v>91</v>
      </c>
      <c r="C117" s="17">
        <v>1500</v>
      </c>
      <c r="D117" s="5" t="s">
        <v>2</v>
      </c>
      <c r="E117" s="18"/>
      <c r="F117" s="6" t="str">
        <f t="shared" si="26"/>
        <v/>
      </c>
      <c r="G117" s="8">
        <v>15</v>
      </c>
      <c r="H117" s="6" t="str">
        <f t="shared" si="27"/>
        <v/>
      </c>
    </row>
    <row r="118" spans="1:8" s="13" customFormat="1" ht="15.75" x14ac:dyDescent="0.2">
      <c r="A118" s="41" t="s">
        <v>31</v>
      </c>
      <c r="B118" s="42" t="s">
        <v>31</v>
      </c>
      <c r="C118" s="42"/>
      <c r="D118" s="42"/>
      <c r="E118" s="42"/>
      <c r="F118" s="42"/>
      <c r="G118" s="42"/>
      <c r="H118" s="43"/>
    </row>
    <row r="119" spans="1:8" s="13" customFormat="1" ht="15.75" x14ac:dyDescent="0.2">
      <c r="A119" s="14" t="s">
        <v>80</v>
      </c>
      <c r="B119" s="44" t="s">
        <v>46</v>
      </c>
      <c r="C119" s="45"/>
      <c r="D119" s="45"/>
      <c r="E119" s="45"/>
      <c r="F119" s="45"/>
      <c r="G119" s="45"/>
      <c r="H119" s="46"/>
    </row>
    <row r="120" spans="1:8" s="13" customFormat="1" ht="25.5" x14ac:dyDescent="0.2">
      <c r="A120" s="4" t="s">
        <v>81</v>
      </c>
      <c r="B120" s="16" t="s">
        <v>82</v>
      </c>
      <c r="C120" s="17">
        <v>248</v>
      </c>
      <c r="D120" s="5" t="s">
        <v>2</v>
      </c>
      <c r="E120" s="18"/>
      <c r="F120" s="6" t="str">
        <f>IF(E120="","",C120*E120)</f>
        <v/>
      </c>
      <c r="G120" s="8">
        <v>5</v>
      </c>
      <c r="H120" s="6" t="str">
        <f>IF(E120="","",F120*G120)</f>
        <v/>
      </c>
    </row>
    <row r="121" spans="1:8" s="13" customFormat="1" ht="15.75" x14ac:dyDescent="0.2">
      <c r="A121" s="14" t="s">
        <v>83</v>
      </c>
      <c r="B121" s="44" t="s">
        <v>15</v>
      </c>
      <c r="C121" s="45"/>
      <c r="D121" s="45"/>
      <c r="E121" s="45"/>
      <c r="F121" s="45"/>
      <c r="G121" s="45"/>
      <c r="H121" s="46"/>
    </row>
    <row r="122" spans="1:8" s="13" customFormat="1" ht="25.5" x14ac:dyDescent="0.2">
      <c r="A122" s="4" t="s">
        <v>84</v>
      </c>
      <c r="B122" s="16" t="s">
        <v>88</v>
      </c>
      <c r="C122" s="17">
        <v>1043</v>
      </c>
      <c r="D122" s="5" t="s">
        <v>2</v>
      </c>
      <c r="E122" s="18"/>
      <c r="F122" s="6" t="str">
        <f t="shared" ref="F122:F123" si="28">IF(E122="","",C122*E122)</f>
        <v/>
      </c>
      <c r="G122" s="8">
        <v>5</v>
      </c>
      <c r="H122" s="6" t="str">
        <f t="shared" ref="H122:H123" si="29">IF(E122="","",F122*G122)</f>
        <v/>
      </c>
    </row>
    <row r="123" spans="1:8" s="13" customFormat="1" ht="25.5" x14ac:dyDescent="0.2">
      <c r="A123" s="4" t="s">
        <v>85</v>
      </c>
      <c r="B123" s="16" t="s">
        <v>89</v>
      </c>
      <c r="C123" s="17">
        <v>1500</v>
      </c>
      <c r="D123" s="5" t="s">
        <v>2</v>
      </c>
      <c r="E123" s="18"/>
      <c r="F123" s="6" t="str">
        <f t="shared" si="28"/>
        <v/>
      </c>
      <c r="G123" s="8">
        <v>5</v>
      </c>
      <c r="H123" s="6" t="str">
        <f t="shared" si="29"/>
        <v/>
      </c>
    </row>
    <row r="124" spans="1:8" s="13" customFormat="1" ht="25.5" x14ac:dyDescent="0.2">
      <c r="A124" s="4" t="s">
        <v>86</v>
      </c>
      <c r="B124" s="16" t="s">
        <v>90</v>
      </c>
      <c r="C124" s="17">
        <v>43825</v>
      </c>
      <c r="D124" s="5" t="s">
        <v>2</v>
      </c>
      <c r="E124" s="18"/>
      <c r="F124" s="6" t="str">
        <f t="shared" ref="F124:F125" si="30">IF(E124="","",C124*E124)</f>
        <v/>
      </c>
      <c r="G124" s="8">
        <v>5</v>
      </c>
      <c r="H124" s="6" t="str">
        <f t="shared" ref="H124:H125" si="31">IF(E124="","",F124*G124)</f>
        <v/>
      </c>
    </row>
    <row r="125" spans="1:8" s="13" customFormat="1" ht="25.5" x14ac:dyDescent="0.2">
      <c r="A125" s="4" t="s">
        <v>87</v>
      </c>
      <c r="B125" s="16" t="s">
        <v>91</v>
      </c>
      <c r="C125" s="17">
        <v>1500</v>
      </c>
      <c r="D125" s="5" t="s">
        <v>2</v>
      </c>
      <c r="E125" s="18"/>
      <c r="F125" s="6" t="str">
        <f t="shared" si="30"/>
        <v/>
      </c>
      <c r="G125" s="8">
        <v>5</v>
      </c>
      <c r="H125" s="6" t="str">
        <f t="shared" si="31"/>
        <v/>
      </c>
    </row>
    <row r="126" spans="1:8" s="13" customFormat="1" ht="15.75" x14ac:dyDescent="0.2">
      <c r="A126" s="54" t="str">
        <f>A106&amp;" - Teilsumme "</f>
        <v xml:space="preserve">Einsatzpauschalen innerhalb der Winterdienstsaison  - Teilsumme </v>
      </c>
      <c r="B126" s="55"/>
      <c r="C126" s="55"/>
      <c r="D126" s="55"/>
      <c r="E126" s="55"/>
      <c r="F126" s="55"/>
      <c r="G126" s="56"/>
      <c r="H126" s="7" t="str">
        <f>IF(SUM(H112:H125)=0,"",SUM(H112:H125))</f>
        <v/>
      </c>
    </row>
    <row r="127" spans="1:8" s="13" customFormat="1" ht="30" customHeight="1" x14ac:dyDescent="0.2">
      <c r="A127" s="75" t="s">
        <v>36</v>
      </c>
      <c r="B127" s="76"/>
      <c r="C127" s="76"/>
      <c r="D127" s="76"/>
      <c r="E127" s="76"/>
      <c r="F127" s="77"/>
      <c r="G127" s="78" t="s">
        <v>92</v>
      </c>
      <c r="H127" s="79"/>
    </row>
    <row r="128" spans="1:8" s="13" customFormat="1" ht="30" customHeight="1" x14ac:dyDescent="0.2">
      <c r="A128" s="49" t="s">
        <v>27</v>
      </c>
      <c r="B128" s="50"/>
      <c r="C128" s="50"/>
      <c r="D128" s="50"/>
      <c r="E128" s="50"/>
      <c r="F128" s="50"/>
      <c r="G128" s="50"/>
      <c r="H128" s="51"/>
    </row>
    <row r="129" spans="1:8" s="13" customFormat="1" ht="51" x14ac:dyDescent="0.2">
      <c r="A129" s="19" t="s">
        <v>37</v>
      </c>
      <c r="B129" s="23" t="s">
        <v>0</v>
      </c>
      <c r="C129" s="19" t="s">
        <v>17</v>
      </c>
      <c r="D129" s="37" t="s">
        <v>1</v>
      </c>
      <c r="E129" s="19" t="s">
        <v>28</v>
      </c>
      <c r="F129" s="19" t="s">
        <v>29</v>
      </c>
      <c r="G129" s="19" t="s">
        <v>32</v>
      </c>
      <c r="H129" s="19" t="s">
        <v>33</v>
      </c>
    </row>
    <row r="130" spans="1:8" s="13" customFormat="1" ht="15.75" x14ac:dyDescent="0.2">
      <c r="A130" s="20" t="s">
        <v>3</v>
      </c>
      <c r="B130" s="20" t="s">
        <v>4</v>
      </c>
      <c r="C130" s="20" t="s">
        <v>5</v>
      </c>
      <c r="D130" s="36" t="s">
        <v>6</v>
      </c>
      <c r="E130" s="20" t="s">
        <v>7</v>
      </c>
      <c r="F130" s="20" t="s">
        <v>8</v>
      </c>
      <c r="G130" s="20" t="s">
        <v>9</v>
      </c>
      <c r="H130" s="20" t="s">
        <v>10</v>
      </c>
    </row>
    <row r="131" spans="1:8" s="13" customFormat="1" ht="15.75" customHeight="1" x14ac:dyDescent="0.2">
      <c r="A131" s="41" t="s">
        <v>12</v>
      </c>
      <c r="B131" s="42"/>
      <c r="C131" s="42"/>
      <c r="D131" s="42"/>
      <c r="E131" s="42"/>
      <c r="F131" s="42"/>
      <c r="G131" s="42"/>
      <c r="H131" s="43"/>
    </row>
    <row r="132" spans="1:8" s="13" customFormat="1" ht="15.75" x14ac:dyDescent="0.2">
      <c r="A132" s="14" t="s">
        <v>80</v>
      </c>
      <c r="B132" s="44" t="s">
        <v>46</v>
      </c>
      <c r="C132" s="45"/>
      <c r="D132" s="45"/>
      <c r="E132" s="45"/>
      <c r="F132" s="45"/>
      <c r="G132" s="45"/>
      <c r="H132" s="46"/>
    </row>
    <row r="133" spans="1:8" s="13" customFormat="1" ht="25.5" x14ac:dyDescent="0.2">
      <c r="A133" s="4" t="s">
        <v>81</v>
      </c>
      <c r="B133" s="16" t="s">
        <v>82</v>
      </c>
      <c r="C133" s="17">
        <v>248</v>
      </c>
      <c r="D133" s="5" t="s">
        <v>2</v>
      </c>
      <c r="E133" s="18"/>
      <c r="F133" s="6" t="str">
        <f>IF(E133="","",C133*E133)</f>
        <v/>
      </c>
      <c r="G133" s="8">
        <v>1</v>
      </c>
      <c r="H133" s="6" t="str">
        <f>IF(E133="","",F133*G133)</f>
        <v/>
      </c>
    </row>
    <row r="134" spans="1:8" s="13" customFormat="1" ht="15.75" x14ac:dyDescent="0.2">
      <c r="A134" s="14" t="s">
        <v>83</v>
      </c>
      <c r="B134" s="44" t="s">
        <v>15</v>
      </c>
      <c r="C134" s="45"/>
      <c r="D134" s="45"/>
      <c r="E134" s="45"/>
      <c r="F134" s="45"/>
      <c r="G134" s="45"/>
      <c r="H134" s="46"/>
    </row>
    <row r="135" spans="1:8" s="13" customFormat="1" ht="25.5" x14ac:dyDescent="0.2">
      <c r="A135" s="4" t="s">
        <v>84</v>
      </c>
      <c r="B135" s="16" t="s">
        <v>88</v>
      </c>
      <c r="C135" s="17">
        <v>1043</v>
      </c>
      <c r="D135" s="5" t="s">
        <v>2</v>
      </c>
      <c r="E135" s="18"/>
      <c r="F135" s="6" t="str">
        <f t="shared" ref="F135:F136" si="32">IF(E135="","",C135*E135)</f>
        <v/>
      </c>
      <c r="G135" s="8">
        <v>1</v>
      </c>
      <c r="H135" s="6" t="str">
        <f t="shared" ref="H135:H136" si="33">IF(E135="","",F135*G135)</f>
        <v/>
      </c>
    </row>
    <row r="136" spans="1:8" s="13" customFormat="1" ht="25.5" x14ac:dyDescent="0.2">
      <c r="A136" s="4" t="s">
        <v>85</v>
      </c>
      <c r="B136" s="16" t="s">
        <v>89</v>
      </c>
      <c r="C136" s="17">
        <v>1500</v>
      </c>
      <c r="D136" s="5" t="s">
        <v>2</v>
      </c>
      <c r="E136" s="18"/>
      <c r="F136" s="6" t="str">
        <f t="shared" si="32"/>
        <v/>
      </c>
      <c r="G136" s="8">
        <v>1</v>
      </c>
      <c r="H136" s="6" t="str">
        <f t="shared" si="33"/>
        <v/>
      </c>
    </row>
    <row r="137" spans="1:8" s="13" customFormat="1" ht="25.5" x14ac:dyDescent="0.2">
      <c r="A137" s="4" t="s">
        <v>86</v>
      </c>
      <c r="B137" s="16" t="s">
        <v>90</v>
      </c>
      <c r="C137" s="17">
        <v>43825</v>
      </c>
      <c r="D137" s="5" t="s">
        <v>2</v>
      </c>
      <c r="E137" s="18"/>
      <c r="F137" s="6" t="str">
        <f t="shared" ref="F137:F138" si="34">IF(E137="","",C137*E137)</f>
        <v/>
      </c>
      <c r="G137" s="8">
        <v>1</v>
      </c>
      <c r="H137" s="6" t="str">
        <f t="shared" ref="H137:H138" si="35">IF(E137="","",F137*G137)</f>
        <v/>
      </c>
    </row>
    <row r="138" spans="1:8" s="13" customFormat="1" ht="25.5" x14ac:dyDescent="0.2">
      <c r="A138" s="4" t="s">
        <v>87</v>
      </c>
      <c r="B138" s="16" t="s">
        <v>91</v>
      </c>
      <c r="C138" s="17">
        <v>1500</v>
      </c>
      <c r="D138" s="5" t="s">
        <v>2</v>
      </c>
      <c r="E138" s="18"/>
      <c r="F138" s="6" t="str">
        <f t="shared" si="34"/>
        <v/>
      </c>
      <c r="G138" s="8">
        <v>1</v>
      </c>
      <c r="H138" s="6" t="str">
        <f t="shared" si="35"/>
        <v/>
      </c>
    </row>
    <row r="139" spans="1:8" s="13" customFormat="1" ht="15.75" x14ac:dyDescent="0.2">
      <c r="A139" s="41" t="s">
        <v>31</v>
      </c>
      <c r="B139" s="42" t="s">
        <v>31</v>
      </c>
      <c r="C139" s="42"/>
      <c r="D139" s="42"/>
      <c r="E139" s="42"/>
      <c r="F139" s="42"/>
      <c r="G139" s="42"/>
      <c r="H139" s="43"/>
    </row>
    <row r="140" spans="1:8" s="13" customFormat="1" ht="15.75" x14ac:dyDescent="0.2">
      <c r="A140" s="14" t="s">
        <v>80</v>
      </c>
      <c r="B140" s="44" t="s">
        <v>46</v>
      </c>
      <c r="C140" s="45"/>
      <c r="D140" s="45"/>
      <c r="E140" s="45"/>
      <c r="F140" s="45"/>
      <c r="G140" s="45"/>
      <c r="H140" s="46"/>
    </row>
    <row r="141" spans="1:8" s="13" customFormat="1" ht="25.5" x14ac:dyDescent="0.2">
      <c r="A141" s="4" t="s">
        <v>81</v>
      </c>
      <c r="B141" s="16" t="s">
        <v>82</v>
      </c>
      <c r="C141" s="17">
        <v>248</v>
      </c>
      <c r="D141" s="5" t="s">
        <v>2</v>
      </c>
      <c r="E141" s="18"/>
      <c r="F141" s="6" t="str">
        <f>IF(E141="","",C141*E141)</f>
        <v/>
      </c>
      <c r="G141" s="8">
        <v>1</v>
      </c>
      <c r="H141" s="6" t="str">
        <f>IF(E141="","",F141*G141)</f>
        <v/>
      </c>
    </row>
    <row r="142" spans="1:8" s="13" customFormat="1" ht="15.75" x14ac:dyDescent="0.2">
      <c r="A142" s="14" t="s">
        <v>83</v>
      </c>
      <c r="B142" s="44" t="s">
        <v>15</v>
      </c>
      <c r="C142" s="45"/>
      <c r="D142" s="45"/>
      <c r="E142" s="45"/>
      <c r="F142" s="45"/>
      <c r="G142" s="45"/>
      <c r="H142" s="46"/>
    </row>
    <row r="143" spans="1:8" s="13" customFormat="1" ht="25.5" x14ac:dyDescent="0.2">
      <c r="A143" s="4" t="s">
        <v>84</v>
      </c>
      <c r="B143" s="16" t="s">
        <v>88</v>
      </c>
      <c r="C143" s="17">
        <v>1043</v>
      </c>
      <c r="D143" s="5" t="s">
        <v>2</v>
      </c>
      <c r="E143" s="18"/>
      <c r="F143" s="6" t="str">
        <f t="shared" ref="F143:F146" si="36">IF(E143="","",C143*E143)</f>
        <v/>
      </c>
      <c r="G143" s="8">
        <v>1</v>
      </c>
      <c r="H143" s="6" t="str">
        <f t="shared" ref="H143:H146" si="37">IF(E143="","",F143*G143)</f>
        <v/>
      </c>
    </row>
    <row r="144" spans="1:8" s="13" customFormat="1" ht="25.5" x14ac:dyDescent="0.2">
      <c r="A144" s="4" t="s">
        <v>85</v>
      </c>
      <c r="B144" s="16" t="s">
        <v>89</v>
      </c>
      <c r="C144" s="17">
        <v>1500</v>
      </c>
      <c r="D144" s="5" t="s">
        <v>2</v>
      </c>
      <c r="E144" s="18"/>
      <c r="F144" s="6" t="str">
        <f t="shared" si="36"/>
        <v/>
      </c>
      <c r="G144" s="8">
        <v>1</v>
      </c>
      <c r="H144" s="6" t="str">
        <f t="shared" si="37"/>
        <v/>
      </c>
    </row>
    <row r="145" spans="1:8" s="13" customFormat="1" ht="25.5" x14ac:dyDescent="0.2">
      <c r="A145" s="4" t="s">
        <v>86</v>
      </c>
      <c r="B145" s="16" t="s">
        <v>90</v>
      </c>
      <c r="C145" s="17">
        <v>43825</v>
      </c>
      <c r="D145" s="5" t="s">
        <v>2</v>
      </c>
      <c r="E145" s="18"/>
      <c r="F145" s="6" t="str">
        <f t="shared" si="36"/>
        <v/>
      </c>
      <c r="G145" s="8">
        <v>1</v>
      </c>
      <c r="H145" s="6" t="str">
        <f t="shared" si="37"/>
        <v/>
      </c>
    </row>
    <row r="146" spans="1:8" s="13" customFormat="1" ht="25.5" x14ac:dyDescent="0.2">
      <c r="A146" s="4" t="s">
        <v>87</v>
      </c>
      <c r="B146" s="16" t="s">
        <v>91</v>
      </c>
      <c r="C146" s="17">
        <v>1500</v>
      </c>
      <c r="D146" s="5" t="s">
        <v>2</v>
      </c>
      <c r="E146" s="18"/>
      <c r="F146" s="6" t="str">
        <f t="shared" si="36"/>
        <v/>
      </c>
      <c r="G146" s="8">
        <v>1</v>
      </c>
      <c r="H146" s="6" t="str">
        <f t="shared" si="37"/>
        <v/>
      </c>
    </row>
    <row r="147" spans="1:8" s="13" customFormat="1" ht="15.75" x14ac:dyDescent="0.2">
      <c r="A147" s="54" t="str">
        <f>A127&amp;" - Teilsumme "</f>
        <v xml:space="preserve">Einsatzpauschalen außerhalb der Winterdienstsaison  - Teilsumme </v>
      </c>
      <c r="B147" s="55"/>
      <c r="C147" s="55"/>
      <c r="D147" s="55"/>
      <c r="E147" s="55"/>
      <c r="F147" s="55"/>
      <c r="G147" s="56"/>
      <c r="H147" s="7" t="str">
        <f>IF(SUM(H133:H146)=0,"",SUM(H133:H146))</f>
        <v/>
      </c>
    </row>
    <row r="148" spans="1:8" s="13" customFormat="1" ht="15.75" customHeight="1" x14ac:dyDescent="0.2">
      <c r="A148" s="85" t="str">
        <f>A83&amp;" "&amp;C99&amp;" - Gesamtsumme"</f>
        <v>2.1 WINTERDIENST - Gesamtsumme</v>
      </c>
      <c r="B148" s="85"/>
      <c r="C148" s="85"/>
      <c r="D148" s="85"/>
      <c r="E148" s="85"/>
      <c r="F148" s="85"/>
      <c r="G148" s="85"/>
      <c r="H148" s="35" t="str">
        <f>IFERROR(H105+H126+H147,"")</f>
        <v/>
      </c>
    </row>
    <row r="149" spans="1:8" s="13" customFormat="1" ht="24.95" customHeight="1" x14ac:dyDescent="0.2">
      <c r="A149" s="58" t="str">
        <f>A82&amp;" "&amp;B82&amp;" "&amp;C83&amp;" und "&amp;C99&amp;" "&amp;" - Gesamtsumme"</f>
        <v>2. WE 105528 GRAUFLÄCHENREINIGUNG und WINTERDIENST  - Gesamtsumme</v>
      </c>
      <c r="B149" s="59"/>
      <c r="C149" s="59"/>
      <c r="D149" s="59"/>
      <c r="E149" s="59"/>
      <c r="F149" s="59"/>
      <c r="G149" s="60"/>
      <c r="H149" s="26" t="str">
        <f>IFERROR(H96+H148,"")</f>
        <v/>
      </c>
    </row>
    <row r="150" spans="1:8" s="13" customFormat="1" ht="43.5" customHeight="1" x14ac:dyDescent="0.2">
      <c r="A150" s="57" t="s">
        <v>16</v>
      </c>
      <c r="B150" s="57"/>
      <c r="C150" s="57"/>
      <c r="D150" s="57"/>
      <c r="E150" s="57"/>
      <c r="F150" s="57"/>
      <c r="G150" s="57"/>
      <c r="H150" s="57"/>
    </row>
    <row r="153" spans="1:8" s="38" customFormat="1" ht="25.5" customHeight="1" x14ac:dyDescent="0.25">
      <c r="A153" s="53" t="s">
        <v>48</v>
      </c>
      <c r="B153" s="53"/>
      <c r="C153" s="53"/>
      <c r="D153" s="53"/>
      <c r="E153" s="53"/>
      <c r="F153" s="53"/>
      <c r="G153" s="53"/>
      <c r="H153" s="53"/>
    </row>
    <row r="154" spans="1:8" s="38" customFormat="1" ht="35.25" customHeight="1" x14ac:dyDescent="0.25">
      <c r="A154" s="52" t="str">
        <f>A79</f>
        <v>1. WE 149133 WINTERDIENST (Grund- + Optionsleistungen) - Gesamtsumme</v>
      </c>
      <c r="B154" s="52"/>
      <c r="C154" s="52"/>
      <c r="D154" s="52" t="str">
        <f>C10</f>
        <v>Hauptzollamt Dresden - Kontrolleinheit Verkehrswege (KEV) Görlitz Gewerbegebiet Klingewalde - Klingewalder Höhe 2 in 02828 Görlitz</v>
      </c>
      <c r="E154" s="52"/>
      <c r="F154" s="52"/>
      <c r="G154" s="52"/>
      <c r="H154" s="39" t="str">
        <f>H79</f>
        <v/>
      </c>
    </row>
    <row r="155" spans="1:8" s="38" customFormat="1" ht="35.25" customHeight="1" x14ac:dyDescent="0.25">
      <c r="A155" s="52" t="str">
        <f>A149</f>
        <v>2. WE 105528 GRAUFLÄCHENREINIGUNG und WINTERDIENST  - Gesamtsumme</v>
      </c>
      <c r="B155" s="52"/>
      <c r="C155" s="52"/>
      <c r="D155" s="52" t="str">
        <f>C82</f>
        <v>Ehemaliger EU Binnen-Grenzübergang Ludwigsdorf – An der Autobahn in 02828 Görlitz</v>
      </c>
      <c r="E155" s="52"/>
      <c r="F155" s="52"/>
      <c r="G155" s="52"/>
      <c r="H155" s="39" t="str">
        <f>H149</f>
        <v/>
      </c>
    </row>
    <row r="156" spans="1:8" s="38" customFormat="1" ht="39.75" customHeight="1" x14ac:dyDescent="0.25">
      <c r="A156" s="47" t="str">
        <f>A6&amp;": kalk. Wertungssumme in € / Jahr (netto)"</f>
        <v>VOEK 151-25, Los 2: kalk. Wertungssumme in € / Jahr (netto)</v>
      </c>
      <c r="B156" s="47"/>
      <c r="C156" s="47"/>
      <c r="D156" s="47"/>
      <c r="E156" s="47"/>
      <c r="F156" s="47"/>
      <c r="G156" s="48" t="str">
        <f>IF(SUM(H154:H155)=0,"",SUM(H154:H155))</f>
        <v/>
      </c>
      <c r="H156" s="48"/>
    </row>
    <row r="157" spans="1:8" s="38" customFormat="1" x14ac:dyDescent="0.25">
      <c r="E157" s="40"/>
    </row>
    <row r="158" spans="1:8" s="38" customFormat="1" x14ac:dyDescent="0.25">
      <c r="E158" s="40"/>
    </row>
    <row r="159" spans="1:8" s="38" customFormat="1" x14ac:dyDescent="0.25">
      <c r="E159" s="40"/>
    </row>
  </sheetData>
  <sheetProtection algorithmName="SHA-512" hashValue="1qSa/gUtxZmlGK8TDj90nzIhIFzbG5+4+/O3h2Z/UcU4/k+VG0Zd3+fCzYlV7dWPWNDszX4V1lYdt7ojAfY4Bw==" saltValue="YBZCwHMQBKqm6h7C9bPCiw==" spinCount="100000" sheet="1" objects="1" scenarios="1" selectLockedCells="1"/>
  <mergeCells count="97">
    <mergeCell ref="A3:H3"/>
    <mergeCell ref="A6:H6"/>
    <mergeCell ref="A8:H8"/>
    <mergeCell ref="A4:H4"/>
    <mergeCell ref="B72:H72"/>
    <mergeCell ref="A13:F13"/>
    <mergeCell ref="G13:H13"/>
    <mergeCell ref="B14:E14"/>
    <mergeCell ref="B15:E15"/>
    <mergeCell ref="B16:E16"/>
    <mergeCell ref="C11:D11"/>
    <mergeCell ref="E11:H11"/>
    <mergeCell ref="A12:H12"/>
    <mergeCell ref="B40:H40"/>
    <mergeCell ref="A45:H45"/>
    <mergeCell ref="B46:H46"/>
    <mergeCell ref="A34:G34"/>
    <mergeCell ref="A35:F35"/>
    <mergeCell ref="G35:H35"/>
    <mergeCell ref="A36:H36"/>
    <mergeCell ref="A39:H39"/>
    <mergeCell ref="C10:H10"/>
    <mergeCell ref="B23:H23"/>
    <mergeCell ref="A28:H28"/>
    <mergeCell ref="B29:H29"/>
    <mergeCell ref="A17:G17"/>
    <mergeCell ref="A18:F18"/>
    <mergeCell ref="G18:H18"/>
    <mergeCell ref="A19:H19"/>
    <mergeCell ref="A22:H22"/>
    <mergeCell ref="A51:G51"/>
    <mergeCell ref="A52:G52"/>
    <mergeCell ref="A53:H53"/>
    <mergeCell ref="A56:F56"/>
    <mergeCell ref="G56:H56"/>
    <mergeCell ref="A57:H57"/>
    <mergeCell ref="A60:H60"/>
    <mergeCell ref="B61:H61"/>
    <mergeCell ref="A63:H63"/>
    <mergeCell ref="B64:H64"/>
    <mergeCell ref="A66:G66"/>
    <mergeCell ref="A67:F67"/>
    <mergeCell ref="G67:H67"/>
    <mergeCell ref="A68:H68"/>
    <mergeCell ref="A71:H71"/>
    <mergeCell ref="A74:H74"/>
    <mergeCell ref="B75:H75"/>
    <mergeCell ref="A77:G77"/>
    <mergeCell ref="C99:D99"/>
    <mergeCell ref="E99:H99"/>
    <mergeCell ref="A78:G78"/>
    <mergeCell ref="A79:G79"/>
    <mergeCell ref="A80:H80"/>
    <mergeCell ref="C82:H82"/>
    <mergeCell ref="C83:H83"/>
    <mergeCell ref="A84:H84"/>
    <mergeCell ref="A89:G89"/>
    <mergeCell ref="A95:G95"/>
    <mergeCell ref="A96:G96"/>
    <mergeCell ref="A97:H97"/>
    <mergeCell ref="B121:H121"/>
    <mergeCell ref="A126:G126"/>
    <mergeCell ref="A100:H100"/>
    <mergeCell ref="A101:F101"/>
    <mergeCell ref="G101:H101"/>
    <mergeCell ref="B119:H119"/>
    <mergeCell ref="B134:H134"/>
    <mergeCell ref="A139:H139"/>
    <mergeCell ref="B102:E102"/>
    <mergeCell ref="B103:E103"/>
    <mergeCell ref="B104:E104"/>
    <mergeCell ref="A105:G105"/>
    <mergeCell ref="A106:F106"/>
    <mergeCell ref="G106:H106"/>
    <mergeCell ref="A107:H107"/>
    <mergeCell ref="A110:H110"/>
    <mergeCell ref="B111:H111"/>
    <mergeCell ref="B113:H113"/>
    <mergeCell ref="A118:H118"/>
    <mergeCell ref="A127:F127"/>
    <mergeCell ref="G127:H127"/>
    <mergeCell ref="A131:H131"/>
    <mergeCell ref="B132:H132"/>
    <mergeCell ref="A156:F156"/>
    <mergeCell ref="G156:H156"/>
    <mergeCell ref="A128:H128"/>
    <mergeCell ref="D154:G154"/>
    <mergeCell ref="A155:C155"/>
    <mergeCell ref="D155:G155"/>
    <mergeCell ref="A153:H153"/>
    <mergeCell ref="A154:C154"/>
    <mergeCell ref="B140:H140"/>
    <mergeCell ref="B142:H142"/>
    <mergeCell ref="A147:G147"/>
    <mergeCell ref="A150:H150"/>
    <mergeCell ref="A149:G149"/>
    <mergeCell ref="A148:G148"/>
  </mergeCells>
  <dataValidations count="3">
    <dataValidation type="list" allowBlank="1" showInputMessage="1" showErrorMessage="1" sqref="G51 G147 G77">
      <formula1>"5,7"</formula1>
    </dataValidation>
    <dataValidation type="list" allowBlank="1" showInputMessage="1" showErrorMessage="1" sqref="G13 F35 F18:G18 G101 F127 F106:G106 F67 F56:G56">
      <formula1>"01.11. - 31.03.,01.10. - 30.04."</formula1>
    </dataValidation>
    <dataValidation type="list" allowBlank="1" showInputMessage="1" showErrorMessage="1" sqref="G67:H67 G127:H127 G35:H35">
      <formula1>"01.04. - 31.10., 01.05. - 30.09."</formula1>
    </dataValidation>
  </dataValidations>
  <pageMargins left="0.78740157480314965" right="0.47244094488188981" top="0.39370078740157483" bottom="0.59055118110236227" header="0.19685039370078741" footer="0.19685039370078741"/>
  <pageSetup paperSize="9" scale="67" fitToHeight="0" orientation="portrait" r:id="rId1"/>
  <headerFooter>
    <oddHeader>&amp;RTeil B - Anlage B-02</oddHeader>
    <oddFooter>&amp;L&amp;A&amp;RSeite &amp;P von &amp;N</oddFooter>
  </headerFooter>
  <rowBreaks count="5" manualBreakCount="5">
    <brk id="44" max="7" man="1"/>
    <brk id="81" max="16383" man="1"/>
    <brk id="98" max="7" man="1"/>
    <brk id="138" max="7" man="1"/>
    <brk id="152"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151-25 Los 2</vt:lpstr>
      <vt:lpstr>'VOEK 151-25 Los 2'!Druckbereich</vt:lpstr>
      <vt:lpstr>'VOEK 151-25 Los 2'!Drucktitel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Sebastian</dc:creator>
  <cp:lastModifiedBy>Dober, Angela Kim</cp:lastModifiedBy>
  <cp:lastPrinted>2025-10-08T10:03:29Z</cp:lastPrinted>
  <dcterms:created xsi:type="dcterms:W3CDTF">2021-01-19T08:45:11Z</dcterms:created>
  <dcterms:modified xsi:type="dcterms:W3CDTF">2025-12-15T10:48:17Z</dcterms:modified>
</cp:coreProperties>
</file>