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G:\Projekte\Verfahrensbetreuung\25-23 VGV ZEKIWA\I LOS 07 - TGA\I1 Teilnahmewettbewerb\I1.2 Kriterien_Formulare\"/>
    </mc:Choice>
  </mc:AlternateContent>
  <xr:revisionPtr revIDLastSave="0" documentId="13_ncr:1_{D6E66402-9C56-4C87-A964-720875F6B93F}" xr6:coauthVersionLast="47" xr6:coauthVersionMax="47" xr10:uidLastSave="{00000000-0000-0000-0000-000000000000}"/>
  <bookViews>
    <workbookView xWindow="15470" yWindow="1070" windowWidth="15200" windowHeight="17140" xr2:uid="{00000000-000D-0000-FFFF-FFFF00000000}"/>
  </bookViews>
  <sheets>
    <sheet name="HONORAR" sheetId="5" r:id="rId1"/>
  </sheets>
  <definedNames>
    <definedName name="_xlnm.Print_Area" localSheetId="0">HONORAR!$A$1:$H$54</definedName>
    <definedName name="_xlnm.Print_Titles" localSheetId="0">HONORAR!$1:$9</definedName>
  </definedNames>
  <calcPr calcId="191029"/>
</workbook>
</file>

<file path=xl/calcChain.xml><?xml version="1.0" encoding="utf-8"?>
<calcChain xmlns="http://schemas.openxmlformats.org/spreadsheetml/2006/main">
  <c r="F25" i="5" l="1"/>
  <c r="F26" i="5" s="1"/>
  <c r="F21" i="5"/>
  <c r="J24" i="5"/>
  <c r="J23" i="5"/>
  <c r="F17" i="5"/>
  <c r="F18" i="5" s="1"/>
  <c r="F13" i="5"/>
  <c r="H38" i="5"/>
  <c r="H28" i="5" l="1"/>
  <c r="H42" i="5"/>
  <c r="J16" i="5"/>
  <c r="J15" i="5"/>
  <c r="H44" i="5"/>
  <c r="H43" i="5"/>
  <c r="H41" i="5"/>
  <c r="H30" i="5" l="1"/>
  <c r="H45" i="5"/>
  <c r="H47" i="5" l="1"/>
  <c r="H48" i="5" s="1"/>
  <c r="H49" i="5" s="1"/>
  <c r="H50" i="5" s="1"/>
  <c r="H51" i="5" s="1"/>
</calcChain>
</file>

<file path=xl/sharedStrings.xml><?xml version="1.0" encoding="utf-8"?>
<sst xmlns="http://schemas.openxmlformats.org/spreadsheetml/2006/main" count="85" uniqueCount="57">
  <si>
    <t>Ort, Datum</t>
  </si>
  <si>
    <t>FORMULAR HONORARANGEBOT</t>
  </si>
  <si>
    <t>Name des Vertretungsberechtigten des Bieters in Textform</t>
  </si>
  <si>
    <t>A.1</t>
  </si>
  <si>
    <t>Honorarzone</t>
  </si>
  <si>
    <t>Honorarsatz</t>
  </si>
  <si>
    <t>Grundhonorar bei 100v.H.</t>
  </si>
  <si>
    <t>Auftragsumfang v.H. gem. Vertrag</t>
  </si>
  <si>
    <t>A.2</t>
  </si>
  <si>
    <t>Zuschlag (positiver Wert) oder Abschlag (negativer Wert) in %</t>
  </si>
  <si>
    <t>A.3</t>
  </si>
  <si>
    <t>€ netto</t>
  </si>
  <si>
    <t>Summe besondere Leistungen</t>
  </si>
  <si>
    <t>Zwischensumme aus obenstehenden Beträgen</t>
  </si>
  <si>
    <t>Umsatzsteuer</t>
  </si>
  <si>
    <t>%</t>
  </si>
  <si>
    <t>VORLÄUFIGES GESAMTHONORAR = WERTUNGSSUMME</t>
  </si>
  <si>
    <t>A.4</t>
  </si>
  <si>
    <t>h</t>
  </si>
  <si>
    <t>zu berücksichtigende Summe für Stundenleistungen</t>
  </si>
  <si>
    <t>Name des Bieters I der Bietergemeinschaft in Textform I Blockschrift</t>
  </si>
  <si>
    <r>
      <t xml:space="preserve">Vorläufiges Gesamthonorar = Wertungssumme
</t>
    </r>
    <r>
      <rPr>
        <sz val="8"/>
        <color theme="1"/>
        <rFont val="Frutiger LT 45 Light"/>
        <family val="2"/>
      </rPr>
      <t>Diese Summe bildet die Grundlage für die Punktvergabe im Zuschlagskriterium "Honorar"</t>
    </r>
  </si>
  <si>
    <t>v.H.</t>
  </si>
  <si>
    <t xml:space="preserve">Das Preisblatt soll im Vergabeverfahren zur Vergleichbarkeit der Angebote führen. Aus diesem Grund sind die vorläufigen anrechenbaren Kosten für alle Bieter in gleicher Höhe angesetzt und die frei anzubietenden Honorarbestandteile aufgeführt. Das Preisblatt ist vom Bieter in den grau hinterlegten Feldern auszufüllen und  der Vertretungsberechtigte des Bieters in Textform anzugeben. Eine fehlende Angabe zum Vertretungsberechtigten des Bieters oder fehlende Angaben führen zur Nichtbewertung des Angebots. Diese angebotenen Honorarbestandteile werden im Auftragsfall Vertragsbestandteil. </t>
  </si>
  <si>
    <t>KG 300</t>
  </si>
  <si>
    <t>KG 400</t>
  </si>
  <si>
    <t>Erweiterung KG 300+400</t>
  </si>
  <si>
    <t>Nebenkosten</t>
  </si>
  <si>
    <t>NEB REALLABOR ZEKIWA ZEITZ (RZZ)</t>
  </si>
  <si>
    <t>Verhandlungsverfahren nach §17 VgV</t>
  </si>
  <si>
    <r>
      <t xml:space="preserve">STUNDENSÄTZE </t>
    </r>
    <r>
      <rPr>
        <sz val="8"/>
        <color theme="1"/>
        <rFont val="Frutiger LT 45 Light"/>
        <family val="2"/>
      </rPr>
      <t>(gem. 4.3 Vertrag)</t>
    </r>
  </si>
  <si>
    <t>Auftragnehmer</t>
  </si>
  <si>
    <t>Projektleiter</t>
  </si>
  <si>
    <t>Sachbearbeitender Ingenieur</t>
  </si>
  <si>
    <t>Techniker / Konstrukteur</t>
  </si>
  <si>
    <t>Basissatz</t>
  </si>
  <si>
    <t>Kosten KG 400 Brutto</t>
  </si>
  <si>
    <t>anrechenbare Kosten netto = Grundlage Honorarermittlung</t>
  </si>
  <si>
    <t>Zwischensumme A1 + A2</t>
  </si>
  <si>
    <t>BESONDERE LEISTUNGEN</t>
  </si>
  <si>
    <t>Gem. Anlage 1 Nr. 1.1 - Mitwirkung Zbau</t>
  </si>
  <si>
    <t>Gem. Anlage 1 Nr. 1.2 - Mitwirkung Fördermittelberichtswesen</t>
  </si>
  <si>
    <t>A.5</t>
  </si>
  <si>
    <t>Los 07, TGA</t>
  </si>
  <si>
    <t>TECHNISCHE AUSRÜSTUNG UND INGENIEURBAUWERKE</t>
  </si>
  <si>
    <t>TEILBAUMASSNAHMEN A, B, C, E und F - GRUNDLEISTUNGEN GEM HOAI</t>
  </si>
  <si>
    <t>Kosten KG 500 Brutto</t>
  </si>
  <si>
    <t>II</t>
  </si>
  <si>
    <t>TEILBAUMASSNAHME D - GRUNDLEISTUNGEN GEM HOAI</t>
  </si>
  <si>
    <t>Gem. Anlage 1 Nr. 1.3.1.1 - Planungswerkstatt</t>
  </si>
  <si>
    <t>Gem. Anlage 1 Nr. 1.3.1.2 - Bürgerversammlung</t>
  </si>
  <si>
    <t>Gem. Anlage 1 Nr. 1.4 - Koordinierter Leitungsplan</t>
  </si>
  <si>
    <r>
      <t xml:space="preserve">ZU- ODER ABSCHLAG </t>
    </r>
    <r>
      <rPr>
        <sz val="8"/>
        <color theme="1"/>
        <rFont val="Frutiger LT 45 Light"/>
        <family val="2"/>
      </rPr>
      <t>(gem. Anlage 1 Pkt. 3 Vertrag)</t>
    </r>
  </si>
  <si>
    <t>Gem. Anlage 1 Nr. 1.5 - Mitwirkung Nachhaltigkeitsbewertung</t>
  </si>
  <si>
    <t>daraus resultierendes vorläufiges Honorar Grundleistungen</t>
  </si>
  <si>
    <t>Für die Ermittlung der Wertungssumme werden die untenstehenden angebotenen Stundensätze mit den unten genannten Zeitansätzen berücksichtigt.</t>
  </si>
  <si>
    <t>Zwischensumme inkl. Nebenkosten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</si>
</sst>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17" x14ac:knownFonts="1">
    <font>
      <sz val="10"/>
      <color theme="1"/>
      <name val="Frutiger LT 45 Light"/>
      <family val="2"/>
    </font>
    <font>
      <b/>
      <sz val="11"/>
      <color theme="1"/>
      <name val="Frutiger LT 55 Roman"/>
      <family val="2"/>
    </font>
    <font>
      <sz val="9"/>
      <color theme="1"/>
      <name val="Frutiger LT 45 Light"/>
      <family val="2"/>
    </font>
    <font>
      <b/>
      <sz val="9"/>
      <color theme="1"/>
      <name val="Frutiger LT 45 Light"/>
      <family val="2"/>
    </font>
    <font>
      <sz val="8"/>
      <color theme="1"/>
      <name val="Frutiger LT 45 Light"/>
      <family val="2"/>
    </font>
    <font>
      <b/>
      <sz val="16"/>
      <color theme="1"/>
      <name val="Frutiger LT 55 Roman"/>
      <family val="2"/>
    </font>
    <font>
      <sz val="8"/>
      <name val="Frutiger LT 45 Light"/>
      <family val="2"/>
    </font>
    <font>
      <sz val="9"/>
      <color theme="1"/>
      <name val="Frutiger LT 55 Roman"/>
      <family val="2"/>
    </font>
    <font>
      <sz val="8"/>
      <color theme="1"/>
      <name val="Frutiger LT 55 Roman"/>
      <family val="2"/>
    </font>
    <font>
      <b/>
      <sz val="8"/>
      <color theme="1"/>
      <name val="Frutiger LT 45 Light"/>
      <family val="2"/>
    </font>
    <font>
      <sz val="8"/>
      <color rgb="FF087892"/>
      <name val="Frutiger LT 55 Roman"/>
      <family val="2"/>
    </font>
    <font>
      <b/>
      <sz val="9"/>
      <color theme="1"/>
      <name val="Frutiger LT 55 Roman"/>
      <family val="2"/>
    </font>
    <font>
      <sz val="10"/>
      <color theme="1"/>
      <name val="Frutiger LT 55 Roman"/>
      <family val="2"/>
    </font>
    <font>
      <sz val="8"/>
      <color rgb="FF1A4D4F"/>
      <name val="Frutiger LT 45 Light"/>
      <family val="2"/>
    </font>
    <font>
      <sz val="8"/>
      <color theme="0" tint="-0.34998626667073579"/>
      <name val="Frutiger LT 45 Light"/>
      <family val="2"/>
    </font>
    <font>
      <sz val="11"/>
      <color theme="1"/>
      <name val="Frutiger LT 55 Roman"/>
      <family val="2"/>
    </font>
    <font>
      <b/>
      <sz val="8"/>
      <color rgb="FFFF0000"/>
      <name val="Frutiger LT 45 Light"/>
      <family val="2"/>
    </font>
  </fonts>
  <fills count="2">
    <fill>
      <patternFill patternType="none"/>
    </fill>
    <fill>
      <patternFill patternType="gray125"/>
    </fill>
  </fills>
  <borders count="9">
    <border>
      <left/>
      <right/>
      <top/>
      <bottom/>
      <diagonal/>
    </border>
    <border>
      <left/>
      <right/>
      <top/>
      <bottom style="thin">
        <color auto="1"/>
      </bottom>
      <diagonal/>
    </border>
    <border>
      <left/>
      <right/>
      <top style="thin">
        <color auto="1"/>
      </top>
      <bottom/>
      <diagonal/>
    </border>
    <border>
      <left/>
      <right/>
      <top style="thin">
        <color theme="0" tint="-0.14996795556505021"/>
      </top>
      <bottom/>
      <diagonal/>
    </border>
    <border>
      <left/>
      <right/>
      <top style="thin">
        <color theme="0" tint="-0.14996795556505021"/>
      </top>
      <bottom style="thin">
        <color theme="0" tint="-0.14996795556505021"/>
      </bottom>
      <diagonal/>
    </border>
    <border>
      <left/>
      <right/>
      <top style="hair">
        <color auto="1"/>
      </top>
      <bottom/>
      <diagonal/>
    </border>
    <border>
      <left/>
      <right/>
      <top/>
      <bottom style="hair">
        <color auto="1"/>
      </bottom>
      <diagonal/>
    </border>
    <border>
      <left/>
      <right/>
      <top/>
      <bottom style="hair">
        <color theme="1"/>
      </bottom>
      <diagonal/>
    </border>
    <border>
      <left/>
      <right/>
      <top/>
      <bottom style="thin">
        <color theme="0" tint="-0.14996795556505021"/>
      </bottom>
      <diagonal/>
    </border>
  </borders>
  <cellStyleXfs count="1">
    <xf numFmtId="0" fontId="0" fillId="0" borderId="0"/>
  </cellStyleXfs>
  <cellXfs count="90">
    <xf numFmtId="0" fontId="0" fillId="0" borderId="0" xfId="0"/>
    <xf numFmtId="0" fontId="4" fillId="0" borderId="0" xfId="0" applyFont="1"/>
    <xf numFmtId="0" fontId="7" fillId="0" borderId="0" xfId="0" applyFont="1"/>
    <xf numFmtId="0" fontId="4" fillId="0" borderId="0" xfId="0" applyFont="1" applyAlignment="1">
      <alignment vertical="center"/>
    </xf>
    <xf numFmtId="0" fontId="0" fillId="0" borderId="0" xfId="0" applyAlignment="1">
      <alignment vertical="center"/>
    </xf>
    <xf numFmtId="49" fontId="4" fillId="0" borderId="0" xfId="0" applyNumberFormat="1" applyFont="1" applyAlignment="1">
      <alignment vertical="center"/>
    </xf>
    <xf numFmtId="49" fontId="9" fillId="0" borderId="0" xfId="0" applyNumberFormat="1" applyFont="1" applyAlignment="1">
      <alignment vertical="center"/>
    </xf>
    <xf numFmtId="0" fontId="4"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8" fillId="0" borderId="0" xfId="0" applyFont="1"/>
    <xf numFmtId="165" fontId="9" fillId="0" borderId="0" xfId="0" applyNumberFormat="1" applyFont="1" applyAlignment="1">
      <alignment horizontal="right" vertical="center"/>
    </xf>
    <xf numFmtId="165" fontId="4" fillId="0" borderId="0" xfId="0" applyNumberFormat="1" applyFont="1" applyAlignment="1">
      <alignment horizontal="right" vertical="center"/>
    </xf>
    <xf numFmtId="0" fontId="1" fillId="0" borderId="0" xfId="0" applyFont="1"/>
    <xf numFmtId="0" fontId="3" fillId="0" borderId="0" xfId="0" applyFont="1"/>
    <xf numFmtId="0" fontId="4" fillId="0" borderId="4" xfId="0" applyFont="1" applyBorder="1" applyAlignment="1">
      <alignment horizontal="left" vertical="center"/>
    </xf>
    <xf numFmtId="0" fontId="7" fillId="0" borderId="4" xfId="0" applyFont="1" applyBorder="1"/>
    <xf numFmtId="0" fontId="4" fillId="0" borderId="3" xfId="0" applyFont="1" applyBorder="1" applyAlignment="1">
      <alignment horizontal="left" vertical="center"/>
    </xf>
    <xf numFmtId="0" fontId="7" fillId="0" borderId="3" xfId="0" applyFont="1" applyBorder="1"/>
    <xf numFmtId="0" fontId="9" fillId="0" borderId="0" xfId="0" applyFont="1" applyAlignment="1">
      <alignment horizontal="left"/>
    </xf>
    <xf numFmtId="164" fontId="9" fillId="0" borderId="0" xfId="0" applyNumberFormat="1" applyFont="1" applyAlignment="1">
      <alignment horizontal="right"/>
    </xf>
    <xf numFmtId="9" fontId="4" fillId="0" borderId="3" xfId="0" applyNumberFormat="1" applyFont="1" applyBorder="1" applyAlignment="1">
      <alignment horizontal="right" vertical="center"/>
    </xf>
    <xf numFmtId="164" fontId="7" fillId="0" borderId="0" xfId="0" applyNumberFormat="1" applyFont="1"/>
    <xf numFmtId="0" fontId="4" fillId="0" borderId="5" xfId="0" applyFont="1" applyBorder="1" applyAlignment="1">
      <alignment horizontal="left" vertical="center"/>
    </xf>
    <xf numFmtId="164" fontId="9" fillId="0" borderId="5" xfId="0" applyNumberFormat="1" applyFont="1" applyBorder="1" applyAlignment="1">
      <alignment horizontal="right" vertical="center"/>
    </xf>
    <xf numFmtId="0" fontId="7" fillId="0" borderId="6" xfId="0" applyFont="1" applyBorder="1" applyAlignment="1">
      <alignment horizontal="center"/>
    </xf>
    <xf numFmtId="0" fontId="7" fillId="0" borderId="6" xfId="0" applyFont="1" applyBorder="1"/>
    <xf numFmtId="0" fontId="0" fillId="0" borderId="6" xfId="0" applyBorder="1"/>
    <xf numFmtId="164" fontId="7" fillId="0" borderId="6" xfId="0" applyNumberFormat="1" applyFont="1" applyBorder="1"/>
    <xf numFmtId="0" fontId="4" fillId="0" borderId="2" xfId="0" applyFont="1" applyBorder="1"/>
    <xf numFmtId="164" fontId="3" fillId="0" borderId="0" xfId="0" applyNumberFormat="1" applyFont="1" applyAlignment="1">
      <alignment horizontal="right"/>
    </xf>
    <xf numFmtId="2" fontId="9" fillId="0" borderId="5" xfId="0" applyNumberFormat="1" applyFont="1" applyBorder="1" applyAlignment="1" applyProtection="1">
      <alignment horizontal="right" vertical="center"/>
      <protection locked="0"/>
    </xf>
    <xf numFmtId="165" fontId="4" fillId="0" borderId="4" xfId="0" applyNumberFormat="1" applyFont="1" applyBorder="1" applyAlignment="1">
      <alignment horizontal="right" vertical="center"/>
    </xf>
    <xf numFmtId="4" fontId="9" fillId="0" borderId="4" xfId="0" applyNumberFormat="1" applyFont="1" applyBorder="1" applyAlignment="1" applyProtection="1">
      <alignment horizontal="right" vertical="center"/>
      <protection locked="0"/>
    </xf>
    <xf numFmtId="4" fontId="9" fillId="0" borderId="3" xfId="0" applyNumberFormat="1" applyFont="1" applyBorder="1" applyAlignment="1" applyProtection="1">
      <alignment horizontal="right" vertical="center"/>
      <protection locked="0"/>
    </xf>
    <xf numFmtId="4" fontId="9" fillId="0" borderId="0" xfId="0" applyNumberFormat="1" applyFont="1" applyAlignment="1" applyProtection="1">
      <alignment horizontal="right" vertical="center"/>
      <protection locked="0"/>
    </xf>
    <xf numFmtId="0" fontId="14" fillId="0" borderId="0" xfId="0" applyFont="1" applyAlignment="1">
      <alignment horizontal="right"/>
    </xf>
    <xf numFmtId="2" fontId="4" fillId="0" borderId="3" xfId="0" applyNumberFormat="1" applyFont="1" applyBorder="1" applyAlignment="1">
      <alignment horizontal="right" vertical="center"/>
    </xf>
    <xf numFmtId="0" fontId="4" fillId="0" borderId="2" xfId="0" applyFont="1" applyBorder="1" applyAlignment="1">
      <alignment horizontal="left" vertical="center"/>
    </xf>
    <xf numFmtId="0" fontId="7" fillId="0" borderId="2" xfId="0" applyFont="1" applyBorder="1"/>
    <xf numFmtId="0" fontId="7" fillId="0" borderId="2" xfId="0" applyFont="1" applyBorder="1" applyAlignment="1">
      <alignment horizontal="center"/>
    </xf>
    <xf numFmtId="10" fontId="4" fillId="0" borderId="2" xfId="0" applyNumberFormat="1" applyFont="1" applyBorder="1" applyAlignment="1">
      <alignment horizontal="right" vertical="center"/>
    </xf>
    <xf numFmtId="9" fontId="10" fillId="0" borderId="2" xfId="0" applyNumberFormat="1" applyFont="1" applyBorder="1" applyAlignment="1">
      <alignment horizontal="center" vertical="center"/>
    </xf>
    <xf numFmtId="164" fontId="4" fillId="0" borderId="2" xfId="0" applyNumberFormat="1" applyFont="1" applyBorder="1" applyAlignment="1">
      <alignment horizontal="right" vertical="center"/>
    </xf>
    <xf numFmtId="0" fontId="7" fillId="0" borderId="4" xfId="0" applyFont="1" applyBorder="1" applyAlignment="1">
      <alignment horizontal="center"/>
    </xf>
    <xf numFmtId="10" fontId="4" fillId="0" borderId="4" xfId="0" applyNumberFormat="1" applyFont="1" applyBorder="1" applyAlignment="1">
      <alignment horizontal="right" vertical="center"/>
    </xf>
    <xf numFmtId="9" fontId="10" fillId="0" borderId="4" xfId="0" applyNumberFormat="1" applyFont="1" applyBorder="1" applyAlignment="1">
      <alignment horizontal="center" vertical="center"/>
    </xf>
    <xf numFmtId="164" fontId="4" fillId="0" borderId="4" xfId="0" applyNumberFormat="1" applyFont="1" applyBorder="1" applyAlignment="1">
      <alignment horizontal="right" vertical="center"/>
    </xf>
    <xf numFmtId="10" fontId="4" fillId="0" borderId="0" xfId="0" applyNumberFormat="1" applyFont="1" applyAlignment="1">
      <alignment horizontal="right" vertical="center"/>
    </xf>
    <xf numFmtId="164" fontId="4" fillId="0" borderId="0" xfId="0" applyNumberFormat="1" applyFont="1" applyAlignment="1">
      <alignment horizontal="right" vertical="center"/>
    </xf>
    <xf numFmtId="0" fontId="9" fillId="0" borderId="4" xfId="0" applyFont="1" applyBorder="1" applyAlignment="1">
      <alignment horizontal="left" vertical="center"/>
    </xf>
    <xf numFmtId="0" fontId="11" fillId="0" borderId="4" xfId="0" applyFont="1" applyBorder="1"/>
    <xf numFmtId="0" fontId="4" fillId="0" borderId="4" xfId="0" applyFont="1" applyBorder="1" applyAlignment="1">
      <alignment horizontal="right" vertical="center"/>
    </xf>
    <xf numFmtId="0" fontId="0" fillId="0" borderId="4" xfId="0" applyBorder="1"/>
    <xf numFmtId="165" fontId="9" fillId="0" borderId="4" xfId="0" applyNumberFormat="1" applyFont="1" applyBorder="1" applyAlignment="1">
      <alignment horizontal="right" vertical="center"/>
    </xf>
    <xf numFmtId="0" fontId="9" fillId="0" borderId="0" xfId="0" applyFont="1"/>
    <xf numFmtId="0" fontId="9" fillId="0" borderId="0" xfId="0" applyFont="1" applyAlignment="1">
      <alignment vertical="center"/>
    </xf>
    <xf numFmtId="0" fontId="7" fillId="0" borderId="7" xfId="0" applyFont="1" applyBorder="1" applyAlignment="1">
      <alignment horizontal="center"/>
    </xf>
    <xf numFmtId="0" fontId="7" fillId="0" borderId="7" xfId="0" applyFont="1" applyBorder="1"/>
    <xf numFmtId="0" fontId="0" fillId="0" borderId="7" xfId="0" applyBorder="1"/>
    <xf numFmtId="164" fontId="7" fillId="0" borderId="7" xfId="0" applyNumberFormat="1" applyFont="1" applyBorder="1"/>
    <xf numFmtId="165" fontId="16" fillId="0" borderId="0" xfId="0" applyNumberFormat="1" applyFont="1" applyAlignment="1">
      <alignment horizontal="righ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5" xfId="0" applyFont="1" applyBorder="1"/>
    <xf numFmtId="0" fontId="7" fillId="0" borderId="5" xfId="0" applyFont="1" applyBorder="1"/>
    <xf numFmtId="0" fontId="6" fillId="0" borderId="0" xfId="0" applyFont="1" applyAlignment="1">
      <alignment horizontal="center" vertical="center" wrapText="1"/>
    </xf>
    <xf numFmtId="14" fontId="4" fillId="0" borderId="0" xfId="0" applyNumberFormat="1" applyFont="1" applyAlignment="1">
      <alignment horizontal="left"/>
    </xf>
    <xf numFmtId="49" fontId="4" fillId="0" borderId="0" xfId="0" applyNumberFormat="1" applyFont="1" applyAlignment="1">
      <alignment horizontal="right" vertical="center"/>
    </xf>
    <xf numFmtId="0" fontId="12" fillId="0" borderId="0" xfId="0" applyFont="1" applyAlignment="1" applyProtection="1">
      <alignment horizontal="center" vertical="center"/>
      <protection locked="0"/>
    </xf>
    <xf numFmtId="0" fontId="4" fillId="0" borderId="0" xfId="0" applyFont="1" applyAlignment="1">
      <alignment horizontal="left" vertical="top"/>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7" fillId="0" borderId="1" xfId="0" applyFont="1" applyBorder="1" applyAlignment="1">
      <alignment horizontal="left"/>
    </xf>
    <xf numFmtId="0" fontId="9" fillId="0" borderId="0" xfId="0" applyFont="1" applyAlignment="1">
      <alignment horizontal="left" wrapText="1"/>
    </xf>
    <xf numFmtId="49" fontId="13" fillId="0" borderId="0" xfId="0" applyNumberFormat="1" applyFont="1" applyAlignment="1" applyProtection="1">
      <alignment horizontal="left" vertical="center"/>
      <protection locked="0"/>
    </xf>
    <xf numFmtId="49" fontId="13" fillId="0" borderId="0" xfId="0" applyNumberFormat="1" applyFont="1" applyAlignment="1" applyProtection="1">
      <alignment horizontal="right" vertical="center"/>
      <protection locked="0"/>
    </xf>
    <xf numFmtId="0" fontId="5"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xf>
    <xf numFmtId="0" fontId="1" fillId="0" borderId="0" xfId="0" applyFont="1" applyAlignment="1">
      <alignment horizontal="left"/>
    </xf>
    <xf numFmtId="0" fontId="15" fillId="0" borderId="0" xfId="0" applyFont="1" applyAlignment="1">
      <alignment horizontal="left"/>
    </xf>
    <xf numFmtId="0" fontId="4" fillId="0" borderId="8" xfId="0" applyFont="1" applyBorder="1" applyAlignment="1">
      <alignment horizontal="left" vertical="center"/>
    </xf>
    <xf numFmtId="0" fontId="7" fillId="0" borderId="8" xfId="0" applyFont="1" applyBorder="1"/>
    <xf numFmtId="165" fontId="4" fillId="0" borderId="8" xfId="0" applyNumberFormat="1" applyFont="1" applyBorder="1" applyAlignment="1">
      <alignment horizontal="right" vertical="center"/>
    </xf>
  </cellXfs>
  <cellStyles count="1">
    <cellStyle name="Standard" xfId="0" builtinId="0"/>
  </cellStyles>
  <dxfs count="6">
    <dxf>
      <font>
        <color rgb="FF226568"/>
      </font>
      <fill>
        <patternFill>
          <bgColor theme="0" tint="-4.9989318521683403E-2"/>
        </patternFill>
      </fill>
    </dxf>
    <dxf>
      <fill>
        <patternFill>
          <bgColor theme="0" tint="-4.9989318521683403E-2"/>
        </patternFill>
      </fill>
    </dxf>
    <dxf>
      <font>
        <color rgb="FF1A4D4F"/>
      </font>
      <fill>
        <patternFill>
          <bgColor theme="0" tint="-4.9989318521683403E-2"/>
        </patternFill>
      </fill>
    </dxf>
    <dxf>
      <font>
        <color rgb="FF226568"/>
      </font>
      <fill>
        <patternFill>
          <bgColor theme="0" tint="-4.9989318521683403E-2"/>
        </patternFill>
      </fill>
    </dxf>
    <dxf>
      <fill>
        <patternFill>
          <bgColor theme="0" tint="-0.24994659260841701"/>
        </patternFill>
      </fill>
    </dxf>
    <dxf>
      <font>
        <b val="0"/>
        <i val="0"/>
        <color rgb="FF226568"/>
      </font>
      <fill>
        <patternFill>
          <bgColor theme="0" tint="-4.9989318521683403E-2"/>
        </patternFill>
      </fill>
    </dxf>
  </dxfs>
  <tableStyles count="0" defaultTableStyle="TableStyleMedium2" defaultPivotStyle="PivotStyleLight16"/>
  <colors>
    <mruColors>
      <color rgb="FF226568"/>
      <color rgb="FF087892"/>
      <color rgb="FF1A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BB884-90C6-4703-89E9-C9DB17E6741F}">
  <dimension ref="A1:K74"/>
  <sheetViews>
    <sheetView showGridLines="0" tabSelected="1" view="pageBreakPreview" topLeftCell="A34" zoomScale="130" zoomScaleNormal="115" zoomScaleSheetLayoutView="130" zoomScalePageLayoutView="90" workbookViewId="0">
      <selection activeCell="A53" sqref="A53:B53"/>
    </sheetView>
  </sheetViews>
  <sheetFormatPr baseColWidth="10" defaultColWidth="10.6328125" defaultRowHeight="13" x14ac:dyDescent="0.3"/>
  <cols>
    <col min="1" max="1" width="4.36328125" customWidth="1"/>
    <col min="2" max="2" width="13.90625" customWidth="1"/>
    <col min="3" max="3" width="24" customWidth="1"/>
    <col min="4" max="4" width="5.90625" customWidth="1"/>
    <col min="5" max="5" width="3.7265625" customWidth="1"/>
    <col min="6" max="6" width="12.54296875" customWidth="1"/>
    <col min="7" max="7" width="5.36328125" customWidth="1"/>
    <col min="8" max="8" width="11.81640625" customWidth="1"/>
    <col min="9" max="9" width="23.08984375" customWidth="1"/>
  </cols>
  <sheetData>
    <row r="1" spans="1:11" ht="33" customHeight="1" x14ac:dyDescent="0.35">
      <c r="A1" s="85" t="s">
        <v>28</v>
      </c>
      <c r="B1" s="85"/>
      <c r="C1" s="85"/>
      <c r="D1" s="85"/>
      <c r="E1" s="85"/>
      <c r="F1" s="85"/>
      <c r="G1" s="85"/>
      <c r="H1" s="17"/>
      <c r="I1" s="17"/>
      <c r="J1" s="17"/>
      <c r="K1" s="11"/>
    </row>
    <row r="2" spans="1:11" ht="16.5" customHeight="1" x14ac:dyDescent="0.35">
      <c r="A2" s="86" t="s">
        <v>43</v>
      </c>
      <c r="B2" s="86"/>
      <c r="C2" s="86"/>
      <c r="D2" s="11"/>
      <c r="E2" s="11"/>
      <c r="F2" s="11"/>
      <c r="G2" s="11"/>
      <c r="H2" s="17"/>
      <c r="I2" s="17"/>
      <c r="J2" s="17"/>
      <c r="K2" s="11"/>
    </row>
    <row r="3" spans="1:11" ht="19" customHeight="1" x14ac:dyDescent="0.3">
      <c r="A3" s="83" t="s">
        <v>29</v>
      </c>
      <c r="B3" s="83"/>
      <c r="C3" s="83"/>
      <c r="D3" s="83"/>
      <c r="E3" s="83"/>
      <c r="F3" s="83"/>
      <c r="G3" s="83"/>
      <c r="H3" s="8"/>
      <c r="I3" s="8"/>
      <c r="J3" s="8"/>
      <c r="K3" s="12"/>
    </row>
    <row r="4" spans="1:11" ht="13.15" customHeight="1" x14ac:dyDescent="0.3">
      <c r="A4" s="84" t="s">
        <v>44</v>
      </c>
      <c r="B4" s="84"/>
      <c r="C4" s="84"/>
      <c r="D4" s="84"/>
      <c r="E4" s="84"/>
      <c r="F4" s="84"/>
      <c r="G4" s="84"/>
      <c r="H4" s="18"/>
      <c r="I4" s="18"/>
      <c r="J4" s="18"/>
      <c r="K4" s="13"/>
    </row>
    <row r="5" spans="1:11" ht="13.15" customHeight="1" x14ac:dyDescent="0.3">
      <c r="A5" s="71"/>
      <c r="B5" s="71"/>
      <c r="C5" s="71"/>
      <c r="D5" s="71"/>
      <c r="E5" s="71"/>
      <c r="F5" s="71"/>
      <c r="G5" s="71"/>
    </row>
    <row r="6" spans="1:11" ht="28" customHeight="1" x14ac:dyDescent="0.3">
      <c r="A6" s="82" t="s">
        <v>1</v>
      </c>
      <c r="B6" s="82"/>
      <c r="C6" s="82"/>
      <c r="D6" s="82"/>
      <c r="E6" s="82"/>
      <c r="F6" s="82"/>
      <c r="G6" s="82"/>
      <c r="H6" s="82"/>
    </row>
    <row r="7" spans="1:11" ht="61" customHeight="1" x14ac:dyDescent="0.3">
      <c r="A7" s="70" t="s">
        <v>23</v>
      </c>
      <c r="B7" s="70"/>
      <c r="C7" s="70"/>
      <c r="D7" s="70"/>
      <c r="E7" s="70"/>
      <c r="F7" s="70"/>
      <c r="G7" s="70"/>
      <c r="H7" s="70"/>
    </row>
    <row r="8" spans="1:11" ht="27.5" customHeight="1" x14ac:dyDescent="0.3">
      <c r="A8" s="73"/>
      <c r="B8" s="73"/>
      <c r="C8" s="73"/>
      <c r="D8" s="73"/>
      <c r="E8" s="73"/>
      <c r="F8" s="73"/>
      <c r="G8" s="73"/>
      <c r="H8" s="73"/>
    </row>
    <row r="9" spans="1:11" ht="10.25" customHeight="1" x14ac:dyDescent="0.3">
      <c r="A9" s="74" t="s">
        <v>20</v>
      </c>
      <c r="B9" s="74"/>
      <c r="C9" s="74"/>
      <c r="D9" s="74"/>
      <c r="E9" s="74"/>
      <c r="F9" s="74"/>
      <c r="G9" s="74"/>
      <c r="H9" s="74"/>
    </row>
    <row r="10" spans="1:11" ht="25.5" customHeight="1" x14ac:dyDescent="0.3">
      <c r="A10" s="61" t="s">
        <v>3</v>
      </c>
      <c r="B10" s="30" t="s">
        <v>45</v>
      </c>
      <c r="C10" s="30"/>
      <c r="D10" s="30"/>
      <c r="E10" s="30"/>
      <c r="F10" s="31"/>
      <c r="G10" s="64"/>
      <c r="H10" s="62"/>
    </row>
    <row r="11" spans="1:11" ht="17" customHeight="1" x14ac:dyDescent="0.3">
      <c r="A11" s="14"/>
      <c r="B11" s="87" t="s">
        <v>36</v>
      </c>
      <c r="C11" s="88"/>
      <c r="D11" s="88"/>
      <c r="E11" s="88"/>
      <c r="F11" s="89">
        <v>1640000</v>
      </c>
      <c r="G11" s="2"/>
      <c r="H11" s="2"/>
    </row>
    <row r="12" spans="1:11" ht="17" customHeight="1" x14ac:dyDescent="0.3">
      <c r="A12" s="14"/>
      <c r="B12" s="19" t="s">
        <v>46</v>
      </c>
      <c r="C12" s="20"/>
      <c r="D12" s="20"/>
      <c r="E12" s="20"/>
      <c r="F12" s="36">
        <v>52000</v>
      </c>
      <c r="G12" s="2"/>
      <c r="H12" s="2"/>
      <c r="I12" s="40" t="s">
        <v>24</v>
      </c>
      <c r="J12" s="40">
        <v>5100000</v>
      </c>
    </row>
    <row r="13" spans="1:11" ht="17" customHeight="1" x14ac:dyDescent="0.3">
      <c r="A13" s="14"/>
      <c r="B13" s="54" t="s">
        <v>37</v>
      </c>
      <c r="C13" s="55"/>
      <c r="D13" s="55"/>
      <c r="E13" s="55"/>
      <c r="F13" s="58">
        <f>(F12+F11)/119*100</f>
        <v>1421848.7394957982</v>
      </c>
      <c r="G13" s="3"/>
      <c r="H13" s="2"/>
      <c r="I13" s="40" t="s">
        <v>26</v>
      </c>
      <c r="J13" s="40">
        <v>2075000</v>
      </c>
    </row>
    <row r="14" spans="1:11" ht="17" customHeight="1" x14ac:dyDescent="0.3">
      <c r="A14" s="14"/>
      <c r="B14" s="19" t="s">
        <v>4</v>
      </c>
      <c r="C14" s="20"/>
      <c r="D14" s="56" t="s">
        <v>47</v>
      </c>
      <c r="E14" s="57"/>
      <c r="F14" s="51"/>
      <c r="G14" s="2"/>
      <c r="H14" s="2"/>
      <c r="I14" s="40" t="s">
        <v>24</v>
      </c>
      <c r="J14" s="40">
        <v>1200000</v>
      </c>
    </row>
    <row r="15" spans="1:11" ht="17" customHeight="1" x14ac:dyDescent="0.3">
      <c r="A15" s="14"/>
      <c r="B15" s="19" t="s">
        <v>5</v>
      </c>
      <c r="C15" s="20"/>
      <c r="D15" s="56" t="s">
        <v>35</v>
      </c>
      <c r="E15" s="57"/>
      <c r="F15" s="51"/>
      <c r="G15" s="2"/>
      <c r="H15" s="2"/>
      <c r="I15" s="40" t="s">
        <v>25</v>
      </c>
      <c r="J15" s="40">
        <f>J13-J14</f>
        <v>875000</v>
      </c>
    </row>
    <row r="16" spans="1:11" ht="17" customHeight="1" x14ac:dyDescent="0.3">
      <c r="A16" s="14"/>
      <c r="B16" s="19" t="s">
        <v>6</v>
      </c>
      <c r="C16" s="20"/>
      <c r="D16" s="20"/>
      <c r="E16" s="20"/>
      <c r="F16" s="36">
        <v>219333.96</v>
      </c>
      <c r="G16" s="2"/>
      <c r="H16" s="2"/>
      <c r="I16" s="40" t="s">
        <v>24</v>
      </c>
      <c r="J16" s="40">
        <f>J12+J14</f>
        <v>6300000</v>
      </c>
    </row>
    <row r="17" spans="1:10" ht="17" customHeight="1" x14ac:dyDescent="0.3">
      <c r="A17" s="14"/>
      <c r="B17" s="21" t="s">
        <v>7</v>
      </c>
      <c r="C17" s="22"/>
      <c r="D17" s="25" t="s">
        <v>22</v>
      </c>
      <c r="E17" s="22"/>
      <c r="F17" s="41">
        <f>2+9+17+2+22+7+5+35</f>
        <v>99</v>
      </c>
      <c r="G17" s="7"/>
      <c r="H17" s="2"/>
    </row>
    <row r="18" spans="1:10" ht="17" customHeight="1" x14ac:dyDescent="0.3">
      <c r="A18" s="14"/>
      <c r="B18" s="59" t="s">
        <v>54</v>
      </c>
      <c r="C18" s="59"/>
      <c r="D18" s="59"/>
      <c r="E18" s="59"/>
      <c r="F18" s="24">
        <f>F16/100*F17</f>
        <v>217140.62039999999</v>
      </c>
      <c r="G18" s="2"/>
      <c r="H18" s="24"/>
    </row>
    <row r="19" spans="1:10" ht="25.5" customHeight="1" x14ac:dyDescent="0.3">
      <c r="A19" s="29" t="s">
        <v>8</v>
      </c>
      <c r="B19" s="30" t="s">
        <v>48</v>
      </c>
      <c r="C19" s="30"/>
      <c r="D19" s="30"/>
      <c r="E19" s="30"/>
      <c r="F19" s="31"/>
      <c r="G19" s="32"/>
      <c r="H19" s="30"/>
    </row>
    <row r="20" spans="1:10" ht="17" customHeight="1" x14ac:dyDescent="0.3">
      <c r="A20" s="14"/>
      <c r="B20" s="87" t="s">
        <v>36</v>
      </c>
      <c r="C20" s="88"/>
      <c r="D20" s="88"/>
      <c r="E20" s="88"/>
      <c r="F20" s="89">
        <v>750000</v>
      </c>
      <c r="G20" s="2"/>
      <c r="H20" s="2"/>
    </row>
    <row r="21" spans="1:10" ht="17" customHeight="1" x14ac:dyDescent="0.3">
      <c r="A21" s="14"/>
      <c r="B21" s="54" t="s">
        <v>37</v>
      </c>
      <c r="C21" s="55"/>
      <c r="D21" s="55"/>
      <c r="E21" s="55"/>
      <c r="F21" s="58">
        <f>(F20)/119*100</f>
        <v>630252.10084033618</v>
      </c>
      <c r="G21" s="3"/>
      <c r="H21" s="2"/>
      <c r="I21" s="40" t="s">
        <v>26</v>
      </c>
      <c r="J21" s="40">
        <v>2075000</v>
      </c>
    </row>
    <row r="22" spans="1:10" ht="17" customHeight="1" x14ac:dyDescent="0.3">
      <c r="A22" s="14"/>
      <c r="B22" s="19" t="s">
        <v>4</v>
      </c>
      <c r="C22" s="20"/>
      <c r="D22" s="56" t="s">
        <v>47</v>
      </c>
      <c r="E22" s="57"/>
      <c r="F22" s="51"/>
      <c r="G22" s="2"/>
      <c r="H22" s="2"/>
      <c r="I22" s="40" t="s">
        <v>24</v>
      </c>
      <c r="J22" s="40">
        <v>1200000</v>
      </c>
    </row>
    <row r="23" spans="1:10" ht="17" customHeight="1" x14ac:dyDescent="0.3">
      <c r="A23" s="14"/>
      <c r="B23" s="19" t="s">
        <v>5</v>
      </c>
      <c r="C23" s="20"/>
      <c r="D23" s="56" t="s">
        <v>35</v>
      </c>
      <c r="E23" s="57"/>
      <c r="F23" s="51"/>
      <c r="G23" s="2"/>
      <c r="H23" s="2"/>
      <c r="I23" s="40" t="s">
        <v>25</v>
      </c>
      <c r="J23" s="40">
        <f>J21-J22</f>
        <v>875000</v>
      </c>
    </row>
    <row r="24" spans="1:10" ht="17" customHeight="1" x14ac:dyDescent="0.3">
      <c r="A24" s="14"/>
      <c r="B24" s="19" t="s">
        <v>6</v>
      </c>
      <c r="C24" s="20"/>
      <c r="D24" s="20"/>
      <c r="E24" s="20"/>
      <c r="F24" s="36">
        <v>115339.08</v>
      </c>
      <c r="G24" s="2"/>
      <c r="H24" s="2"/>
      <c r="I24" s="40" t="s">
        <v>24</v>
      </c>
      <c r="J24" s="40" t="e">
        <f>#REF!+J22</f>
        <v>#REF!</v>
      </c>
    </row>
    <row r="25" spans="1:10" ht="17" customHeight="1" x14ac:dyDescent="0.3">
      <c r="A25" s="14"/>
      <c r="B25" s="21" t="s">
        <v>7</v>
      </c>
      <c r="C25" s="22"/>
      <c r="D25" s="25" t="s">
        <v>22</v>
      </c>
      <c r="E25" s="22"/>
      <c r="F25" s="41">
        <f>2+9+17</f>
        <v>28</v>
      </c>
      <c r="G25" s="7"/>
      <c r="H25" s="2"/>
    </row>
    <row r="26" spans="1:10" ht="17" customHeight="1" x14ac:dyDescent="0.3">
      <c r="A26" s="14"/>
      <c r="B26" s="59" t="s">
        <v>54</v>
      </c>
      <c r="C26" s="59"/>
      <c r="D26" s="59"/>
      <c r="E26" s="59"/>
      <c r="F26" s="24">
        <f>F24/100*F25</f>
        <v>32294.942400000004</v>
      </c>
      <c r="G26" s="2"/>
      <c r="H26" s="24"/>
    </row>
    <row r="27" spans="1:10" ht="17" customHeight="1" x14ac:dyDescent="0.3">
      <c r="A27" s="14"/>
      <c r="B27" s="23"/>
      <c r="C27" s="23"/>
      <c r="D27" s="23"/>
      <c r="E27" s="23"/>
      <c r="F27" s="23"/>
      <c r="G27" s="2"/>
      <c r="H27" s="24"/>
    </row>
    <row r="28" spans="1:10" ht="17" customHeight="1" x14ac:dyDescent="0.3">
      <c r="A28" s="60" t="s">
        <v>38</v>
      </c>
      <c r="B28" s="23"/>
      <c r="C28" s="23"/>
      <c r="D28" s="23"/>
      <c r="E28" s="23"/>
      <c r="F28" s="23"/>
      <c r="G28" s="2"/>
      <c r="H28" s="24">
        <f>F26+F18</f>
        <v>249435.56279999999</v>
      </c>
    </row>
    <row r="29" spans="1:10" ht="25.5" customHeight="1" x14ac:dyDescent="0.3">
      <c r="A29" s="10" t="s">
        <v>10</v>
      </c>
      <c r="B29" s="2" t="s">
        <v>52</v>
      </c>
      <c r="C29" s="2"/>
      <c r="D29" s="2"/>
      <c r="E29" s="2"/>
      <c r="G29" s="26"/>
      <c r="H29" s="2"/>
    </row>
    <row r="30" spans="1:10" ht="17" customHeight="1" x14ac:dyDescent="0.3">
      <c r="A30" s="68"/>
      <c r="B30" s="27" t="s">
        <v>9</v>
      </c>
      <c r="C30" s="69"/>
      <c r="D30" s="69"/>
      <c r="E30" s="69"/>
      <c r="F30" s="35"/>
      <c r="G30" s="27" t="s">
        <v>15</v>
      </c>
      <c r="H30" s="28">
        <f>H28/100*F30</f>
        <v>0</v>
      </c>
    </row>
    <row r="31" spans="1:10" ht="25.5" customHeight="1" x14ac:dyDescent="0.3">
      <c r="A31" s="61" t="s">
        <v>17</v>
      </c>
      <c r="B31" s="62" t="s">
        <v>39</v>
      </c>
      <c r="C31" s="62"/>
      <c r="D31" s="62"/>
      <c r="E31" s="62"/>
      <c r="F31" s="63"/>
      <c r="G31" s="64"/>
      <c r="H31" s="62"/>
    </row>
    <row r="32" spans="1:10" ht="16" customHeight="1" x14ac:dyDescent="0.3">
      <c r="A32" s="14"/>
      <c r="B32" s="19" t="s">
        <v>40</v>
      </c>
      <c r="C32" s="20"/>
      <c r="D32" s="20"/>
      <c r="E32" s="20"/>
      <c r="F32" s="37"/>
      <c r="G32" s="7" t="s">
        <v>11</v>
      </c>
      <c r="H32" s="15"/>
    </row>
    <row r="33" spans="1:8" ht="16" customHeight="1" x14ac:dyDescent="0.3">
      <c r="A33" s="14"/>
      <c r="B33" s="19" t="s">
        <v>41</v>
      </c>
      <c r="C33" s="20"/>
      <c r="D33" s="20"/>
      <c r="E33" s="20"/>
      <c r="F33" s="37"/>
      <c r="G33" s="7" t="s">
        <v>11</v>
      </c>
      <c r="H33" s="15"/>
    </row>
    <row r="34" spans="1:8" ht="16" customHeight="1" x14ac:dyDescent="0.3">
      <c r="A34" s="14"/>
      <c r="B34" s="19" t="s">
        <v>49</v>
      </c>
      <c r="C34" s="20"/>
      <c r="D34" s="20"/>
      <c r="E34" s="20"/>
      <c r="F34" s="37"/>
      <c r="G34" s="7" t="s">
        <v>11</v>
      </c>
      <c r="H34" s="65"/>
    </row>
    <row r="35" spans="1:8" ht="16" customHeight="1" x14ac:dyDescent="0.3">
      <c r="A35" s="14"/>
      <c r="B35" s="19" t="s">
        <v>50</v>
      </c>
      <c r="C35" s="20"/>
      <c r="D35" s="20"/>
      <c r="E35" s="20"/>
      <c r="F35" s="37"/>
      <c r="G35" s="7" t="s">
        <v>11</v>
      </c>
      <c r="H35" s="65"/>
    </row>
    <row r="36" spans="1:8" ht="16" customHeight="1" x14ac:dyDescent="0.3">
      <c r="A36" s="14"/>
      <c r="B36" s="19" t="s">
        <v>51</v>
      </c>
      <c r="C36" s="20"/>
      <c r="D36" s="20"/>
      <c r="E36" s="20"/>
      <c r="F36" s="37"/>
      <c r="G36" s="7" t="s">
        <v>11</v>
      </c>
      <c r="H36" s="15"/>
    </row>
    <row r="37" spans="1:8" ht="16" customHeight="1" x14ac:dyDescent="0.3">
      <c r="A37" s="14"/>
      <c r="B37" s="19" t="s">
        <v>53</v>
      </c>
      <c r="C37" s="20"/>
      <c r="D37" s="20"/>
      <c r="E37" s="20"/>
      <c r="F37" s="37"/>
      <c r="G37" s="7" t="s">
        <v>11</v>
      </c>
      <c r="H37" s="15"/>
    </row>
    <row r="38" spans="1:8" ht="17" customHeight="1" x14ac:dyDescent="0.3">
      <c r="A38" s="14"/>
      <c r="B38" s="23" t="s">
        <v>12</v>
      </c>
      <c r="C38" s="2"/>
      <c r="D38" s="2"/>
      <c r="E38" s="2"/>
      <c r="F38" s="2"/>
      <c r="G38" s="2"/>
      <c r="H38" s="24">
        <f>SUM(F32:F37)</f>
        <v>0</v>
      </c>
    </row>
    <row r="39" spans="1:8" ht="25.5" customHeight="1" x14ac:dyDescent="0.3">
      <c r="A39" s="29" t="s">
        <v>42</v>
      </c>
      <c r="B39" s="30" t="s">
        <v>30</v>
      </c>
      <c r="C39" s="30"/>
      <c r="D39" s="30"/>
      <c r="E39" s="30"/>
      <c r="F39" s="31"/>
      <c r="G39" s="32"/>
      <c r="H39" s="30"/>
    </row>
    <row r="40" spans="1:8" ht="25.5" customHeight="1" x14ac:dyDescent="0.3">
      <c r="A40" s="10"/>
      <c r="B40" s="75" t="s">
        <v>55</v>
      </c>
      <c r="C40" s="75"/>
      <c r="D40" s="75"/>
      <c r="E40" s="75"/>
      <c r="F40" s="75"/>
      <c r="G40" s="75"/>
      <c r="H40" s="2"/>
    </row>
    <row r="41" spans="1:8" ht="16.5" customHeight="1" x14ac:dyDescent="0.3">
      <c r="A41" s="14"/>
      <c r="B41" s="75" t="s">
        <v>31</v>
      </c>
      <c r="C41" s="75"/>
      <c r="D41" s="3">
        <v>40</v>
      </c>
      <c r="E41" s="3" t="s">
        <v>18</v>
      </c>
      <c r="F41" s="39"/>
      <c r="G41" s="7" t="s">
        <v>11</v>
      </c>
      <c r="H41" s="16">
        <f>D41*F41</f>
        <v>0</v>
      </c>
    </row>
    <row r="42" spans="1:8" ht="16.5" customHeight="1" x14ac:dyDescent="0.3">
      <c r="A42" s="14"/>
      <c r="B42" s="76" t="s">
        <v>32</v>
      </c>
      <c r="C42" s="76"/>
      <c r="D42" s="66">
        <v>100</v>
      </c>
      <c r="E42" s="66" t="s">
        <v>18</v>
      </c>
      <c r="F42" s="37"/>
      <c r="G42" s="19" t="s">
        <v>11</v>
      </c>
      <c r="H42" s="36">
        <f t="shared" ref="H42" si="0">D42*F42</f>
        <v>0</v>
      </c>
    </row>
    <row r="43" spans="1:8" ht="16.5" customHeight="1" x14ac:dyDescent="0.3">
      <c r="A43" s="14"/>
      <c r="B43" s="76" t="s">
        <v>33</v>
      </c>
      <c r="C43" s="76"/>
      <c r="D43" s="66">
        <v>100</v>
      </c>
      <c r="E43" s="66" t="s">
        <v>18</v>
      </c>
      <c r="F43" s="37"/>
      <c r="G43" s="19" t="s">
        <v>11</v>
      </c>
      <c r="H43" s="36">
        <f t="shared" ref="H43:H44" si="1">D43*F43</f>
        <v>0</v>
      </c>
    </row>
    <row r="44" spans="1:8" ht="16.5" customHeight="1" x14ac:dyDescent="0.3">
      <c r="A44" s="14"/>
      <c r="B44" s="77" t="s">
        <v>34</v>
      </c>
      <c r="C44" s="77"/>
      <c r="D44" s="67">
        <v>40</v>
      </c>
      <c r="E44" s="67" t="s">
        <v>18</v>
      </c>
      <c r="F44" s="38"/>
      <c r="G44" s="7" t="s">
        <v>11</v>
      </c>
      <c r="H44" s="16">
        <f t="shared" si="1"/>
        <v>0</v>
      </c>
    </row>
    <row r="45" spans="1:8" ht="17" customHeight="1" x14ac:dyDescent="0.3">
      <c r="A45" s="14"/>
      <c r="B45" s="23" t="s">
        <v>19</v>
      </c>
      <c r="C45" s="2"/>
      <c r="D45" s="2"/>
      <c r="E45" s="2"/>
      <c r="F45" s="2"/>
      <c r="G45" s="2"/>
      <c r="H45" s="24">
        <f>SUM(H41:H44)</f>
        <v>0</v>
      </c>
    </row>
    <row r="46" spans="1:8" ht="25.5" customHeight="1" x14ac:dyDescent="0.3">
      <c r="A46" s="78" t="s">
        <v>16</v>
      </c>
      <c r="B46" s="78"/>
      <c r="C46" s="78"/>
      <c r="D46" s="78"/>
      <c r="E46" s="78"/>
      <c r="F46" s="78"/>
      <c r="G46" s="78"/>
      <c r="H46" s="78"/>
    </row>
    <row r="47" spans="1:8" ht="17" customHeight="1" x14ac:dyDescent="0.3">
      <c r="A47" s="33"/>
      <c r="B47" s="42" t="s">
        <v>13</v>
      </c>
      <c r="C47" s="43"/>
      <c r="D47" s="43"/>
      <c r="E47" s="44"/>
      <c r="F47" s="45"/>
      <c r="G47" s="46"/>
      <c r="H47" s="47">
        <f>H38+H30+H28+H45</f>
        <v>249435.56279999999</v>
      </c>
    </row>
    <row r="48" spans="1:8" ht="17" customHeight="1" x14ac:dyDescent="0.3">
      <c r="A48" s="1"/>
      <c r="B48" s="19" t="s">
        <v>27</v>
      </c>
      <c r="C48" s="20"/>
      <c r="D48" s="20"/>
      <c r="E48" s="48"/>
      <c r="F48" s="49">
        <v>0.02</v>
      </c>
      <c r="G48" s="50"/>
      <c r="H48" s="51">
        <f>H47*F48</f>
        <v>4988.7112559999996</v>
      </c>
    </row>
    <row r="49" spans="1:8" ht="17" customHeight="1" x14ac:dyDescent="0.3">
      <c r="A49" s="1"/>
      <c r="B49" s="19" t="s">
        <v>56</v>
      </c>
      <c r="C49" s="20"/>
      <c r="D49" s="20"/>
      <c r="E49" s="48"/>
      <c r="F49" s="49"/>
      <c r="G49" s="50"/>
      <c r="H49" s="51">
        <f>H48+H47</f>
        <v>254424.27405599999</v>
      </c>
    </row>
    <row r="50" spans="1:8" ht="17" customHeight="1" x14ac:dyDescent="0.3">
      <c r="A50" s="2"/>
      <c r="B50" s="7" t="s">
        <v>14</v>
      </c>
      <c r="C50" s="2"/>
      <c r="D50" s="2"/>
      <c r="E50" s="2"/>
      <c r="F50" s="52">
        <v>0.19</v>
      </c>
      <c r="G50" s="2"/>
      <c r="H50" s="53">
        <f>H49*F50</f>
        <v>48340.612070639996</v>
      </c>
    </row>
    <row r="51" spans="1:8" ht="36" customHeight="1" x14ac:dyDescent="0.3">
      <c r="A51" s="2"/>
      <c r="B51" s="79" t="s">
        <v>21</v>
      </c>
      <c r="C51" s="79"/>
      <c r="D51" s="79"/>
      <c r="E51" s="79"/>
      <c r="F51" s="79"/>
      <c r="G51" s="2"/>
      <c r="H51" s="34">
        <f>H50+H49</f>
        <v>302764.88612664002</v>
      </c>
    </row>
    <row r="52" spans="1:8" s="4" customFormat="1" ht="13.5" customHeight="1" x14ac:dyDescent="0.3">
      <c r="A52" s="2"/>
      <c r="B52" s="2"/>
      <c r="C52" s="2"/>
      <c r="D52" s="2"/>
      <c r="E52" s="2"/>
      <c r="F52" s="2"/>
      <c r="G52" s="2"/>
      <c r="H52" s="2"/>
    </row>
    <row r="53" spans="1:8" ht="22" customHeight="1" x14ac:dyDescent="0.3">
      <c r="A53" s="80"/>
      <c r="B53" s="80"/>
      <c r="C53" s="81"/>
      <c r="D53" s="81"/>
      <c r="E53" s="81"/>
      <c r="F53" s="81"/>
      <c r="G53" s="81"/>
      <c r="H53" s="81"/>
    </row>
    <row r="54" spans="1:8" ht="10.5" customHeight="1" x14ac:dyDescent="0.3">
      <c r="A54" s="5" t="s">
        <v>0</v>
      </c>
      <c r="B54" s="6"/>
      <c r="C54" s="72" t="s">
        <v>2</v>
      </c>
      <c r="D54" s="72"/>
      <c r="E54" s="72"/>
      <c r="F54" s="72"/>
      <c r="G54" s="72"/>
      <c r="H54" s="72"/>
    </row>
    <row r="55" spans="1:8" ht="23" customHeight="1" x14ac:dyDescent="0.3">
      <c r="A55" s="6"/>
      <c r="B55" s="6"/>
      <c r="C55" s="6"/>
      <c r="D55" s="6"/>
      <c r="E55" s="6"/>
      <c r="F55" s="6"/>
      <c r="G55" s="6"/>
      <c r="H55" s="6"/>
    </row>
    <row r="56" spans="1:8" ht="22.75" customHeight="1" x14ac:dyDescent="0.3">
      <c r="A56" s="6"/>
      <c r="B56" s="6"/>
      <c r="C56" s="6"/>
      <c r="D56" s="6"/>
      <c r="E56" s="6"/>
      <c r="F56" s="6"/>
      <c r="G56" s="6"/>
      <c r="H56" s="6"/>
    </row>
    <row r="57" spans="1:8" ht="22.75" customHeight="1" x14ac:dyDescent="0.3">
      <c r="A57" s="6"/>
      <c r="B57" s="6"/>
      <c r="C57" s="6"/>
      <c r="D57" s="6"/>
      <c r="E57" s="6"/>
      <c r="F57" s="6"/>
      <c r="G57" s="6"/>
      <c r="H57" s="6"/>
    </row>
    <row r="58" spans="1:8" ht="22.75" customHeight="1" x14ac:dyDescent="0.3">
      <c r="A58" s="6"/>
      <c r="B58" s="6"/>
      <c r="C58" s="6"/>
      <c r="D58" s="6"/>
      <c r="E58" s="6"/>
      <c r="F58" s="6"/>
      <c r="G58" s="6"/>
      <c r="H58" s="6"/>
    </row>
    <row r="59" spans="1:8" ht="22.75" customHeight="1" x14ac:dyDescent="0.3">
      <c r="A59" s="6"/>
      <c r="B59" s="6"/>
      <c r="C59" s="6"/>
      <c r="D59" s="6"/>
      <c r="E59" s="6"/>
      <c r="F59" s="6"/>
      <c r="G59" s="6"/>
      <c r="H59" s="6"/>
    </row>
    <row r="60" spans="1:8" ht="22.75" customHeight="1" x14ac:dyDescent="0.3">
      <c r="A60" s="6"/>
      <c r="B60" s="6"/>
      <c r="C60" s="6"/>
      <c r="D60" s="6"/>
      <c r="E60" s="6"/>
      <c r="F60" s="6"/>
      <c r="G60" s="6"/>
      <c r="H60" s="6"/>
    </row>
    <row r="61" spans="1:8" ht="22.75" customHeight="1" x14ac:dyDescent="0.3">
      <c r="A61" s="6"/>
      <c r="B61" s="6"/>
      <c r="C61" s="6"/>
      <c r="D61" s="6"/>
      <c r="E61" s="6"/>
      <c r="F61" s="6"/>
      <c r="G61" s="6"/>
      <c r="H61" s="6"/>
    </row>
    <row r="62" spans="1:8" ht="22.75" customHeight="1" x14ac:dyDescent="0.3">
      <c r="A62" s="6"/>
      <c r="E62" s="7"/>
      <c r="F62" s="7"/>
      <c r="G62" s="3"/>
      <c r="H62" s="3"/>
    </row>
    <row r="63" spans="1:8" ht="22.75" customHeight="1" x14ac:dyDescent="0.3">
      <c r="A63" s="6"/>
      <c r="E63" s="7"/>
      <c r="F63" s="7"/>
      <c r="G63" s="3"/>
      <c r="H63" s="3"/>
    </row>
    <row r="64" spans="1:8" ht="22.75" customHeight="1" x14ac:dyDescent="0.3">
      <c r="A64" s="6"/>
      <c r="E64" s="7"/>
      <c r="F64" s="7"/>
      <c r="G64" s="3"/>
      <c r="H64" s="3"/>
    </row>
    <row r="65" spans="1:8" ht="22.75" customHeight="1" x14ac:dyDescent="0.3">
      <c r="A65" s="6"/>
      <c r="E65" s="7"/>
      <c r="F65" s="7"/>
      <c r="G65" s="3"/>
      <c r="H65" s="3"/>
    </row>
    <row r="66" spans="1:8" ht="22.75" customHeight="1" x14ac:dyDescent="0.3">
      <c r="A66" s="6"/>
      <c r="E66" s="7"/>
      <c r="F66" s="7"/>
      <c r="G66" s="3"/>
      <c r="H66" s="3"/>
    </row>
    <row r="67" spans="1:8" ht="22.75" customHeight="1" x14ac:dyDescent="0.3">
      <c r="A67" s="6"/>
      <c r="E67" s="7"/>
      <c r="F67" s="7"/>
      <c r="G67" s="3"/>
      <c r="H67" s="3"/>
    </row>
    <row r="68" spans="1:8" ht="22.75" customHeight="1" x14ac:dyDescent="0.3">
      <c r="A68" s="6"/>
      <c r="E68" s="7"/>
      <c r="F68" s="7"/>
      <c r="G68" s="3"/>
      <c r="H68" s="3"/>
    </row>
    <row r="69" spans="1:8" ht="22.75" customHeight="1" x14ac:dyDescent="0.3">
      <c r="A69" s="6"/>
      <c r="E69" s="7"/>
      <c r="F69" s="7"/>
      <c r="G69" s="3"/>
      <c r="H69" s="3"/>
    </row>
    <row r="70" spans="1:8" ht="22.75" customHeight="1" x14ac:dyDescent="0.3">
      <c r="A70" s="6"/>
      <c r="E70" s="7"/>
      <c r="F70" s="7"/>
      <c r="G70" s="3"/>
      <c r="H70" s="3"/>
    </row>
    <row r="71" spans="1:8" ht="5.75" customHeight="1" x14ac:dyDescent="0.3"/>
    <row r="72" spans="1:8" ht="13.15" customHeight="1" x14ac:dyDescent="0.3"/>
    <row r="73" spans="1:8" ht="6.4" customHeight="1" x14ac:dyDescent="0.3"/>
    <row r="74" spans="1:8" ht="15" customHeight="1" x14ac:dyDescent="0.3">
      <c r="C74" s="8"/>
      <c r="D74" s="8"/>
      <c r="E74" s="4"/>
      <c r="F74" s="4"/>
      <c r="G74" s="9"/>
      <c r="H74" s="9"/>
    </row>
  </sheetData>
  <sheetProtection algorithmName="SHA-512" hashValue="S3Fxuq5A0Y+EsFzoU7iee/kvVtcJwu5T9+SLQB8a/dgZfwiV8HRQRhJLK1fbZft4bW0LH36if9hbo2m49fqLAA==" saltValue="1CU4x0/PXzlqvZ4Y+NgvIA==" spinCount="100000" sheet="1" selectLockedCells="1"/>
  <mergeCells count="19">
    <mergeCell ref="A3:G3"/>
    <mergeCell ref="A4:G4"/>
    <mergeCell ref="A1:G1"/>
    <mergeCell ref="A2:C2"/>
    <mergeCell ref="A7:H7"/>
    <mergeCell ref="A5:G5"/>
    <mergeCell ref="C54:H54"/>
    <mergeCell ref="A8:H8"/>
    <mergeCell ref="A9:H9"/>
    <mergeCell ref="B40:G40"/>
    <mergeCell ref="B41:C41"/>
    <mergeCell ref="B43:C43"/>
    <mergeCell ref="B44:C44"/>
    <mergeCell ref="A46:H46"/>
    <mergeCell ref="B51:F51"/>
    <mergeCell ref="A53:B53"/>
    <mergeCell ref="C53:H53"/>
    <mergeCell ref="B42:C42"/>
    <mergeCell ref="A6:H6"/>
  </mergeCells>
  <phoneticPr fontId="6" type="noConversion"/>
  <conditionalFormatting sqref="A8:H8">
    <cfRule type="notContainsBlanks" dxfId="5" priority="8">
      <formula>LEN(TRIM(A8))&gt;0</formula>
    </cfRule>
  </conditionalFormatting>
  <conditionalFormatting sqref="A47:H54 A5:H17 A29:H45 A1:A4 D1:H4 A18:B18 F18:H18 A19:H25 F26:H26 A26:B28 G27:H28 A46">
    <cfRule type="expression" dxfId="4" priority="10">
      <formula>NOT(CELL("Schutz",A1))</formula>
    </cfRule>
  </conditionalFormatting>
  <conditionalFormatting sqref="A53:H53">
    <cfRule type="notContainsBlanks" dxfId="3" priority="5">
      <formula>LEN(TRIM(A53))&gt;0</formula>
    </cfRule>
    <cfRule type="notContainsBlanks" dxfId="2" priority="7">
      <formula>LEN(TRIM(A53))&gt;0</formula>
    </cfRule>
    <cfRule type="notContainsBlanks" dxfId="1" priority="9">
      <formula>LEN(TRIM(A53))&gt;0</formula>
    </cfRule>
  </conditionalFormatting>
  <conditionalFormatting sqref="F30 F32:F37 F41:F44">
    <cfRule type="notContainsBlanks" dxfId="0" priority="6">
      <formula>LEN(TRIM(F30))&gt;0</formula>
    </cfRule>
  </conditionalFormatting>
  <printOptions horizontalCentered="1"/>
  <pageMargins left="0.55118110236220474" right="0.70866141732283472" top="3.937007874015748E-2" bottom="0.78740157480314965" header="0.31496062992125984" footer="0.31496062992125984"/>
  <pageSetup paperSize="9" scale="97" fitToHeight="2" orientation="portrait" r:id="rId1"/>
  <headerFooter>
    <oddFooter>&amp;L&amp;8&amp;D&amp;C&amp;"Frutiger LT 45 Light,Fett"&amp;8 &amp;P &amp;"Frutiger LT 45 Light,Standard"I &amp;N&amp;R&amp;"Frutiger LT 55 Roman,Standard"&amp;8Rieger&amp;"Frutiger LT 45 Light,Standard"Architektur</oddFooter>
  </headerFooter>
  <rowBreaks count="1" manualBreakCount="1">
    <brk id="30"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HONORAR</vt:lpstr>
      <vt:lpstr>HONORAR!Druckbereich</vt:lpstr>
      <vt:lpstr>HONORAR!Drucktitel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Englberger</dc:creator>
  <cp:lastModifiedBy>Christian Steinborn</cp:lastModifiedBy>
  <cp:lastPrinted>2025-12-18T09:16:02Z</cp:lastPrinted>
  <dcterms:created xsi:type="dcterms:W3CDTF">2021-03-03T08:50:04Z</dcterms:created>
  <dcterms:modified xsi:type="dcterms:W3CDTF">2026-01-22T14:02:27Z</dcterms:modified>
</cp:coreProperties>
</file>