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W:\Ellmerich\Ausschreibungen\2026\Amt 60\30.ZVS.4-60-1-2026 (L) Reinigung Schulen Roboter\06_Bieteranfragen\26-02-16_HT_Los 8\4_Veröffentlichung\"/>
    </mc:Choice>
  </mc:AlternateContent>
  <xr:revisionPtr revIDLastSave="0" documentId="13_ncr:1_{E8013C0F-B770-4068-A399-53FE5CA7F50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gebot - UHR, GR" sheetId="5" r:id="rId1"/>
    <sheet name="LV_ges" sheetId="2" r:id="rId2"/>
    <sheet name="Nebenangebot" sheetId="1" r:id="rId3"/>
    <sheet name="Grundreinigung" sheetId="3" r:id="rId4"/>
    <sheet name="Angebot - Glasreinigung" sheetId="4" r:id="rId5"/>
  </sheets>
  <definedNames>
    <definedName name="_xlnm.Print_Area" localSheetId="1">LV_ges!$A$1:$X$149</definedName>
    <definedName name="_xlnm.Print_Titles" localSheetId="1">LV_ges!$3:$3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32" i="2" l="1"/>
  <c r="E18" i="3" s="1"/>
  <c r="G18" i="3" s="1"/>
  <c r="D15" i="2"/>
  <c r="G110" i="4"/>
  <c r="G111" i="4"/>
  <c r="D11" i="5"/>
  <c r="H7" i="4"/>
  <c r="H8" i="4"/>
  <c r="H17" i="4"/>
  <c r="H18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9" i="4"/>
  <c r="H40" i="4"/>
  <c r="H41" i="4"/>
  <c r="H42" i="4"/>
  <c r="H43" i="4"/>
  <c r="H44" i="4"/>
  <c r="H45" i="4"/>
  <c r="H46" i="4"/>
  <c r="H47" i="4"/>
  <c r="H48" i="4"/>
  <c r="D49" i="4"/>
  <c r="H49" i="4"/>
  <c r="H50" i="4"/>
  <c r="H51" i="4"/>
  <c r="H52" i="4"/>
  <c r="H53" i="4"/>
  <c r="H54" i="4"/>
  <c r="H57" i="4"/>
  <c r="H58" i="4"/>
  <c r="H59" i="4"/>
  <c r="H60" i="4"/>
  <c r="H61" i="4"/>
  <c r="H62" i="4"/>
  <c r="H63" i="4"/>
  <c r="H64" i="4"/>
  <c r="H65" i="4"/>
  <c r="H66" i="4"/>
  <c r="H67" i="4"/>
  <c r="H68" i="4"/>
  <c r="H69" i="4"/>
  <c r="H70" i="4"/>
  <c r="H71" i="4"/>
  <c r="H72" i="4"/>
  <c r="H73" i="4"/>
  <c r="H74" i="4"/>
  <c r="H75" i="4"/>
  <c r="H78" i="4"/>
  <c r="H79" i="4"/>
  <c r="H80" i="4"/>
  <c r="D81" i="4"/>
  <c r="H81" i="4"/>
  <c r="D82" i="4"/>
  <c r="H82" i="4"/>
  <c r="H83" i="4"/>
  <c r="H84" i="4"/>
  <c r="H85" i="4"/>
  <c r="H88" i="4"/>
  <c r="H89" i="4"/>
  <c r="H90" i="4"/>
  <c r="H91" i="4"/>
  <c r="H94" i="4"/>
  <c r="H95" i="4"/>
  <c r="D98" i="4"/>
  <c r="H98" i="4" s="1"/>
  <c r="D99" i="4"/>
  <c r="H99" i="4"/>
  <c r="D101" i="4"/>
  <c r="A6" i="3"/>
  <c r="E13" i="3"/>
  <c r="G13" i="3" s="1"/>
  <c r="E14" i="3"/>
  <c r="G14" i="3" s="1"/>
  <c r="E15" i="3"/>
  <c r="G15" i="3"/>
  <c r="E16" i="3"/>
  <c r="G16" i="3"/>
  <c r="E17" i="3"/>
  <c r="G17" i="3" s="1"/>
  <c r="E19" i="3"/>
  <c r="G19" i="3"/>
  <c r="G25" i="3"/>
  <c r="G26" i="3"/>
  <c r="G27" i="3"/>
  <c r="G28" i="3"/>
  <c r="G29" i="3"/>
  <c r="G30" i="3"/>
  <c r="S1" i="2"/>
  <c r="D4" i="2"/>
  <c r="F5" i="2"/>
  <c r="G5" i="2" s="1"/>
  <c r="F6" i="2"/>
  <c r="G6" i="2" s="1"/>
  <c r="G7" i="2"/>
  <c r="I7" i="2" s="1"/>
  <c r="F8" i="2"/>
  <c r="G8" i="2" s="1"/>
  <c r="F9" i="2"/>
  <c r="G9" i="2"/>
  <c r="I9" i="2" s="1"/>
  <c r="F10" i="2"/>
  <c r="G10" i="2" s="1"/>
  <c r="F11" i="2"/>
  <c r="G11" i="2" s="1"/>
  <c r="I11" i="2" s="1"/>
  <c r="K11" i="2" s="1"/>
  <c r="L11" i="2" s="1"/>
  <c r="M11" i="2"/>
  <c r="F12" i="2"/>
  <c r="G12" i="2"/>
  <c r="I12" i="2" s="1"/>
  <c r="K12" i="2" s="1"/>
  <c r="L12" i="2" s="1"/>
  <c r="M12" i="2" s="1"/>
  <c r="F13" i="2"/>
  <c r="G13" i="2" s="1"/>
  <c r="I13" i="2" s="1"/>
  <c r="K13" i="2" s="1"/>
  <c r="L13" i="2" s="1"/>
  <c r="M13" i="2" s="1"/>
  <c r="F16" i="2"/>
  <c r="G16" i="2"/>
  <c r="I16" i="2"/>
  <c r="K16" i="2"/>
  <c r="L16" i="2" s="1"/>
  <c r="M16" i="2" s="1"/>
  <c r="F17" i="2"/>
  <c r="G17" i="2"/>
  <c r="I17" i="2"/>
  <c r="K17" i="2" s="1"/>
  <c r="L17" i="2"/>
  <c r="M17" i="2"/>
  <c r="F18" i="2"/>
  <c r="G18" i="2"/>
  <c r="I18" i="2" s="1"/>
  <c r="K18" i="2" s="1"/>
  <c r="L18" i="2" s="1"/>
  <c r="M18" i="2" s="1"/>
  <c r="F19" i="2"/>
  <c r="G19" i="2" s="1"/>
  <c r="I19" i="2"/>
  <c r="K19" i="2" s="1"/>
  <c r="L19" i="2" s="1"/>
  <c r="M19" i="2" s="1"/>
  <c r="F20" i="2"/>
  <c r="G20" i="2"/>
  <c r="I20" i="2"/>
  <c r="K20" i="2" s="1"/>
  <c r="L20" i="2" s="1"/>
  <c r="M20" i="2" s="1"/>
  <c r="F21" i="2"/>
  <c r="G21" i="2"/>
  <c r="I21" i="2" s="1"/>
  <c r="K21" i="2" s="1"/>
  <c r="L21" i="2" s="1"/>
  <c r="M21" i="2" s="1"/>
  <c r="F22" i="2"/>
  <c r="G22" i="2" s="1"/>
  <c r="I22" i="2"/>
  <c r="K22" i="2"/>
  <c r="L22" i="2" s="1"/>
  <c r="M22" i="2" s="1"/>
  <c r="F23" i="2"/>
  <c r="G23" i="2"/>
  <c r="I23" i="2"/>
  <c r="K23" i="2" s="1"/>
  <c r="L23" i="2"/>
  <c r="M23" i="2"/>
  <c r="F24" i="2"/>
  <c r="G24" i="2"/>
  <c r="F25" i="2"/>
  <c r="G25" i="2" s="1"/>
  <c r="I25" i="2"/>
  <c r="K25" i="2"/>
  <c r="L25" i="2" s="1"/>
  <c r="M25" i="2" s="1"/>
  <c r="F26" i="2"/>
  <c r="G26" i="2" s="1"/>
  <c r="I26" i="2" s="1"/>
  <c r="K26" i="2" s="1"/>
  <c r="L26" i="2" s="1"/>
  <c r="M26" i="2" s="1"/>
  <c r="F27" i="2"/>
  <c r="G27" i="2" s="1"/>
  <c r="I27" i="2"/>
  <c r="K27" i="2"/>
  <c r="L27" i="2" s="1"/>
  <c r="M27" i="2" s="1"/>
  <c r="F28" i="2"/>
  <c r="G28" i="2" s="1"/>
  <c r="I28" i="2" s="1"/>
  <c r="K28" i="2" s="1"/>
  <c r="L28" i="2" s="1"/>
  <c r="M28" i="2" s="1"/>
  <c r="F29" i="2"/>
  <c r="G29" i="2" s="1"/>
  <c r="I29" i="2"/>
  <c r="K29" i="2"/>
  <c r="L29" i="2" s="1"/>
  <c r="M29" i="2" s="1"/>
  <c r="F30" i="2"/>
  <c r="G30" i="2" s="1"/>
  <c r="I30" i="2" s="1"/>
  <c r="K30" i="2" s="1"/>
  <c r="L30" i="2" s="1"/>
  <c r="M30" i="2" s="1"/>
  <c r="F31" i="2"/>
  <c r="G31" i="2" s="1"/>
  <c r="I31" i="2"/>
  <c r="K31" i="2"/>
  <c r="L31" i="2" s="1"/>
  <c r="M31" i="2" s="1"/>
  <c r="F32" i="2"/>
  <c r="G32" i="2" s="1"/>
  <c r="I32" i="2" s="1"/>
  <c r="K32" i="2" s="1"/>
  <c r="L32" i="2" s="1"/>
  <c r="M32" i="2" s="1"/>
  <c r="F33" i="2"/>
  <c r="G33" i="2" s="1"/>
  <c r="I33" i="2"/>
  <c r="K33" i="2"/>
  <c r="L33" i="2" s="1"/>
  <c r="M33" i="2" s="1"/>
  <c r="F34" i="2"/>
  <c r="G34" i="2" s="1"/>
  <c r="I34" i="2" s="1"/>
  <c r="K34" i="2" s="1"/>
  <c r="L34" i="2" s="1"/>
  <c r="M34" i="2" s="1"/>
  <c r="F35" i="2"/>
  <c r="G35" i="2" s="1"/>
  <c r="I35" i="2"/>
  <c r="K35" i="2"/>
  <c r="L35" i="2" s="1"/>
  <c r="M35" i="2" s="1"/>
  <c r="F36" i="2"/>
  <c r="G36" i="2" s="1"/>
  <c r="I36" i="2" s="1"/>
  <c r="K36" i="2" s="1"/>
  <c r="L36" i="2" s="1"/>
  <c r="M36" i="2" s="1"/>
  <c r="G37" i="2"/>
  <c r="I37" i="2" s="1"/>
  <c r="K37" i="2"/>
  <c r="L37" i="2"/>
  <c r="M37" i="2" s="1"/>
  <c r="G38" i="2"/>
  <c r="I38" i="2"/>
  <c r="K38" i="2" s="1"/>
  <c r="L38" i="2"/>
  <c r="M38" i="2"/>
  <c r="G39" i="2"/>
  <c r="I39" i="2"/>
  <c r="K39" i="2"/>
  <c r="L39" i="2" s="1"/>
  <c r="M39" i="2" s="1"/>
  <c r="F40" i="2"/>
  <c r="G40" i="2" s="1"/>
  <c r="F41" i="2"/>
  <c r="G41" i="2" s="1"/>
  <c r="I41" i="2" s="1"/>
  <c r="K41" i="2" s="1"/>
  <c r="L41" i="2" s="1"/>
  <c r="M41" i="2"/>
  <c r="F42" i="2"/>
  <c r="G42" i="2" s="1"/>
  <c r="I42" i="2" s="1"/>
  <c r="K42" i="2" s="1"/>
  <c r="L42" i="2" s="1"/>
  <c r="M42" i="2" s="1"/>
  <c r="F43" i="2"/>
  <c r="G43" i="2" s="1"/>
  <c r="F44" i="2"/>
  <c r="G44" i="2" s="1"/>
  <c r="I44" i="2" s="1"/>
  <c r="K44" i="2" s="1"/>
  <c r="L44" i="2" s="1"/>
  <c r="M44" i="2"/>
  <c r="F45" i="2"/>
  <c r="G45" i="2" s="1"/>
  <c r="I45" i="2" s="1"/>
  <c r="K45" i="2" s="1"/>
  <c r="L45" i="2" s="1"/>
  <c r="M45" i="2" s="1"/>
  <c r="F46" i="2"/>
  <c r="G46" i="2" s="1"/>
  <c r="I46" i="2" s="1"/>
  <c r="K46" i="2" s="1"/>
  <c r="L46" i="2" s="1"/>
  <c r="M46" i="2" s="1"/>
  <c r="F47" i="2"/>
  <c r="G47" i="2" s="1"/>
  <c r="I47" i="2" s="1"/>
  <c r="K47" i="2" s="1"/>
  <c r="L47" i="2" s="1"/>
  <c r="M47" i="2"/>
  <c r="D49" i="2"/>
  <c r="F50" i="2"/>
  <c r="G50" i="2"/>
  <c r="I50" i="2"/>
  <c r="K50" i="2" s="1"/>
  <c r="L50" i="2"/>
  <c r="M50" i="2"/>
  <c r="F51" i="2"/>
  <c r="G51" i="2"/>
  <c r="I51" i="2"/>
  <c r="K51" i="2" s="1"/>
  <c r="L51" i="2" s="1"/>
  <c r="M51" i="2" s="1"/>
  <c r="F52" i="2"/>
  <c r="G52" i="2"/>
  <c r="I52" i="2"/>
  <c r="K52" i="2" s="1"/>
  <c r="L52" i="2"/>
  <c r="M52" i="2" s="1"/>
  <c r="F53" i="2"/>
  <c r="G53" i="2"/>
  <c r="I53" i="2"/>
  <c r="K53" i="2" s="1"/>
  <c r="L53" i="2" s="1"/>
  <c r="M53" i="2" s="1"/>
  <c r="F54" i="2"/>
  <c r="G54" i="2"/>
  <c r="I54" i="2"/>
  <c r="K54" i="2" s="1"/>
  <c r="L54" i="2"/>
  <c r="M54" i="2" s="1"/>
  <c r="F55" i="2"/>
  <c r="G55" i="2"/>
  <c r="I55" i="2"/>
  <c r="K55" i="2" s="1"/>
  <c r="L55" i="2"/>
  <c r="M55" i="2"/>
  <c r="F56" i="2"/>
  <c r="G56" i="2"/>
  <c r="I56" i="2"/>
  <c r="K56" i="2" s="1"/>
  <c r="L56" i="2"/>
  <c r="M56" i="2"/>
  <c r="F57" i="2"/>
  <c r="G57" i="2" s="1"/>
  <c r="I57" i="2" s="1"/>
  <c r="K57" i="2" s="1"/>
  <c r="L57" i="2" s="1"/>
  <c r="M57" i="2" s="1"/>
  <c r="F58" i="2"/>
  <c r="G58" i="2" s="1"/>
  <c r="I58" i="2"/>
  <c r="K58" i="2" s="1"/>
  <c r="L58" i="2"/>
  <c r="M58" i="2"/>
  <c r="F59" i="2"/>
  <c r="G59" i="2" s="1"/>
  <c r="I59" i="2"/>
  <c r="K59" i="2" s="1"/>
  <c r="L59" i="2" s="1"/>
  <c r="M59" i="2" s="1"/>
  <c r="F60" i="2"/>
  <c r="G60" i="2" s="1"/>
  <c r="I60" i="2"/>
  <c r="K60" i="2" s="1"/>
  <c r="L60" i="2" s="1"/>
  <c r="M60" i="2" s="1"/>
  <c r="F61" i="2"/>
  <c r="G61" i="2" s="1"/>
  <c r="I61" i="2"/>
  <c r="K61" i="2" s="1"/>
  <c r="L61" i="2"/>
  <c r="M61" i="2"/>
  <c r="F62" i="2"/>
  <c r="G62" i="2" s="1"/>
  <c r="I62" i="2"/>
  <c r="K62" i="2" s="1"/>
  <c r="L62" i="2" s="1"/>
  <c r="M62" i="2" s="1"/>
  <c r="F63" i="2"/>
  <c r="G63" i="2" s="1"/>
  <c r="I63" i="2"/>
  <c r="K63" i="2" s="1"/>
  <c r="L63" i="2" s="1"/>
  <c r="M63" i="2" s="1"/>
  <c r="F64" i="2"/>
  <c r="G64" i="2" s="1"/>
  <c r="I64" i="2"/>
  <c r="K64" i="2" s="1"/>
  <c r="L64" i="2"/>
  <c r="M64" i="2"/>
  <c r="F65" i="2"/>
  <c r="G65" i="2" s="1"/>
  <c r="I65" i="2"/>
  <c r="K65" i="2" s="1"/>
  <c r="L65" i="2" s="1"/>
  <c r="M65" i="2" s="1"/>
  <c r="F66" i="2"/>
  <c r="G66" i="2" s="1"/>
  <c r="I66" i="2"/>
  <c r="K66" i="2" s="1"/>
  <c r="L66" i="2" s="1"/>
  <c r="M66" i="2" s="1"/>
  <c r="F67" i="2"/>
  <c r="G67" i="2" s="1"/>
  <c r="I67" i="2"/>
  <c r="K67" i="2" s="1"/>
  <c r="L67" i="2"/>
  <c r="M67" i="2"/>
  <c r="F68" i="2"/>
  <c r="G68" i="2" s="1"/>
  <c r="I68" i="2"/>
  <c r="K68" i="2" s="1"/>
  <c r="L68" i="2"/>
  <c r="M68" i="2"/>
  <c r="F69" i="2"/>
  <c r="G69" i="2" s="1"/>
  <c r="I69" i="2"/>
  <c r="K69" i="2" s="1"/>
  <c r="L69" i="2" s="1"/>
  <c r="M69" i="2" s="1"/>
  <c r="F70" i="2"/>
  <c r="G70" i="2" s="1"/>
  <c r="I70" i="2"/>
  <c r="K70" i="2" s="1"/>
  <c r="L70" i="2"/>
  <c r="M70" i="2"/>
  <c r="F71" i="2"/>
  <c r="G71" i="2" s="1"/>
  <c r="I71" i="2"/>
  <c r="K71" i="2" s="1"/>
  <c r="L71" i="2"/>
  <c r="M71" i="2"/>
  <c r="F72" i="2"/>
  <c r="G72" i="2" s="1"/>
  <c r="I72" i="2"/>
  <c r="K72" i="2" s="1"/>
  <c r="L72" i="2" s="1"/>
  <c r="M72" i="2" s="1"/>
  <c r="F73" i="2"/>
  <c r="G73" i="2" s="1"/>
  <c r="I73" i="2"/>
  <c r="K73" i="2" s="1"/>
  <c r="L73" i="2"/>
  <c r="M73" i="2"/>
  <c r="F74" i="2"/>
  <c r="G74" i="2" s="1"/>
  <c r="I74" i="2"/>
  <c r="K74" i="2" s="1"/>
  <c r="L74" i="2"/>
  <c r="M74" i="2"/>
  <c r="F75" i="2"/>
  <c r="G75" i="2" s="1"/>
  <c r="I75" i="2"/>
  <c r="K75" i="2" s="1"/>
  <c r="L75" i="2" s="1"/>
  <c r="M75" i="2" s="1"/>
  <c r="F76" i="2"/>
  <c r="G76" i="2" s="1"/>
  <c r="I76" i="2"/>
  <c r="K76" i="2" s="1"/>
  <c r="L76" i="2"/>
  <c r="M76" i="2"/>
  <c r="F77" i="2"/>
  <c r="G77" i="2" s="1"/>
  <c r="I77" i="2"/>
  <c r="K77" i="2" s="1"/>
  <c r="L77" i="2"/>
  <c r="M77" i="2"/>
  <c r="F78" i="2"/>
  <c r="G78" i="2" s="1"/>
  <c r="I78" i="2"/>
  <c r="K78" i="2" s="1"/>
  <c r="L78" i="2" s="1"/>
  <c r="M78" i="2" s="1"/>
  <c r="F79" i="2"/>
  <c r="G79" i="2" s="1"/>
  <c r="I79" i="2"/>
  <c r="K79" i="2" s="1"/>
  <c r="L79" i="2"/>
  <c r="M79" i="2"/>
  <c r="F80" i="2"/>
  <c r="G80" i="2" s="1"/>
  <c r="I80" i="2" s="1"/>
  <c r="K80" i="2" s="1"/>
  <c r="L80" i="2" s="1"/>
  <c r="M80" i="2" s="1"/>
  <c r="F81" i="2"/>
  <c r="G81" i="2" s="1"/>
  <c r="I81" i="2"/>
  <c r="K81" i="2" s="1"/>
  <c r="L81" i="2" s="1"/>
  <c r="M81" i="2" s="1"/>
  <c r="F82" i="2"/>
  <c r="G82" i="2" s="1"/>
  <c r="I82" i="2"/>
  <c r="K82" i="2" s="1"/>
  <c r="L82" i="2"/>
  <c r="M82" i="2"/>
  <c r="F83" i="2"/>
  <c r="G83" i="2" s="1"/>
  <c r="I83" i="2" s="1"/>
  <c r="K83" i="2" s="1"/>
  <c r="L83" i="2" s="1"/>
  <c r="M83" i="2" s="1"/>
  <c r="D85" i="2"/>
  <c r="F86" i="2"/>
  <c r="G86" i="2"/>
  <c r="I86" i="2" s="1"/>
  <c r="K86" i="2" s="1"/>
  <c r="L86" i="2" s="1"/>
  <c r="M86" i="2" s="1"/>
  <c r="F87" i="2"/>
  <c r="G87" i="2" s="1"/>
  <c r="I87" i="2" s="1"/>
  <c r="K87" i="2" s="1"/>
  <c r="L87" i="2" s="1"/>
  <c r="M87" i="2" s="1"/>
  <c r="F88" i="2"/>
  <c r="G88" i="2" s="1"/>
  <c r="I88" i="2" s="1"/>
  <c r="K88" i="2" s="1"/>
  <c r="L88" i="2" s="1"/>
  <c r="M88" i="2" s="1"/>
  <c r="F89" i="2"/>
  <c r="G89" i="2" s="1"/>
  <c r="I89" i="2" s="1"/>
  <c r="K89" i="2" s="1"/>
  <c r="L89" i="2" s="1"/>
  <c r="M89" i="2" s="1"/>
  <c r="F90" i="2"/>
  <c r="G90" i="2" s="1"/>
  <c r="I90" i="2" s="1"/>
  <c r="K90" i="2" s="1"/>
  <c r="L90" i="2" s="1"/>
  <c r="M90" i="2" s="1"/>
  <c r="F91" i="2"/>
  <c r="G91" i="2" s="1"/>
  <c r="I91" i="2" s="1"/>
  <c r="K91" i="2" s="1"/>
  <c r="L91" i="2" s="1"/>
  <c r="M91" i="2" s="1"/>
  <c r="F92" i="2"/>
  <c r="G92" i="2" s="1"/>
  <c r="I92" i="2" s="1"/>
  <c r="K92" i="2" s="1"/>
  <c r="L92" i="2" s="1"/>
  <c r="M92" i="2" s="1"/>
  <c r="F93" i="2"/>
  <c r="G93" i="2" s="1"/>
  <c r="I93" i="2" s="1"/>
  <c r="K93" i="2" s="1"/>
  <c r="L93" i="2" s="1"/>
  <c r="M93" i="2" s="1"/>
  <c r="F94" i="2"/>
  <c r="G94" i="2" s="1"/>
  <c r="I94" i="2" s="1"/>
  <c r="K94" i="2" s="1"/>
  <c r="L94" i="2" s="1"/>
  <c r="M94" i="2" s="1"/>
  <c r="F95" i="2"/>
  <c r="G95" i="2" s="1"/>
  <c r="I95" i="2" s="1"/>
  <c r="K95" i="2" s="1"/>
  <c r="L95" i="2" s="1"/>
  <c r="M95" i="2" s="1"/>
  <c r="F96" i="2"/>
  <c r="G96" i="2" s="1"/>
  <c r="I96" i="2" s="1"/>
  <c r="K96" i="2" s="1"/>
  <c r="L96" i="2" s="1"/>
  <c r="M96" i="2" s="1"/>
  <c r="F97" i="2"/>
  <c r="G97" i="2" s="1"/>
  <c r="I97" i="2" s="1"/>
  <c r="K97" i="2" s="1"/>
  <c r="L97" i="2" s="1"/>
  <c r="M97" i="2" s="1"/>
  <c r="F98" i="2"/>
  <c r="G98" i="2" s="1"/>
  <c r="I98" i="2" s="1"/>
  <c r="K98" i="2" s="1"/>
  <c r="L98" i="2" s="1"/>
  <c r="M98" i="2" s="1"/>
  <c r="F99" i="2"/>
  <c r="G99" i="2" s="1"/>
  <c r="I99" i="2" s="1"/>
  <c r="K99" i="2" s="1"/>
  <c r="L99" i="2" s="1"/>
  <c r="M99" i="2" s="1"/>
  <c r="F100" i="2"/>
  <c r="G100" i="2" s="1"/>
  <c r="I100" i="2" s="1"/>
  <c r="K100" i="2" s="1"/>
  <c r="L100" i="2" s="1"/>
  <c r="M100" i="2" s="1"/>
  <c r="F101" i="2"/>
  <c r="G101" i="2" s="1"/>
  <c r="I101" i="2" s="1"/>
  <c r="K101" i="2" s="1"/>
  <c r="L101" i="2" s="1"/>
  <c r="M101" i="2" s="1"/>
  <c r="F102" i="2"/>
  <c r="G102" i="2" s="1"/>
  <c r="I102" i="2" s="1"/>
  <c r="K102" i="2" s="1"/>
  <c r="L102" i="2" s="1"/>
  <c r="M102" i="2" s="1"/>
  <c r="F103" i="2"/>
  <c r="G103" i="2" s="1"/>
  <c r="I103" i="2" s="1"/>
  <c r="K103" i="2" s="1"/>
  <c r="L103" i="2" s="1"/>
  <c r="M103" i="2" s="1"/>
  <c r="F104" i="2"/>
  <c r="G104" i="2" s="1"/>
  <c r="I104" i="2" s="1"/>
  <c r="K104" i="2" s="1"/>
  <c r="L104" i="2" s="1"/>
  <c r="M104" i="2" s="1"/>
  <c r="F105" i="2"/>
  <c r="G105" i="2" s="1"/>
  <c r="I105" i="2" s="1"/>
  <c r="K105" i="2" s="1"/>
  <c r="L105" i="2" s="1"/>
  <c r="M105" i="2" s="1"/>
  <c r="F106" i="2"/>
  <c r="G106" i="2" s="1"/>
  <c r="I106" i="2" s="1"/>
  <c r="K106" i="2" s="1"/>
  <c r="L106" i="2" s="1"/>
  <c r="M106" i="2" s="1"/>
  <c r="F107" i="2"/>
  <c r="G107" i="2" s="1"/>
  <c r="I107" i="2" s="1"/>
  <c r="K107" i="2" s="1"/>
  <c r="L107" i="2" s="1"/>
  <c r="M107" i="2" s="1"/>
  <c r="F108" i="2"/>
  <c r="G108" i="2" s="1"/>
  <c r="I108" i="2" s="1"/>
  <c r="K108" i="2" s="1"/>
  <c r="L108" i="2" s="1"/>
  <c r="M108" i="2"/>
  <c r="F109" i="2"/>
  <c r="G109" i="2" s="1"/>
  <c r="I109" i="2" s="1"/>
  <c r="K109" i="2" s="1"/>
  <c r="L109" i="2" s="1"/>
  <c r="M109" i="2"/>
  <c r="F110" i="2"/>
  <c r="G110" i="2" s="1"/>
  <c r="I110" i="2" s="1"/>
  <c r="K110" i="2" s="1"/>
  <c r="L110" i="2" s="1"/>
  <c r="M110" i="2" s="1"/>
  <c r="F111" i="2"/>
  <c r="G111" i="2" s="1"/>
  <c r="I111" i="2" s="1"/>
  <c r="K111" i="2" s="1"/>
  <c r="L111" i="2" s="1"/>
  <c r="M111" i="2"/>
  <c r="F112" i="2"/>
  <c r="G112" i="2" s="1"/>
  <c r="I112" i="2" s="1"/>
  <c r="K112" i="2" s="1"/>
  <c r="L112" i="2" s="1"/>
  <c r="M112" i="2"/>
  <c r="F113" i="2"/>
  <c r="G113" i="2" s="1"/>
  <c r="I113" i="2" s="1"/>
  <c r="K113" i="2" s="1"/>
  <c r="L113" i="2" s="1"/>
  <c r="M113" i="2" s="1"/>
  <c r="F114" i="2"/>
  <c r="G114" i="2" s="1"/>
  <c r="I114" i="2" s="1"/>
  <c r="K114" i="2" s="1"/>
  <c r="L114" i="2" s="1"/>
  <c r="M114" i="2"/>
  <c r="F115" i="2"/>
  <c r="G115" i="2" s="1"/>
  <c r="I115" i="2" s="1"/>
  <c r="K115" i="2" s="1"/>
  <c r="L115" i="2" s="1"/>
  <c r="M115" i="2"/>
  <c r="F116" i="2"/>
  <c r="G116" i="2" s="1"/>
  <c r="I116" i="2" s="1"/>
  <c r="K116" i="2" s="1"/>
  <c r="L116" i="2" s="1"/>
  <c r="M116" i="2" s="1"/>
  <c r="D118" i="2"/>
  <c r="F119" i="2"/>
  <c r="G119" i="2" s="1"/>
  <c r="I119" i="2" s="1"/>
  <c r="K119" i="2" s="1"/>
  <c r="L119" i="2" s="1"/>
  <c r="M119" i="2" s="1"/>
  <c r="F120" i="2"/>
  <c r="G120" i="2" s="1"/>
  <c r="I120" i="2" s="1"/>
  <c r="K120" i="2" s="1"/>
  <c r="L120" i="2" s="1"/>
  <c r="M120" i="2" s="1"/>
  <c r="F121" i="2"/>
  <c r="G121" i="2" s="1"/>
  <c r="I121" i="2" s="1"/>
  <c r="K121" i="2" s="1"/>
  <c r="L121" i="2" s="1"/>
  <c r="M121" i="2" s="1"/>
  <c r="F122" i="2"/>
  <c r="G122" i="2" s="1"/>
  <c r="I122" i="2" s="1"/>
  <c r="K122" i="2" s="1"/>
  <c r="L122" i="2" s="1"/>
  <c r="M122" i="2" s="1"/>
  <c r="F123" i="2"/>
  <c r="G123" i="2" s="1"/>
  <c r="I123" i="2" s="1"/>
  <c r="K123" i="2" s="1"/>
  <c r="L123" i="2" s="1"/>
  <c r="M123" i="2" s="1"/>
  <c r="F124" i="2"/>
  <c r="G124" i="2" s="1"/>
  <c r="I124" i="2" s="1"/>
  <c r="K124" i="2" s="1"/>
  <c r="L124" i="2" s="1"/>
  <c r="M124" i="2" s="1"/>
  <c r="F125" i="2"/>
  <c r="G125" i="2" s="1"/>
  <c r="I125" i="2" s="1"/>
  <c r="K125" i="2" s="1"/>
  <c r="L125" i="2" s="1"/>
  <c r="M125" i="2" s="1"/>
  <c r="F126" i="2"/>
  <c r="G126" i="2" s="1"/>
  <c r="I126" i="2" s="1"/>
  <c r="K126" i="2" s="1"/>
  <c r="L126" i="2" s="1"/>
  <c r="M126" i="2" s="1"/>
  <c r="F127" i="2"/>
  <c r="G127" i="2" s="1"/>
  <c r="I127" i="2" s="1"/>
  <c r="K127" i="2" s="1"/>
  <c r="L127" i="2" s="1"/>
  <c r="M127" i="2" s="1"/>
  <c r="F128" i="2"/>
  <c r="G128" i="2" s="1"/>
  <c r="I128" i="2" s="1"/>
  <c r="K128" i="2" s="1"/>
  <c r="L128" i="2" s="1"/>
  <c r="M128" i="2" s="1"/>
  <c r="F129" i="2"/>
  <c r="G129" i="2" s="1"/>
  <c r="I129" i="2" s="1"/>
  <c r="K129" i="2" s="1"/>
  <c r="L129" i="2" s="1"/>
  <c r="M129" i="2" s="1"/>
  <c r="F130" i="2"/>
  <c r="G130" i="2" s="1"/>
  <c r="I130" i="2" s="1"/>
  <c r="K130" i="2" s="1"/>
  <c r="L130" i="2" s="1"/>
  <c r="M130" i="2" s="1"/>
  <c r="F133" i="2"/>
  <c r="G133" i="2" s="1"/>
  <c r="I133" i="2" s="1"/>
  <c r="K133" i="2" s="1"/>
  <c r="L133" i="2" s="1"/>
  <c r="M133" i="2" s="1"/>
  <c r="G134" i="2"/>
  <c r="I134" i="2" s="1"/>
  <c r="K134" i="2" s="1"/>
  <c r="L134" i="2" s="1"/>
  <c r="M134" i="2" s="1"/>
  <c r="F135" i="2"/>
  <c r="G135" i="2" s="1"/>
  <c r="I135" i="2" s="1"/>
  <c r="K135" i="2" s="1"/>
  <c r="L135" i="2" s="1"/>
  <c r="M135" i="2" s="1"/>
  <c r="F136" i="2"/>
  <c r="G136" i="2" s="1"/>
  <c r="I136" i="2" s="1"/>
  <c r="K136" i="2" s="1"/>
  <c r="L136" i="2" s="1"/>
  <c r="M136" i="2" s="1"/>
  <c r="G137" i="2"/>
  <c r="I137" i="2" s="1"/>
  <c r="K137" i="2" s="1"/>
  <c r="L137" i="2" s="1"/>
  <c r="M137" i="2" s="1"/>
  <c r="F138" i="2"/>
  <c r="G138" i="2" s="1"/>
  <c r="I138" i="2" s="1"/>
  <c r="K138" i="2" s="1"/>
  <c r="L138" i="2" s="1"/>
  <c r="M138" i="2" s="1"/>
  <c r="F139" i="2"/>
  <c r="G139" i="2" s="1"/>
  <c r="I139" i="2" s="1"/>
  <c r="K139" i="2" s="1"/>
  <c r="L139" i="2" s="1"/>
  <c r="M139" i="2"/>
  <c r="F140" i="2"/>
  <c r="G140" i="2" s="1"/>
  <c r="I140" i="2" s="1"/>
  <c r="K140" i="2" s="1"/>
  <c r="L140" i="2" s="1"/>
  <c r="M140" i="2" s="1"/>
  <c r="F141" i="2"/>
  <c r="G141" i="2" s="1"/>
  <c r="I141" i="2" s="1"/>
  <c r="K141" i="2" s="1"/>
  <c r="L141" i="2" s="1"/>
  <c r="M141" i="2" s="1"/>
  <c r="C142" i="2"/>
  <c r="C143" i="2"/>
  <c r="D67" i="1"/>
  <c r="D65" i="1"/>
  <c r="D70" i="1" s="1"/>
  <c r="E21" i="3" l="1"/>
  <c r="H101" i="4"/>
  <c r="G32" i="3"/>
  <c r="D13" i="5" s="1"/>
  <c r="K7" i="2"/>
  <c r="L7" i="2" s="1"/>
  <c r="S21" i="2"/>
  <c r="S14" i="2"/>
  <c r="I6" i="2"/>
  <c r="V15" i="2"/>
  <c r="G142" i="2"/>
  <c r="I142" i="2" s="1"/>
  <c r="K142" i="2" s="1"/>
  <c r="L142" i="2" s="1"/>
  <c r="M142" i="2" s="1"/>
  <c r="K9" i="2"/>
  <c r="L9" i="2" s="1"/>
  <c r="I10" i="2"/>
  <c r="I24" i="2"/>
  <c r="K24" i="2" s="1"/>
  <c r="L24" i="2" s="1"/>
  <c r="M24" i="2" s="1"/>
  <c r="S15" i="2"/>
  <c r="I8" i="2"/>
  <c r="I5" i="2"/>
  <c r="T16" i="2"/>
  <c r="I43" i="2"/>
  <c r="I40" i="2"/>
  <c r="G143" i="2"/>
  <c r="U5" i="2"/>
  <c r="T5" i="2"/>
  <c r="U6" i="2"/>
  <c r="G34" i="3" l="1"/>
  <c r="G36" i="3" s="1"/>
  <c r="D14" i="5" s="1"/>
  <c r="D17" i="5" s="1"/>
  <c r="V17" i="2"/>
  <c r="V6" i="2"/>
  <c r="T4" i="2"/>
  <c r="T12" i="2"/>
  <c r="S20" i="2"/>
  <c r="T8" i="2"/>
  <c r="S7" i="2"/>
  <c r="V5" i="2"/>
  <c r="T19" i="2"/>
  <c r="K5" i="2"/>
  <c r="L5" i="2" s="1"/>
  <c r="U4" i="2"/>
  <c r="U13" i="2"/>
  <c r="K6" i="2"/>
  <c r="L6" i="2" s="1"/>
  <c r="U7" i="2"/>
  <c r="T9" i="2"/>
  <c r="U12" i="2"/>
  <c r="S22" i="2"/>
  <c r="V18" i="2"/>
  <c r="U18" i="2"/>
  <c r="T6" i="2"/>
  <c r="V21" i="2"/>
  <c r="V9" i="2"/>
  <c r="S10" i="2"/>
  <c r="S9" i="2"/>
  <c r="K40" i="2"/>
  <c r="L40" i="2" s="1"/>
  <c r="U19" i="2"/>
  <c r="S5" i="2"/>
  <c r="S8" i="2"/>
  <c r="M9" i="2"/>
  <c r="V13" i="2"/>
  <c r="U9" i="2"/>
  <c r="S6" i="2"/>
  <c r="T15" i="2"/>
  <c r="S19" i="2"/>
  <c r="T17" i="2"/>
  <c r="S17" i="2"/>
  <c r="T23" i="2"/>
  <c r="T13" i="2"/>
  <c r="T7" i="2"/>
  <c r="U23" i="2"/>
  <c r="V12" i="2"/>
  <c r="S13" i="2"/>
  <c r="U10" i="2"/>
  <c r="U20" i="2"/>
  <c r="K43" i="2"/>
  <c r="L43" i="2" s="1"/>
  <c r="U11" i="2"/>
  <c r="K8" i="2"/>
  <c r="L8" i="2" s="1"/>
  <c r="S11" i="2"/>
  <c r="V16" i="2"/>
  <c r="U22" i="2"/>
  <c r="S18" i="2"/>
  <c r="V23" i="2"/>
  <c r="U17" i="2"/>
  <c r="M7" i="2"/>
  <c r="V8" i="2"/>
  <c r="U14" i="2"/>
  <c r="K10" i="2"/>
  <c r="L10" i="2" s="1"/>
  <c r="U16" i="2"/>
  <c r="U21" i="2"/>
  <c r="T10" i="2"/>
  <c r="T14" i="2"/>
  <c r="V22" i="2"/>
  <c r="U15" i="2"/>
  <c r="S4" i="2"/>
  <c r="S12" i="2"/>
  <c r="T20" i="2"/>
  <c r="T11" i="2"/>
  <c r="T21" i="2"/>
  <c r="T18" i="2"/>
  <c r="V10" i="2"/>
  <c r="T22" i="2"/>
  <c r="S16" i="2"/>
  <c r="S23" i="2"/>
  <c r="U8" i="2"/>
  <c r="S24" i="2" l="1"/>
  <c r="M10" i="2"/>
  <c r="V14" i="2"/>
  <c r="V20" i="2"/>
  <c r="M43" i="2"/>
  <c r="T24" i="2"/>
  <c r="V11" i="2"/>
  <c r="M8" i="2"/>
  <c r="U24" i="2"/>
  <c r="M5" i="2"/>
  <c r="V4" i="2"/>
  <c r="V19" i="2"/>
  <c r="M40" i="2"/>
  <c r="M6" i="2"/>
  <c r="V7" i="2"/>
  <c r="V24" i="2" l="1"/>
</calcChain>
</file>

<file path=xl/sharedStrings.xml><?xml version="1.0" encoding="utf-8"?>
<sst xmlns="http://schemas.openxmlformats.org/spreadsheetml/2006/main" count="785" uniqueCount="444">
  <si>
    <t>Landratsamt Burgenlandkreis</t>
  </si>
  <si>
    <t>Bauamt</t>
  </si>
  <si>
    <t>SG Zentrales Gebäude- und</t>
  </si>
  <si>
    <t>Liegenschaftsmangement</t>
  </si>
  <si>
    <t>Schönburger Straße 41</t>
  </si>
  <si>
    <t>06618 Naumburg</t>
  </si>
  <si>
    <t>Objekt</t>
  </si>
  <si>
    <t xml:space="preserve">Ökowegsekundarschule </t>
  </si>
  <si>
    <t>Kugelbergring 32</t>
  </si>
  <si>
    <t>06667 Weißenfels</t>
  </si>
  <si>
    <t>Leistungsgegenstand:</t>
  </si>
  <si>
    <t xml:space="preserve">Reinigung des Hallenboden Turnhalle </t>
  </si>
  <si>
    <t>Reinigungstechnik:</t>
  </si>
  <si>
    <t>Flächenangabe:</t>
  </si>
  <si>
    <t>280 m²</t>
  </si>
  <si>
    <t>Bodenart:</t>
  </si>
  <si>
    <t>Linoleum</t>
  </si>
  <si>
    <t xml:space="preserve">Einsatz von Reinigungsroboter </t>
  </si>
  <si>
    <t xml:space="preserve">Saugen, Wischen, </t>
  </si>
  <si>
    <t>Funktionsanforderung:</t>
  </si>
  <si>
    <t>Reinigungszeit:</t>
  </si>
  <si>
    <t xml:space="preserve"> ab 23:00 Uhr bis  06:00 Uhr</t>
  </si>
  <si>
    <t>Montag bis Freitag/Samstag früh</t>
  </si>
  <si>
    <t>(durch Schulsport und anschließendem</t>
  </si>
  <si>
    <t>Vereinssport bis 22:00 Uhr nicht anders möglich)</t>
  </si>
  <si>
    <t>Bedingungen:</t>
  </si>
  <si>
    <t>Technik wird vom Auftragnehmer gestellt</t>
  </si>
  <si>
    <t>technische Voraussetzungen sind vom</t>
  </si>
  <si>
    <t>Auftragnehmer zu schaffen</t>
  </si>
  <si>
    <t>Bedienung  der Technik durch Auftragnehmer</t>
  </si>
  <si>
    <t>(Programmierung, Befüllung mit Wasser und</t>
  </si>
  <si>
    <t>Reinigungsmittel, Säuberung und Leerung</t>
  </si>
  <si>
    <t>sowie Wartung und Reparatur)</t>
  </si>
  <si>
    <t>Preis pro Monat:</t>
  </si>
  <si>
    <t>netto:</t>
  </si>
  <si>
    <t>Mwst:</t>
  </si>
  <si>
    <t>brutto:</t>
  </si>
  <si>
    <t>€</t>
  </si>
  <si>
    <t>Bearbeitung der Flächen, die nicht mit dem Reinigungsroboter erreicht werden:</t>
  </si>
  <si>
    <t>Anzahl Arbeitskraft:</t>
  </si>
  <si>
    <t>Leistung m²/h</t>
  </si>
  <si>
    <t>Preis/Monat</t>
  </si>
  <si>
    <t>Zusammenfassung:</t>
  </si>
  <si>
    <t>Arbeitskraft Preis/Monat brutto</t>
  </si>
  <si>
    <t>Vor Abgabe eines Nebenangebotes ist der Bieter verpflichtet mit der Objetkbesichtigung zur Gebäudreinigung die örtlichen Gegebenheiten in der Turnhalle  und die technischen Voraussetzungen zum Einsatz des Reinigungsroboters zu prüfen.</t>
  </si>
  <si>
    <t>(vgl. Reinigungsplan Zeile 133 Hallenboden)</t>
  </si>
  <si>
    <t>ALTERNATIV-/NEBENANGEBOT für Postion Turnhalle-Hallenboden</t>
  </si>
  <si>
    <t>(für Einsatz Reinigungsroboter)</t>
  </si>
  <si>
    <t>Arbeitszeit /Monat</t>
  </si>
  <si>
    <t>Stundenverrechnungssatz</t>
  </si>
  <si>
    <t>Einsatz Reinigungsroboter Preis/Monat brutto</t>
  </si>
  <si>
    <t>Gesamtpreis brutto pro Monat für Position Turnhallenreinigung beim Einsatz eines Wischroboters:</t>
  </si>
  <si>
    <t>Datum, Name des Erklärenden</t>
  </si>
  <si>
    <t>Gesamtsumme</t>
  </si>
  <si>
    <t>1 x Reinigung während der Vertragslaufzeit; Gerüst oder Steifger notwendig</t>
  </si>
  <si>
    <t xml:space="preserve">Heizkörper unter Hallendach </t>
  </si>
  <si>
    <t>B-Li</t>
  </si>
  <si>
    <t>Lehrerzimmer</t>
  </si>
  <si>
    <t>Fl-Li</t>
  </si>
  <si>
    <t>Durchgang</t>
  </si>
  <si>
    <t>U-Li</t>
  </si>
  <si>
    <t>Umkleideraum</t>
  </si>
  <si>
    <t>WC-Fl</t>
  </si>
  <si>
    <t>Sanitär</t>
  </si>
  <si>
    <t>Behinderten WC Vorraum</t>
  </si>
  <si>
    <t>keine GR</t>
  </si>
  <si>
    <t>V</t>
  </si>
  <si>
    <t>Lg-Li</t>
  </si>
  <si>
    <t>HA Raum</t>
  </si>
  <si>
    <t>Flur</t>
  </si>
  <si>
    <t>Lm-Li</t>
  </si>
  <si>
    <t>Geräteraum</t>
  </si>
  <si>
    <t>Nebenangebot Reinigungs-roboter möglich (siehe Beiblatt)</t>
  </si>
  <si>
    <t>Th-Li</t>
  </si>
  <si>
    <t>Hallenboden</t>
  </si>
  <si>
    <t>Turnhalle</t>
  </si>
  <si>
    <t>307.1</t>
  </si>
  <si>
    <t>Tr-Li</t>
  </si>
  <si>
    <t>Treppenraum</t>
  </si>
  <si>
    <t>310</t>
  </si>
  <si>
    <t>306</t>
  </si>
  <si>
    <t>302</t>
  </si>
  <si>
    <t>Lehrmittel</t>
  </si>
  <si>
    <t>307</t>
  </si>
  <si>
    <t>K-Li</t>
  </si>
  <si>
    <t>Klassenraum</t>
  </si>
  <si>
    <t>311</t>
  </si>
  <si>
    <t>309</t>
  </si>
  <si>
    <t>308</t>
  </si>
  <si>
    <t>305</t>
  </si>
  <si>
    <t>304</t>
  </si>
  <si>
    <t>303</t>
  </si>
  <si>
    <t>301</t>
  </si>
  <si>
    <t>3. Obergeschoss</t>
  </si>
  <si>
    <t>216</t>
  </si>
  <si>
    <t>213.1</t>
  </si>
  <si>
    <t>213</t>
  </si>
  <si>
    <t>212.1</t>
  </si>
  <si>
    <t>212</t>
  </si>
  <si>
    <t>209.1</t>
  </si>
  <si>
    <t>208.1</t>
  </si>
  <si>
    <t>207.1</t>
  </si>
  <si>
    <t>205.1</t>
  </si>
  <si>
    <t>204.1</t>
  </si>
  <si>
    <t>203.1</t>
  </si>
  <si>
    <t>Az-Li</t>
  </si>
  <si>
    <t>Aufzug</t>
  </si>
  <si>
    <t>220</t>
  </si>
  <si>
    <t>210</t>
  </si>
  <si>
    <t>206</t>
  </si>
  <si>
    <t>202</t>
  </si>
  <si>
    <t>M</t>
  </si>
  <si>
    <t>Vorbereitung Biologie</t>
  </si>
  <si>
    <t>213.2</t>
  </si>
  <si>
    <t>Vorbereitung Chemie</t>
  </si>
  <si>
    <t>212.3</t>
  </si>
  <si>
    <t>Vorbereitung Physik</t>
  </si>
  <si>
    <t>212.2</t>
  </si>
  <si>
    <t>Lehrmittel Literatur</t>
  </si>
  <si>
    <t>205</t>
  </si>
  <si>
    <t>Lehrmittel Geschichte</t>
  </si>
  <si>
    <t>207</t>
  </si>
  <si>
    <t>F-Li</t>
  </si>
  <si>
    <t>AG Raum</t>
  </si>
  <si>
    <t>208</t>
  </si>
  <si>
    <t>Werken</t>
  </si>
  <si>
    <t>204</t>
  </si>
  <si>
    <t>203</t>
  </si>
  <si>
    <t>209</t>
  </si>
  <si>
    <t>Biologie</t>
  </si>
  <si>
    <t>215</t>
  </si>
  <si>
    <t>Physik</t>
  </si>
  <si>
    <t>214</t>
  </si>
  <si>
    <t>Chemie</t>
  </si>
  <si>
    <t>217</t>
  </si>
  <si>
    <t>Kunst</t>
  </si>
  <si>
    <t>218</t>
  </si>
  <si>
    <t>211</t>
  </si>
  <si>
    <t>201</t>
  </si>
  <si>
    <t>2. Obergeschoss</t>
  </si>
  <si>
    <t xml:space="preserve">WC Lehrer </t>
  </si>
  <si>
    <t>119.5</t>
  </si>
  <si>
    <t>WC Herren</t>
  </si>
  <si>
    <t>119.4</t>
  </si>
  <si>
    <t>Vorraum Sanitär Herren</t>
  </si>
  <si>
    <t>119.3</t>
  </si>
  <si>
    <t>WC Lehrerinnen</t>
  </si>
  <si>
    <t>119.2</t>
  </si>
  <si>
    <t>WC Damen</t>
  </si>
  <si>
    <t>119.1</t>
  </si>
  <si>
    <t>Vorraum Sanitär Damen</t>
  </si>
  <si>
    <t>119</t>
  </si>
  <si>
    <t>120</t>
  </si>
  <si>
    <t>116</t>
  </si>
  <si>
    <t>113</t>
  </si>
  <si>
    <t>112</t>
  </si>
  <si>
    <t>109.1</t>
  </si>
  <si>
    <t>108.2</t>
  </si>
  <si>
    <t>107.1</t>
  </si>
  <si>
    <t>105.1</t>
  </si>
  <si>
    <t>104.2</t>
  </si>
  <si>
    <t>103.2</t>
  </si>
  <si>
    <t>117</t>
  </si>
  <si>
    <t>110</t>
  </si>
  <si>
    <t>106</t>
  </si>
  <si>
    <t>102</t>
  </si>
  <si>
    <t>B-T</t>
  </si>
  <si>
    <t>118</t>
  </si>
  <si>
    <t>Archiv</t>
  </si>
  <si>
    <t>108.1</t>
  </si>
  <si>
    <t>Lehrmittelraum</t>
  </si>
  <si>
    <t>108</t>
  </si>
  <si>
    <t>107</t>
  </si>
  <si>
    <t>Sp-T</t>
  </si>
  <si>
    <t>Teeküche</t>
  </si>
  <si>
    <t>105</t>
  </si>
  <si>
    <t>Sekretariat</t>
  </si>
  <si>
    <t>104.1</t>
  </si>
  <si>
    <t>Schulleiter</t>
  </si>
  <si>
    <t>104</t>
  </si>
  <si>
    <t>Stellvertr. Schulleiter</t>
  </si>
  <si>
    <t>103.1</t>
  </si>
  <si>
    <t>Beratungsraum</t>
  </si>
  <si>
    <t>103</t>
  </si>
  <si>
    <t>Geografie</t>
  </si>
  <si>
    <t>115</t>
  </si>
  <si>
    <t>Informatik</t>
  </si>
  <si>
    <t>114</t>
  </si>
  <si>
    <t>AG Kunst</t>
  </si>
  <si>
    <t>109</t>
  </si>
  <si>
    <t>111</t>
  </si>
  <si>
    <t>101</t>
  </si>
  <si>
    <t>1. Obergeschoss</t>
  </si>
  <si>
    <t>WC Jungen</t>
  </si>
  <si>
    <t>19.5</t>
  </si>
  <si>
    <t>Vorraum Sanitär Jungen</t>
  </si>
  <si>
    <t>19.4</t>
  </si>
  <si>
    <t>WC Behinderte</t>
  </si>
  <si>
    <t>19.2</t>
  </si>
  <si>
    <t>WC Mädchen</t>
  </si>
  <si>
    <t>19.1</t>
  </si>
  <si>
    <t>Vorraum Sanitär Mädchen</t>
  </si>
  <si>
    <t>19</t>
  </si>
  <si>
    <t>20</t>
  </si>
  <si>
    <t>Eingang</t>
  </si>
  <si>
    <t>7</t>
  </si>
  <si>
    <t>Hausmeisterraum</t>
  </si>
  <si>
    <t>5</t>
  </si>
  <si>
    <t>Abstellraum</t>
  </si>
  <si>
    <t>10.1</t>
  </si>
  <si>
    <t>Serverraum</t>
  </si>
  <si>
    <t>6.1</t>
  </si>
  <si>
    <t>Kaut - Kautschukbelag</t>
  </si>
  <si>
    <t>1 x jährlich</t>
  </si>
  <si>
    <t>J</t>
  </si>
  <si>
    <t>2.1</t>
  </si>
  <si>
    <t>PU    - Sporthallenboden</t>
  </si>
  <si>
    <t>1 x vierteljährlich</t>
  </si>
  <si>
    <t>Tr-St</t>
  </si>
  <si>
    <t>17</t>
  </si>
  <si>
    <t>H      - Holz</t>
  </si>
  <si>
    <t xml:space="preserve">1 x monatlich </t>
  </si>
  <si>
    <t>10</t>
  </si>
  <si>
    <t>Te     - Terrazzo</t>
  </si>
  <si>
    <t>14 - tägig</t>
  </si>
  <si>
    <t>6</t>
  </si>
  <si>
    <t>Fl      - Fliesen</t>
  </si>
  <si>
    <t xml:space="preserve">6 x wöchentlich           </t>
  </si>
  <si>
    <t>2</t>
  </si>
  <si>
    <t>T       - Textilboden</t>
  </si>
  <si>
    <t xml:space="preserve">5 x wöchentlich                 </t>
  </si>
  <si>
    <t>16</t>
  </si>
  <si>
    <t>Bt      - Betonboden</t>
  </si>
  <si>
    <t xml:space="preserve">4 x wöchentlich       </t>
  </si>
  <si>
    <t>13</t>
  </si>
  <si>
    <t>Pk     - Parkett</t>
  </si>
  <si>
    <t xml:space="preserve">3 x wöchentlich </t>
  </si>
  <si>
    <t>Leseraum</t>
  </si>
  <si>
    <t>12.1</t>
  </si>
  <si>
    <t>St      - Stein</t>
  </si>
  <si>
    <t xml:space="preserve">2,5 x wöchentlich       </t>
  </si>
  <si>
    <t>12</t>
  </si>
  <si>
    <t>PVC  - PVC</t>
  </si>
  <si>
    <t xml:space="preserve">2 x wöchentlich   </t>
  </si>
  <si>
    <t>7.1</t>
  </si>
  <si>
    <t>Li       - Linolium</t>
  </si>
  <si>
    <t xml:space="preserve">1 x wöchentlich  </t>
  </si>
  <si>
    <t>5.1</t>
  </si>
  <si>
    <t>keine Reinigung</t>
  </si>
  <si>
    <t>AG Kochen</t>
  </si>
  <si>
    <t>12.3</t>
  </si>
  <si>
    <t>18</t>
  </si>
  <si>
    <t>Musik</t>
  </si>
  <si>
    <t>15</t>
  </si>
  <si>
    <t>14</t>
  </si>
  <si>
    <t>11</t>
  </si>
  <si>
    <t>9</t>
  </si>
  <si>
    <t>WC-FL</t>
  </si>
  <si>
    <t>Sanitärräume</t>
  </si>
  <si>
    <t>8</t>
  </si>
  <si>
    <t>Büro-/Verwaltungsräume</t>
  </si>
  <si>
    <t>4</t>
  </si>
  <si>
    <t>3</t>
  </si>
  <si>
    <t>Umkleideräume</t>
  </si>
  <si>
    <t>1</t>
  </si>
  <si>
    <t>Klassenräume</t>
  </si>
  <si>
    <t>Tagesraum</t>
  </si>
  <si>
    <t>Erdgeschoss</t>
  </si>
  <si>
    <t>Flure</t>
  </si>
  <si>
    <t>Treppen</t>
  </si>
  <si>
    <t>18.1</t>
  </si>
  <si>
    <t>Lm-Pk</t>
  </si>
  <si>
    <t>Lehrmittel-/Geräteräume</t>
  </si>
  <si>
    <t>Lager/Abstell/Archive</t>
  </si>
  <si>
    <t>F-Fl</t>
  </si>
  <si>
    <t>Fachunterrichtsräume/Ag-Räume</t>
  </si>
  <si>
    <t>15.1</t>
  </si>
  <si>
    <t>Mehrzweckraum</t>
  </si>
  <si>
    <t>Speiseräume/Teeküchen</t>
  </si>
  <si>
    <t>Sp-Fl</t>
  </si>
  <si>
    <t>Essensausgabe</t>
  </si>
  <si>
    <t>13.1</t>
  </si>
  <si>
    <t>Kellergeschoss</t>
  </si>
  <si>
    <t>Bemerkung</t>
  </si>
  <si>
    <t>Nettokosten/Monat</t>
  </si>
  <si>
    <t>Arbeitszeit/Monat</t>
  </si>
  <si>
    <t>Reinigungsfläche im Jahr</t>
  </si>
  <si>
    <t>Reinigungsfläche</t>
  </si>
  <si>
    <t>Bezeichnung/Belagsart</t>
  </si>
  <si>
    <t>Reinigungsgruppe</t>
  </si>
  <si>
    <t>Bemerkungen</t>
  </si>
  <si>
    <t>Preis je m²</t>
  </si>
  <si>
    <t>Kosten pro Monat</t>
  </si>
  <si>
    <t>Jahrespreis in €</t>
  </si>
  <si>
    <t>Stundenver-rechnungssatz</t>
  </si>
  <si>
    <t>Jährliche Ausführungszeiten in Stunden (h)</t>
  </si>
  <si>
    <t>Reinigungsleistung in m²/h gem. LKZ (siehe Anlage)</t>
  </si>
  <si>
    <t>Jährliche Reinigungsfläche in m²</t>
  </si>
  <si>
    <t>Reinigungstage pro Jahr</t>
  </si>
  <si>
    <t>Turnus je Woche</t>
  </si>
  <si>
    <t>Belagsart</t>
  </si>
  <si>
    <t>Fläche in m²</t>
  </si>
  <si>
    <t>Raumart:</t>
  </si>
  <si>
    <t>Raumnummer</t>
  </si>
  <si>
    <t>Zusammenfassung</t>
  </si>
  <si>
    <t xml:space="preserve">R e i n i g u n g s p l a n </t>
  </si>
  <si>
    <t>Ökowegschule Weißenfels, Kugelbergring 32, 06667 Weißenfels</t>
  </si>
  <si>
    <t xml:space="preserve">Reinigungsplan </t>
  </si>
  <si>
    <t>Gesamtkosten brutto im Jahr</t>
  </si>
  <si>
    <t xml:space="preserve">zzgl. MwSt </t>
  </si>
  <si>
    <t>Gesamtkosten netto:</t>
  </si>
  <si>
    <t>Anmerkung:</t>
  </si>
  <si>
    <t>in Stück</t>
  </si>
  <si>
    <t>Angabe</t>
  </si>
  <si>
    <t>II. Beleuchtung</t>
  </si>
  <si>
    <t>Gesamtfläche Grundreinigung</t>
  </si>
  <si>
    <t>8 Stück</t>
  </si>
  <si>
    <t>Heizkörper unter Hallendach</t>
  </si>
  <si>
    <t>in €</t>
  </si>
  <si>
    <t>in €/m²</t>
  </si>
  <si>
    <t>m²</t>
  </si>
  <si>
    <t>GP</t>
  </si>
  <si>
    <t>EP</t>
  </si>
  <si>
    <t xml:space="preserve">Fläche in </t>
  </si>
  <si>
    <t>I. Grundreinigungsfläche - Fußbodenfläche</t>
  </si>
  <si>
    <t>Grundreinigung</t>
  </si>
  <si>
    <t>zur</t>
  </si>
  <si>
    <t xml:space="preserve">Zusammenfassung der Flächenangaben für die </t>
  </si>
  <si>
    <t>(Einfach-,Thermofenster-1; Verbund- ,Kastenfenster-2; Spiegelfläche-0,5).</t>
  </si>
  <si>
    <t xml:space="preserve">Die Fläche wurde mit einem  Koeffizienten multipliziert </t>
  </si>
  <si>
    <t xml:space="preserve">Im Gesamtpreis ist die doppelte Fläche (innen und außen) enthalten. </t>
  </si>
  <si>
    <t xml:space="preserve">Rahmen inbegriffen. Die Glasfläche wurde 1 seitig ausgerechnet. </t>
  </si>
  <si>
    <t xml:space="preserve">In der ausgerechneten Glasfläche sind die Fensterrahmen sowie die kompletten Türen mit </t>
  </si>
  <si>
    <t>Gesamtfläche</t>
  </si>
  <si>
    <t>Thermo</t>
  </si>
  <si>
    <t>Eingangstür</t>
  </si>
  <si>
    <t>Sanitär / Umkleide</t>
  </si>
  <si>
    <t>Thermo/einseitig</t>
  </si>
  <si>
    <t>Außenglasfläche</t>
  </si>
  <si>
    <t>Innenglasfläche</t>
  </si>
  <si>
    <t>Treppenhaus Hinten mit Lichtk.</t>
  </si>
  <si>
    <t>Treppenhaus Rechts</t>
  </si>
  <si>
    <t>Treppenhaus Links</t>
  </si>
  <si>
    <t>Treppenhaus Eingang</t>
  </si>
  <si>
    <t>Treppenhäuser</t>
  </si>
  <si>
    <t>301 Klassenraum</t>
  </si>
  <si>
    <t>303 Klassenraum</t>
  </si>
  <si>
    <t>305 Klassenraum</t>
  </si>
  <si>
    <t>307.1 Flur</t>
  </si>
  <si>
    <t>307 Lehrmittel</t>
  </si>
  <si>
    <t>308 Klassenraum</t>
  </si>
  <si>
    <t>309 Klassenraum</t>
  </si>
  <si>
    <t>311 Klassenraum</t>
  </si>
  <si>
    <t>3. OG</t>
  </si>
  <si>
    <t>201 Klassenraum</t>
  </si>
  <si>
    <t>203 Klassenraum</t>
  </si>
  <si>
    <t>203.1 Flur</t>
  </si>
  <si>
    <t>211 Klassenraum</t>
  </si>
  <si>
    <t>209 Klassenraum</t>
  </si>
  <si>
    <t>208 Sozialarbeit</t>
  </si>
  <si>
    <t>209.1 Flur</t>
  </si>
  <si>
    <t>208.1 Flur</t>
  </si>
  <si>
    <t>207 Lehrmittel</t>
  </si>
  <si>
    <t>205 Lehrmittel</t>
  </si>
  <si>
    <t>204 Klassenraum</t>
  </si>
  <si>
    <t>204.1 Flur</t>
  </si>
  <si>
    <t>212 Flur</t>
  </si>
  <si>
    <t>212.2 Vorbereitung Physik</t>
  </si>
  <si>
    <t>212.3 Vorbereitung Chemie</t>
  </si>
  <si>
    <t>217 Chemie</t>
  </si>
  <si>
    <t>218 Kunst</t>
  </si>
  <si>
    <t>214 Physik</t>
  </si>
  <si>
    <t>215 Biologie</t>
  </si>
  <si>
    <t>2. OG</t>
  </si>
  <si>
    <t>101 Klassenraum</t>
  </si>
  <si>
    <t>103/103.1 Beratungsraum/Büro</t>
  </si>
  <si>
    <t>104.2 Flur Sekreteriat</t>
  </si>
  <si>
    <t>104/104.1 Büro</t>
  </si>
  <si>
    <t>105 Kopierraum</t>
  </si>
  <si>
    <t>107 Archiv</t>
  </si>
  <si>
    <t>108/108.1 Lehrmittel</t>
  </si>
  <si>
    <t>109.1 Flur Archiv</t>
  </si>
  <si>
    <t>109 AG-Raum Kunst</t>
  </si>
  <si>
    <t>111 Klassenraum</t>
  </si>
  <si>
    <t>112 Flur Tiere</t>
  </si>
  <si>
    <t>119.4 WC Herren</t>
  </si>
  <si>
    <t>119.1 WC Damen</t>
  </si>
  <si>
    <t>118 Lehrerzimmer</t>
  </si>
  <si>
    <t>114 Informatik</t>
  </si>
  <si>
    <t>115 Geografie</t>
  </si>
  <si>
    <t>1. OG</t>
  </si>
  <si>
    <t>1Klassenraum</t>
  </si>
  <si>
    <t>2 Flur TH+Tür</t>
  </si>
  <si>
    <t>3 Klassenraum</t>
  </si>
  <si>
    <t>4 Klassenraum</t>
  </si>
  <si>
    <t>Büro Hausmeister</t>
  </si>
  <si>
    <t>7 Eingang Tür hinten</t>
  </si>
  <si>
    <t>8 Klassenraum</t>
  </si>
  <si>
    <t>9 Klassenraum</t>
  </si>
  <si>
    <t>10 Flur TH+Tür</t>
  </si>
  <si>
    <t>11 Klassenraum</t>
  </si>
  <si>
    <t>Zwischentür Haupteingang</t>
  </si>
  <si>
    <t>12.1 Biblotek</t>
  </si>
  <si>
    <t>12.3 Aufenthalt</t>
  </si>
  <si>
    <t>19.5 WC Herren</t>
  </si>
  <si>
    <t>19.1 WC Damen</t>
  </si>
  <si>
    <t>18 FUR MUSIK</t>
  </si>
  <si>
    <t xml:space="preserve">Haupteingangstür </t>
  </si>
  <si>
    <t>Eingangstür R + L</t>
  </si>
  <si>
    <t>15 Klassenraum</t>
  </si>
  <si>
    <t>014 Tagesraum</t>
  </si>
  <si>
    <t>EG</t>
  </si>
  <si>
    <t>Eingangstür Keller</t>
  </si>
  <si>
    <t>019 Werkstatt/Lager</t>
  </si>
  <si>
    <t>019.3 HA-Sanitär</t>
  </si>
  <si>
    <t>018 HA-Fernwärme</t>
  </si>
  <si>
    <t>018.4 Abstellraum</t>
  </si>
  <si>
    <t>Außentür</t>
  </si>
  <si>
    <t>015 Sportraum + Cafeteria</t>
  </si>
  <si>
    <t>Keller</t>
  </si>
  <si>
    <t>Gesamtpreis zweiseitig</t>
  </si>
  <si>
    <t>Einheitspreis pro m²</t>
  </si>
  <si>
    <t>Anzahl der Fenster</t>
  </si>
  <si>
    <t>Fensterart</t>
  </si>
  <si>
    <t>Raumart</t>
  </si>
  <si>
    <t xml:space="preserve">         in der berechneten Fläche sind die Fensterrahmen mit inbegriffen</t>
  </si>
  <si>
    <t>Schule: Ökowegschule Weißenfels, Kugelbergring 32, 06667 Weißenfels</t>
  </si>
  <si>
    <t xml:space="preserve">Reinigung der Glasflächen </t>
  </si>
  <si>
    <t xml:space="preserve">Kosten Regiestunde: </t>
  </si>
  <si>
    <t xml:space="preserve">Stundenverrechnungsatz: </t>
  </si>
  <si>
    <t xml:space="preserve">kalkulierter Stundenlohn: </t>
  </si>
  <si>
    <t>durchschnittliche Arbeitsleistung je Arbeistkraft und Stunde:</t>
  </si>
  <si>
    <t>monatlich zu erbringende Arbeitsstunden:</t>
  </si>
  <si>
    <t>Anzahl zum Einsatz kommende Arbeitskräfte:</t>
  </si>
  <si>
    <t>Angebotssumme/ brutto
(incl. 19% MwSt.) 
für 12x monatliche Unterhaltsreinigung und 1x Grundreinigung</t>
  </si>
  <si>
    <t>Angebotssumme/ brutto
für 1 Grundreinigung, 
incl. 19% MwSt.</t>
  </si>
  <si>
    <t>Angebotssumme/ netto
für 1 Grundreinigung</t>
  </si>
  <si>
    <t>€/ monatlich</t>
  </si>
  <si>
    <t>Angebotssumme/ brutto
Unterhaltsreinigung, 
incl. 19% MwSt.</t>
  </si>
  <si>
    <t>Angebotssumme/ netto
Unterhaltsreinigung</t>
  </si>
  <si>
    <t>HAUPTANGEBOT</t>
  </si>
  <si>
    <t>Angebotssumme netto für 1 Glas- und Rahmenreinigung</t>
  </si>
  <si>
    <t>Angebotssumme brutto für 1 Glas- und Rahmenreinigung, 
incl. 19 % MwSt.</t>
  </si>
  <si>
    <t>Los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</si>
</sst>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M_-;\-* #,##0.00\ _D_M_-;_-* &quot;-&quot;??\ _D_M_-;_-@_-"/>
    <numFmt numFmtId="165" formatCode="#,##0.00_ ;\-#,##0.00\ "/>
    <numFmt numFmtId="166" formatCode="0.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8"/>
      <color rgb="FFFF0000"/>
      <name val="Arial"/>
      <family val="2"/>
    </font>
    <font>
      <sz val="10"/>
      <color rgb="FFFF0000"/>
      <name val="Arial"/>
      <family val="2"/>
    </font>
    <font>
      <sz val="8"/>
      <color theme="0"/>
      <name val="Arial"/>
      <family val="2"/>
    </font>
    <font>
      <b/>
      <u/>
      <sz val="10"/>
      <color rgb="FFFF0000"/>
      <name val="Arial"/>
      <family val="2"/>
    </font>
    <font>
      <sz val="10"/>
      <color theme="0" tint="-0.249977111117893"/>
      <name val="Arial"/>
      <family val="2"/>
    </font>
    <font>
      <sz val="10"/>
      <color theme="0" tint="-0.1499984740745262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sz val="12"/>
      <color indexed="48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8"/>
      <name val="Arial"/>
      <family val="2"/>
    </font>
    <font>
      <b/>
      <sz val="12"/>
      <color theme="1"/>
      <name val="Arial"/>
      <family val="2"/>
    </font>
    <font>
      <sz val="11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</cellStyleXfs>
  <cellXfs count="23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1" fillId="0" borderId="2" xfId="0" applyFont="1" applyBorder="1"/>
    <xf numFmtId="0" fontId="1" fillId="0" borderId="0" xfId="0" applyFont="1" applyBorder="1"/>
    <xf numFmtId="0" fontId="1" fillId="0" borderId="7" xfId="0" applyFont="1" applyBorder="1"/>
    <xf numFmtId="0" fontId="1" fillId="0" borderId="1" xfId="0" applyFont="1" applyBorder="1" applyProtection="1">
      <protection locked="0"/>
    </xf>
    <xf numFmtId="0" fontId="1" fillId="0" borderId="0" xfId="0" applyFont="1" applyAlignment="1">
      <alignment horizontal="center"/>
    </xf>
    <xf numFmtId="0" fontId="5" fillId="0" borderId="0" xfId="3"/>
    <xf numFmtId="0" fontId="6" fillId="0" borderId="0" xfId="3" applyFont="1"/>
    <xf numFmtId="0" fontId="6" fillId="0" borderId="0" xfId="3" applyFont="1" applyAlignment="1">
      <alignment horizontal="center"/>
    </xf>
    <xf numFmtId="1" fontId="6" fillId="0" borderId="0" xfId="3" applyNumberFormat="1" applyFont="1" applyAlignment="1">
      <alignment horizontal="center"/>
    </xf>
    <xf numFmtId="49" fontId="6" fillId="0" borderId="0" xfId="3" applyNumberFormat="1" applyFont="1" applyAlignment="1">
      <alignment horizontal="right"/>
    </xf>
    <xf numFmtId="0" fontId="5" fillId="0" borderId="0" xfId="3" applyAlignment="1">
      <alignment horizontal="center"/>
    </xf>
    <xf numFmtId="1" fontId="5" fillId="0" borderId="0" xfId="3" applyNumberFormat="1" applyAlignment="1">
      <alignment horizontal="center"/>
    </xf>
    <xf numFmtId="0" fontId="7" fillId="0" borderId="0" xfId="3" applyFont="1"/>
    <xf numFmtId="2" fontId="6" fillId="0" borderId="0" xfId="3" applyNumberFormat="1" applyFont="1" applyAlignment="1">
      <alignment horizontal="center"/>
    </xf>
    <xf numFmtId="0" fontId="4" fillId="0" borderId="0" xfId="3" applyFont="1"/>
    <xf numFmtId="2" fontId="8" fillId="0" borderId="0" xfId="3" applyNumberFormat="1" applyFont="1" applyAlignment="1">
      <alignment horizontal="center"/>
    </xf>
    <xf numFmtId="4" fontId="6" fillId="0" borderId="0" xfId="3" applyNumberFormat="1" applyFont="1" applyAlignment="1">
      <alignment horizontal="center"/>
    </xf>
    <xf numFmtId="4" fontId="8" fillId="0" borderId="0" xfId="3" applyNumberFormat="1" applyFont="1" applyAlignment="1">
      <alignment horizontal="center"/>
    </xf>
    <xf numFmtId="0" fontId="6" fillId="0" borderId="8" xfId="3" applyFont="1" applyBorder="1" applyAlignment="1">
      <alignment wrapText="1"/>
    </xf>
    <xf numFmtId="4" fontId="6" fillId="0" borderId="1" xfId="3" applyNumberFormat="1" applyFont="1" applyBorder="1" applyAlignment="1">
      <alignment vertical="center"/>
    </xf>
    <xf numFmtId="4" fontId="6" fillId="2" borderId="1" xfId="3" applyNumberFormat="1" applyFont="1" applyFill="1" applyBorder="1" applyAlignment="1" applyProtection="1">
      <alignment horizontal="center" vertical="center"/>
      <protection locked="0"/>
    </xf>
    <xf numFmtId="4" fontId="6" fillId="0" borderId="1" xfId="3" applyNumberFormat="1" applyFont="1" applyBorder="1" applyAlignment="1">
      <alignment horizontal="right" vertical="center"/>
    </xf>
    <xf numFmtId="4" fontId="6" fillId="0" borderId="1" xfId="4" quotePrefix="1" applyNumberFormat="1" applyFont="1" applyBorder="1" applyAlignment="1" applyProtection="1">
      <alignment horizontal="right" vertical="center"/>
    </xf>
    <xf numFmtId="49" fontId="6" fillId="0" borderId="1" xfId="3" applyNumberFormat="1" applyFont="1" applyBorder="1" applyAlignment="1">
      <alignment horizontal="center"/>
    </xf>
    <xf numFmtId="1" fontId="6" fillId="0" borderId="1" xfId="3" applyNumberFormat="1" applyFont="1" applyBorder="1" applyAlignment="1">
      <alignment horizontal="center"/>
    </xf>
    <xf numFmtId="2" fontId="6" fillId="0" borderId="1" xfId="3" applyNumberFormat="1" applyFont="1" applyBorder="1" applyAlignment="1">
      <alignment horizontal="center" vertical="center"/>
    </xf>
    <xf numFmtId="0" fontId="5" fillId="0" borderId="6" xfId="3" applyBorder="1" applyAlignment="1">
      <alignment vertical="center" wrapText="1"/>
    </xf>
    <xf numFmtId="49" fontId="6" fillId="0" borderId="9" xfId="3" applyNumberFormat="1" applyFont="1" applyBorder="1" applyAlignment="1">
      <alignment horizontal="right"/>
    </xf>
    <xf numFmtId="0" fontId="6" fillId="0" borderId="8" xfId="3" applyFont="1" applyBorder="1"/>
    <xf numFmtId="4" fontId="6" fillId="0" borderId="1" xfId="3" applyNumberFormat="1" applyFont="1" applyBorder="1"/>
    <xf numFmtId="4" fontId="6" fillId="2" borderId="1" xfId="3" applyNumberFormat="1" applyFont="1" applyFill="1" applyBorder="1" applyAlignment="1" applyProtection="1">
      <alignment horizontal="center"/>
      <protection locked="0"/>
    </xf>
    <xf numFmtId="4" fontId="6" fillId="0" borderId="1" xfId="3" applyNumberFormat="1" applyFont="1" applyBorder="1" applyAlignment="1">
      <alignment horizontal="right"/>
    </xf>
    <xf numFmtId="4" fontId="6" fillId="0" borderId="1" xfId="4" quotePrefix="1" applyNumberFormat="1" applyFont="1" applyBorder="1" applyAlignment="1" applyProtection="1">
      <alignment horizontal="right"/>
    </xf>
    <xf numFmtId="0" fontId="6" fillId="0" borderId="1" xfId="3" quotePrefix="1" applyFont="1" applyBorder="1" applyAlignment="1">
      <alignment horizontal="center"/>
    </xf>
    <xf numFmtId="2" fontId="6" fillId="0" borderId="1" xfId="3" applyNumberFormat="1" applyFont="1" applyBorder="1" applyAlignment="1">
      <alignment horizontal="center"/>
    </xf>
    <xf numFmtId="0" fontId="5" fillId="0" borderId="6" xfId="3" applyBorder="1"/>
    <xf numFmtId="0" fontId="4" fillId="0" borderId="6" xfId="3" applyFont="1" applyBorder="1"/>
    <xf numFmtId="0" fontId="5" fillId="0" borderId="8" xfId="3" applyBorder="1"/>
    <xf numFmtId="0" fontId="9" fillId="3" borderId="8" xfId="1" applyFont="1" applyFill="1" applyBorder="1" applyAlignment="1">
      <alignment wrapText="1"/>
    </xf>
    <xf numFmtId="0" fontId="5" fillId="3" borderId="6" xfId="3" applyFill="1" applyBorder="1"/>
    <xf numFmtId="0" fontId="9" fillId="4" borderId="8" xfId="3" applyFont="1" applyFill="1" applyBorder="1"/>
    <xf numFmtId="49" fontId="10" fillId="4" borderId="1" xfId="3" applyNumberFormat="1" applyFont="1" applyFill="1" applyBorder="1"/>
    <xf numFmtId="49" fontId="10" fillId="4" borderId="1" xfId="3" applyNumberFormat="1" applyFont="1" applyFill="1" applyBorder="1" applyProtection="1">
      <protection locked="0"/>
    </xf>
    <xf numFmtId="49" fontId="11" fillId="4" borderId="1" xfId="3" applyNumberFormat="1" applyFont="1" applyFill="1" applyBorder="1" applyAlignment="1">
      <alignment horizontal="center"/>
    </xf>
    <xf numFmtId="1" fontId="11" fillId="4" borderId="1" xfId="3" applyNumberFormat="1" applyFont="1" applyFill="1" applyBorder="1" applyAlignment="1">
      <alignment horizontal="center"/>
    </xf>
    <xf numFmtId="2" fontId="11" fillId="4" borderId="1" xfId="3" applyNumberFormat="1" applyFont="1" applyFill="1" applyBorder="1" applyAlignment="1">
      <alignment horizontal="center"/>
    </xf>
    <xf numFmtId="2" fontId="9" fillId="4" borderId="1" xfId="3" applyNumberFormat="1" applyFont="1" applyFill="1" applyBorder="1" applyAlignment="1">
      <alignment horizontal="center"/>
    </xf>
    <xf numFmtId="0" fontId="12" fillId="4" borderId="6" xfId="3" applyFont="1" applyFill="1" applyBorder="1"/>
    <xf numFmtId="49" fontId="9" fillId="4" borderId="9" xfId="3" applyNumberFormat="1" applyFont="1" applyFill="1" applyBorder="1" applyAlignment="1">
      <alignment horizontal="right"/>
    </xf>
    <xf numFmtId="49" fontId="5" fillId="0" borderId="1" xfId="3" applyNumberFormat="1" applyBorder="1"/>
    <xf numFmtId="49" fontId="5" fillId="0" borderId="1" xfId="3" applyNumberFormat="1" applyBorder="1" applyProtection="1">
      <protection locked="0"/>
    </xf>
    <xf numFmtId="0" fontId="6" fillId="0" borderId="10" xfId="3" applyFont="1" applyBorder="1"/>
    <xf numFmtId="1" fontId="6" fillId="0" borderId="11" xfId="3" applyNumberFormat="1" applyFont="1" applyBorder="1" applyAlignment="1">
      <alignment horizontal="center"/>
    </xf>
    <xf numFmtId="2" fontId="6" fillId="0" borderId="11" xfId="3" applyNumberFormat="1" applyFont="1" applyBorder="1" applyAlignment="1">
      <alignment horizontal="center"/>
    </xf>
    <xf numFmtId="0" fontId="4" fillId="0" borderId="12" xfId="3" applyFont="1" applyBorder="1"/>
    <xf numFmtId="2" fontId="6" fillId="0" borderId="12" xfId="3" applyNumberFormat="1" applyFont="1" applyBorder="1" applyAlignment="1">
      <alignment horizontal="center" vertical="top" wrapText="1"/>
    </xf>
    <xf numFmtId="0" fontId="6" fillId="0" borderId="12" xfId="3" applyFont="1" applyBorder="1" applyAlignment="1">
      <alignment horizontal="center" vertical="top" wrapText="1"/>
    </xf>
    <xf numFmtId="0" fontId="6" fillId="0" borderId="11" xfId="3" applyFont="1" applyBorder="1" applyAlignment="1">
      <alignment horizontal="center"/>
    </xf>
    <xf numFmtId="49" fontId="6" fillId="0" borderId="11" xfId="3" applyNumberFormat="1" applyFont="1" applyBorder="1" applyAlignment="1">
      <alignment horizontal="center"/>
    </xf>
    <xf numFmtId="0" fontId="5" fillId="0" borderId="12" xfId="3" applyBorder="1"/>
    <xf numFmtId="0" fontId="13" fillId="0" borderId="0" xfId="3" applyFont="1"/>
    <xf numFmtId="0" fontId="14" fillId="0" borderId="0" xfId="3" applyFont="1"/>
    <xf numFmtId="2" fontId="6" fillId="0" borderId="13" xfId="3" applyNumberFormat="1" applyFont="1" applyBorder="1" applyAlignment="1">
      <alignment horizontal="center"/>
    </xf>
    <xf numFmtId="0" fontId="5" fillId="0" borderId="14" xfId="3" applyBorder="1"/>
    <xf numFmtId="4" fontId="15" fillId="0" borderId="15" xfId="3" applyNumberFormat="1" applyFont="1" applyBorder="1"/>
    <xf numFmtId="0" fontId="5" fillId="0" borderId="16" xfId="3" applyBorder="1"/>
    <xf numFmtId="0" fontId="5" fillId="0" borderId="17" xfId="3" applyBorder="1"/>
    <xf numFmtId="0" fontId="5" fillId="0" borderId="18" xfId="3" applyBorder="1"/>
    <xf numFmtId="4" fontId="16" fillId="0" borderId="1" xfId="3" applyNumberFormat="1" applyFont="1" applyBorder="1"/>
    <xf numFmtId="0" fontId="5" fillId="0" borderId="19" xfId="3" applyBorder="1"/>
    <xf numFmtId="1" fontId="6" fillId="0" borderId="1" xfId="3" quotePrefix="1" applyNumberFormat="1" applyFont="1" applyBorder="1" applyAlignment="1">
      <alignment horizontal="center"/>
    </xf>
    <xf numFmtId="0" fontId="5" fillId="0" borderId="20" xfId="3" applyBorder="1"/>
    <xf numFmtId="0" fontId="5" fillId="0" borderId="21" xfId="3" applyBorder="1" applyAlignment="1">
      <alignment textRotation="90"/>
    </xf>
    <xf numFmtId="0" fontId="5" fillId="0" borderId="21" xfId="3" applyBorder="1" applyAlignment="1">
      <alignment textRotation="90" wrapText="1"/>
    </xf>
    <xf numFmtId="0" fontId="5" fillId="0" borderId="21" xfId="3" applyBorder="1"/>
    <xf numFmtId="0" fontId="5" fillId="0" borderId="22" xfId="3" applyBorder="1" applyAlignment="1">
      <alignment textRotation="90"/>
    </xf>
    <xf numFmtId="0" fontId="6" fillId="0" borderId="23" xfId="3" applyFont="1" applyBorder="1"/>
    <xf numFmtId="0" fontId="6" fillId="0" borderId="21" xfId="3" applyFont="1" applyBorder="1" applyAlignment="1">
      <alignment textRotation="90" wrapText="1"/>
    </xf>
    <xf numFmtId="49" fontId="6" fillId="0" borderId="21" xfId="3" applyNumberFormat="1" applyFont="1" applyBorder="1" applyAlignment="1">
      <alignment textRotation="90" wrapText="1"/>
    </xf>
    <xf numFmtId="0" fontId="6" fillId="2" borderId="21" xfId="3" applyFont="1" applyFill="1" applyBorder="1" applyAlignment="1">
      <alignment horizontal="center" textRotation="90" wrapText="1"/>
    </xf>
    <xf numFmtId="49" fontId="6" fillId="0" borderId="21" xfId="3" applyNumberFormat="1" applyFont="1" applyBorder="1" applyAlignment="1">
      <alignment horizontal="right" textRotation="90" wrapText="1"/>
    </xf>
    <xf numFmtId="49" fontId="6" fillId="2" borderId="21" xfId="3" applyNumberFormat="1" applyFont="1" applyFill="1" applyBorder="1" applyAlignment="1">
      <alignment textRotation="90" wrapText="1"/>
    </xf>
    <xf numFmtId="49" fontId="6" fillId="0" borderId="21" xfId="3" applyNumberFormat="1" applyFont="1" applyBorder="1" applyAlignment="1">
      <alignment horizontal="center" textRotation="90" wrapText="1"/>
    </xf>
    <xf numFmtId="1" fontId="6" fillId="0" borderId="21" xfId="3" applyNumberFormat="1" applyFont="1" applyBorder="1" applyAlignment="1">
      <alignment horizontal="center" textRotation="90"/>
    </xf>
    <xf numFmtId="49" fontId="6" fillId="0" borderId="21" xfId="3" applyNumberFormat="1" applyFont="1" applyBorder="1" applyAlignment="1">
      <alignment horizontal="center"/>
    </xf>
    <xf numFmtId="0" fontId="6" fillId="0" borderId="21" xfId="3" applyFont="1" applyBorder="1" applyAlignment="1">
      <alignment horizontal="center" textRotation="90"/>
    </xf>
    <xf numFmtId="0" fontId="5" fillId="0" borderId="24" xfId="3" applyBorder="1"/>
    <xf numFmtId="49" fontId="4" fillId="0" borderId="22" xfId="3" applyNumberFormat="1" applyFont="1" applyBorder="1" applyAlignment="1">
      <alignment horizontal="right" textRotation="90"/>
    </xf>
    <xf numFmtId="1" fontId="7" fillId="0" borderId="0" xfId="3" applyNumberFormat="1" applyFont="1"/>
    <xf numFmtId="4" fontId="17" fillId="0" borderId="25" xfId="3" applyNumberFormat="1" applyFont="1" applyBorder="1"/>
    <xf numFmtId="0" fontId="5" fillId="0" borderId="4" xfId="3" applyBorder="1"/>
    <xf numFmtId="0" fontId="4" fillId="0" borderId="4" xfId="3" applyFont="1" applyBorder="1"/>
    <xf numFmtId="0" fontId="17" fillId="0" borderId="4" xfId="3" applyFont="1" applyBorder="1"/>
    <xf numFmtId="0" fontId="17" fillId="0" borderId="26" xfId="3" applyFont="1" applyBorder="1"/>
    <xf numFmtId="4" fontId="5" fillId="0" borderId="27" xfId="3" applyNumberFormat="1" applyBorder="1"/>
    <xf numFmtId="0" fontId="17" fillId="0" borderId="0" xfId="3" applyFont="1"/>
    <xf numFmtId="0" fontId="17" fillId="0" borderId="19" xfId="3" applyFont="1" applyBorder="1"/>
    <xf numFmtId="9" fontId="5" fillId="0" borderId="0" xfId="3" applyNumberFormat="1"/>
    <xf numFmtId="0" fontId="5" fillId="0" borderId="27" xfId="3" applyBorder="1"/>
    <xf numFmtId="0" fontId="17" fillId="0" borderId="27" xfId="3" applyFont="1" applyBorder="1"/>
    <xf numFmtId="2" fontId="17" fillId="0" borderId="0" xfId="3" applyNumberFormat="1" applyFont="1"/>
    <xf numFmtId="4" fontId="17" fillId="0" borderId="28" xfId="3" applyNumberFormat="1" applyFont="1" applyBorder="1"/>
    <xf numFmtId="0" fontId="17" fillId="0" borderId="29" xfId="3" applyFont="1" applyBorder="1"/>
    <xf numFmtId="2" fontId="17" fillId="0" borderId="30" xfId="3" applyNumberFormat="1" applyFont="1" applyBorder="1"/>
    <xf numFmtId="2" fontId="17" fillId="0" borderId="31" xfId="3" applyNumberFormat="1" applyFont="1" applyBorder="1"/>
    <xf numFmtId="2" fontId="17" fillId="0" borderId="4" xfId="3" applyNumberFormat="1" applyFont="1" applyBorder="1"/>
    <xf numFmtId="2" fontId="17" fillId="0" borderId="26" xfId="3" applyNumberFormat="1" applyFont="1" applyBorder="1"/>
    <xf numFmtId="4" fontId="17" fillId="0" borderId="32" xfId="3" applyNumberFormat="1" applyFont="1" applyBorder="1"/>
    <xf numFmtId="4" fontId="18" fillId="0" borderId="11" xfId="3" applyNumberFormat="1" applyFont="1" applyBorder="1"/>
    <xf numFmtId="2" fontId="17" fillId="0" borderId="33" xfId="4" applyNumberFormat="1" applyFont="1" applyBorder="1" applyAlignment="1" applyProtection="1">
      <alignment horizontal="center"/>
    </xf>
    <xf numFmtId="2" fontId="17" fillId="0" borderId="3" xfId="3" applyNumberFormat="1" applyFont="1" applyBorder="1"/>
    <xf numFmtId="2" fontId="19" fillId="0" borderId="19" xfId="3" applyNumberFormat="1" applyFont="1" applyBorder="1"/>
    <xf numFmtId="0" fontId="17" fillId="0" borderId="1" xfId="3" applyFont="1" applyBorder="1"/>
    <xf numFmtId="4" fontId="18" fillId="0" borderId="1" xfId="3" applyNumberFormat="1" applyFont="1" applyBorder="1"/>
    <xf numFmtId="2" fontId="6" fillId="0" borderId="19" xfId="3" applyNumberFormat="1" applyFont="1" applyBorder="1"/>
    <xf numFmtId="2" fontId="17" fillId="0" borderId="33" xfId="3" applyNumberFormat="1" applyFont="1" applyBorder="1"/>
    <xf numFmtId="0" fontId="17" fillId="0" borderId="32" xfId="3" applyFont="1" applyBorder="1"/>
    <xf numFmtId="0" fontId="17" fillId="0" borderId="11" xfId="3" applyFont="1" applyBorder="1"/>
    <xf numFmtId="2" fontId="4" fillId="0" borderId="11" xfId="3" applyNumberFormat="1" applyFont="1" applyBorder="1"/>
    <xf numFmtId="0" fontId="17" fillId="0" borderId="12" xfId="3" applyFont="1" applyBorder="1"/>
    <xf numFmtId="0" fontId="17" fillId="0" borderId="34" xfId="3" applyFont="1" applyBorder="1"/>
    <xf numFmtId="0" fontId="17" fillId="0" borderId="35" xfId="3" applyFont="1" applyBorder="1"/>
    <xf numFmtId="0" fontId="17" fillId="0" borderId="36" xfId="3" applyFont="1" applyBorder="1"/>
    <xf numFmtId="0" fontId="17" fillId="0" borderId="37" xfId="3" applyFont="1" applyBorder="1"/>
    <xf numFmtId="2" fontId="4" fillId="0" borderId="37" xfId="3" applyNumberFormat="1" applyFont="1" applyBorder="1"/>
    <xf numFmtId="0" fontId="17" fillId="0" borderId="3" xfId="3" applyFont="1" applyBorder="1"/>
    <xf numFmtId="0" fontId="19" fillId="0" borderId="19" xfId="3" applyFont="1" applyBorder="1"/>
    <xf numFmtId="0" fontId="17" fillId="0" borderId="28" xfId="3" applyFont="1" applyBorder="1"/>
    <xf numFmtId="2" fontId="17" fillId="0" borderId="29" xfId="3" applyNumberFormat="1" applyFont="1" applyBorder="1"/>
    <xf numFmtId="0" fontId="17" fillId="0" borderId="31" xfId="3" applyFont="1" applyBorder="1"/>
    <xf numFmtId="4" fontId="17" fillId="0" borderId="36" xfId="3" applyNumberFormat="1" applyFont="1" applyBorder="1"/>
    <xf numFmtId="165" fontId="19" fillId="0" borderId="37" xfId="4" applyNumberFormat="1" applyFont="1" applyBorder="1" applyAlignment="1" applyProtection="1">
      <alignment horizontal="right"/>
    </xf>
    <xf numFmtId="164" fontId="19" fillId="0" borderId="3" xfId="4" applyFont="1" applyBorder="1" applyProtection="1"/>
    <xf numFmtId="164" fontId="19" fillId="0" borderId="0" xfId="4" applyFont="1" applyBorder="1" applyProtection="1"/>
    <xf numFmtId="164" fontId="19" fillId="0" borderId="19" xfId="4" applyFont="1" applyBorder="1" applyAlignment="1" applyProtection="1">
      <alignment horizontal="left"/>
    </xf>
    <xf numFmtId="2" fontId="17" fillId="0" borderId="37" xfId="3" applyNumberFormat="1" applyFont="1" applyBorder="1"/>
    <xf numFmtId="2" fontId="17" fillId="2" borderId="11" xfId="3" applyNumberFormat="1" applyFont="1" applyFill="1" applyBorder="1" applyProtection="1">
      <protection locked="0"/>
    </xf>
    <xf numFmtId="2" fontId="17" fillId="0" borderId="11" xfId="3" applyNumberFormat="1" applyFont="1" applyBorder="1"/>
    <xf numFmtId="2" fontId="17" fillId="0" borderId="34" xfId="3" applyNumberFormat="1" applyFont="1" applyBorder="1"/>
    <xf numFmtId="2" fontId="17" fillId="0" borderId="35" xfId="3" applyNumberFormat="1" applyFont="1" applyBorder="1"/>
    <xf numFmtId="2" fontId="17" fillId="0" borderId="37" xfId="4" applyNumberFormat="1" applyFont="1" applyBorder="1" applyProtection="1"/>
    <xf numFmtId="2" fontId="17" fillId="0" borderId="19" xfId="3" applyNumberFormat="1" applyFont="1" applyBorder="1"/>
    <xf numFmtId="2" fontId="17" fillId="2" borderId="1" xfId="3" applyNumberFormat="1" applyFont="1" applyFill="1" applyBorder="1" applyProtection="1">
      <protection locked="0"/>
    </xf>
    <xf numFmtId="0" fontId="17" fillId="2" borderId="1" xfId="3" applyFont="1" applyFill="1" applyBorder="1" applyProtection="1">
      <protection locked="0"/>
    </xf>
    <xf numFmtId="2" fontId="17" fillId="0" borderId="13" xfId="3" applyNumberFormat="1" applyFont="1" applyBorder="1"/>
    <xf numFmtId="2" fontId="17" fillId="0" borderId="38" xfId="3" applyNumberFormat="1" applyFont="1" applyBorder="1"/>
    <xf numFmtId="2" fontId="17" fillId="0" borderId="39" xfId="3" applyNumberFormat="1" applyFont="1" applyBorder="1"/>
    <xf numFmtId="2" fontId="17" fillId="0" borderId="40" xfId="3" applyNumberFormat="1" applyFont="1" applyBorder="1"/>
    <xf numFmtId="0" fontId="17" fillId="2" borderId="11" xfId="3" applyFont="1" applyFill="1" applyBorder="1"/>
    <xf numFmtId="0" fontId="17" fillId="2" borderId="37" xfId="3" applyFont="1" applyFill="1" applyBorder="1"/>
    <xf numFmtId="0" fontId="17" fillId="0" borderId="41" xfId="3" applyFont="1" applyBorder="1"/>
    <xf numFmtId="0" fontId="17" fillId="2" borderId="42" xfId="3" applyFont="1" applyFill="1" applyBorder="1"/>
    <xf numFmtId="2" fontId="17" fillId="0" borderId="42" xfId="3" applyNumberFormat="1" applyFont="1" applyBorder="1"/>
    <xf numFmtId="0" fontId="17" fillId="0" borderId="43" xfId="3" applyFont="1" applyBorder="1"/>
    <xf numFmtId="0" fontId="17" fillId="0" borderId="44" xfId="3" applyFont="1" applyBorder="1"/>
    <xf numFmtId="0" fontId="20" fillId="0" borderId="45" xfId="3" applyFont="1" applyBorder="1"/>
    <xf numFmtId="0" fontId="21" fillId="0" borderId="0" xfId="3" applyFont="1"/>
    <xf numFmtId="0" fontId="19" fillId="0" borderId="0" xfId="3" applyFont="1"/>
    <xf numFmtId="166" fontId="5" fillId="0" borderId="0" xfId="3" applyNumberFormat="1"/>
    <xf numFmtId="166" fontId="5" fillId="0" borderId="0" xfId="3" applyNumberFormat="1" applyAlignment="1">
      <alignment horizontal="center"/>
    </xf>
    <xf numFmtId="4" fontId="19" fillId="0" borderId="0" xfId="3" applyNumberFormat="1" applyFont="1" applyAlignment="1">
      <alignment horizontal="center"/>
    </xf>
    <xf numFmtId="4" fontId="5" fillId="0" borderId="0" xfId="3" applyNumberFormat="1"/>
    <xf numFmtId="166" fontId="19" fillId="0" borderId="0" xfId="3" applyNumberFormat="1" applyFont="1" applyAlignment="1">
      <alignment horizontal="center"/>
    </xf>
    <xf numFmtId="0" fontId="19" fillId="0" borderId="0" xfId="3" applyFont="1" applyAlignment="1">
      <alignment horizontal="center"/>
    </xf>
    <xf numFmtId="4" fontId="20" fillId="0" borderId="28" xfId="3" applyNumberFormat="1" applyFont="1" applyBorder="1" applyAlignment="1">
      <alignment horizontal="center"/>
    </xf>
    <xf numFmtId="4" fontId="22" fillId="0" borderId="4" xfId="3" applyNumberFormat="1" applyFont="1" applyBorder="1"/>
    <xf numFmtId="0" fontId="22" fillId="0" borderId="29" xfId="3" applyFont="1" applyBorder="1"/>
    <xf numFmtId="166" fontId="20" fillId="0" borderId="29" xfId="3" applyNumberFormat="1" applyFont="1" applyBorder="1" applyAlignment="1">
      <alignment horizontal="center"/>
    </xf>
    <xf numFmtId="4" fontId="20" fillId="0" borderId="29" xfId="3" applyNumberFormat="1" applyFont="1" applyBorder="1" applyAlignment="1">
      <alignment horizontal="center"/>
    </xf>
    <xf numFmtId="0" fontId="20" fillId="0" borderId="29" xfId="3" applyFont="1" applyBorder="1" applyAlignment="1">
      <alignment horizontal="center"/>
    </xf>
    <xf numFmtId="0" fontId="20" fillId="0" borderId="29" xfId="3" applyFont="1" applyBorder="1"/>
    <xf numFmtId="0" fontId="20" fillId="0" borderId="46" xfId="3" applyFont="1" applyBorder="1"/>
    <xf numFmtId="4" fontId="6" fillId="0" borderId="0" xfId="3" applyNumberFormat="1" applyFont="1"/>
    <xf numFmtId="4" fontId="6" fillId="2" borderId="0" xfId="3" applyNumberFormat="1" applyFont="1" applyFill="1" applyProtection="1">
      <protection locked="0"/>
    </xf>
    <xf numFmtId="166" fontId="6" fillId="0" borderId="0" xfId="3" applyNumberFormat="1" applyFont="1" applyAlignment="1">
      <alignment horizontal="center"/>
    </xf>
    <xf numFmtId="4" fontId="6" fillId="0" borderId="13" xfId="3" applyNumberFormat="1" applyFont="1" applyBorder="1"/>
    <xf numFmtId="0" fontId="23" fillId="0" borderId="0" xfId="3" applyFont="1"/>
    <xf numFmtId="4" fontId="6" fillId="2" borderId="13" xfId="3" applyNumberFormat="1" applyFont="1" applyFill="1" applyBorder="1" applyProtection="1">
      <protection locked="0"/>
    </xf>
    <xf numFmtId="0" fontId="6" fillId="0" borderId="47" xfId="3" applyFont="1" applyBorder="1"/>
    <xf numFmtId="166" fontId="6" fillId="0" borderId="47" xfId="3" applyNumberFormat="1" applyFont="1" applyBorder="1" applyAlignment="1">
      <alignment horizontal="center"/>
    </xf>
    <xf numFmtId="4" fontId="6" fillId="0" borderId="47" xfId="3" applyNumberFormat="1" applyFont="1" applyBorder="1" applyAlignment="1">
      <alignment horizontal="center"/>
    </xf>
    <xf numFmtId="0" fontId="6" fillId="0" borderId="47" xfId="3" applyFont="1" applyBorder="1" applyAlignment="1">
      <alignment horizontal="center"/>
    </xf>
    <xf numFmtId="0" fontId="6" fillId="0" borderId="48" xfId="3" applyFont="1" applyBorder="1"/>
    <xf numFmtId="4" fontId="6" fillId="2" borderId="1" xfId="3" applyNumberFormat="1" applyFont="1" applyFill="1" applyBorder="1" applyProtection="1">
      <protection locked="0"/>
    </xf>
    <xf numFmtId="0" fontId="23" fillId="0" borderId="48" xfId="3" applyFont="1" applyBorder="1"/>
    <xf numFmtId="166" fontId="6" fillId="0" borderId="49" xfId="3" applyNumberFormat="1" applyFont="1" applyBorder="1" applyAlignment="1">
      <alignment horizontal="center"/>
    </xf>
    <xf numFmtId="4" fontId="6" fillId="0" borderId="49" xfId="3" applyNumberFormat="1" applyFont="1" applyBorder="1" applyAlignment="1">
      <alignment horizontal="center"/>
    </xf>
    <xf numFmtId="0" fontId="6" fillId="0" borderId="49" xfId="3" applyFont="1" applyBorder="1" applyAlignment="1">
      <alignment horizontal="center"/>
    </xf>
    <xf numFmtId="0" fontId="6" fillId="0" borderId="49" xfId="3" applyFont="1" applyBorder="1"/>
    <xf numFmtId="0" fontId="6" fillId="0" borderId="50" xfId="3" applyFont="1" applyBorder="1"/>
    <xf numFmtId="0" fontId="23" fillId="0" borderId="50" xfId="3" applyFont="1" applyBorder="1"/>
    <xf numFmtId="2" fontId="6" fillId="0" borderId="49" xfId="3" applyNumberFormat="1" applyFont="1" applyBorder="1" applyAlignment="1">
      <alignment horizontal="center"/>
    </xf>
    <xf numFmtId="0" fontId="6" fillId="0" borderId="51" xfId="3" applyFont="1" applyBorder="1"/>
    <xf numFmtId="0" fontId="6" fillId="0" borderId="19" xfId="3" applyFont="1" applyBorder="1"/>
    <xf numFmtId="0" fontId="6" fillId="0" borderId="52" xfId="3" applyFont="1" applyBorder="1"/>
    <xf numFmtId="0" fontId="6" fillId="0" borderId="53" xfId="3" applyFont="1" applyBorder="1"/>
    <xf numFmtId="4" fontId="23" fillId="0" borderId="33" xfId="3" applyNumberFormat="1" applyFont="1" applyBorder="1" applyAlignment="1">
      <alignment horizontal="center"/>
    </xf>
    <xf numFmtId="16" fontId="6" fillId="0" borderId="50" xfId="3" applyNumberFormat="1" applyFont="1" applyBorder="1"/>
    <xf numFmtId="4" fontId="23" fillId="0" borderId="0" xfId="3" applyNumberFormat="1" applyFont="1" applyAlignment="1">
      <alignment horizontal="center"/>
    </xf>
    <xf numFmtId="0" fontId="6" fillId="5" borderId="1" xfId="3" applyFont="1" applyFill="1" applyBorder="1" applyAlignment="1">
      <alignment horizontal="center" wrapText="1"/>
    </xf>
    <xf numFmtId="0" fontId="6" fillId="2" borderId="1" xfId="3" applyFont="1" applyFill="1" applyBorder="1" applyAlignment="1">
      <alignment horizontal="center" wrapText="1"/>
    </xf>
    <xf numFmtId="0" fontId="6" fillId="5" borderId="1" xfId="3" applyFont="1" applyFill="1" applyBorder="1"/>
    <xf numFmtId="166" fontId="6" fillId="5" borderId="1" xfId="3" applyNumberFormat="1" applyFont="1" applyFill="1" applyBorder="1" applyAlignment="1">
      <alignment horizontal="center" wrapText="1"/>
    </xf>
    <xf numFmtId="0" fontId="6" fillId="5" borderId="54" xfId="3" applyFont="1" applyFill="1" applyBorder="1"/>
    <xf numFmtId="166" fontId="17" fillId="0" borderId="0" xfId="3" applyNumberFormat="1" applyFont="1" applyAlignment="1">
      <alignment horizontal="center"/>
    </xf>
    <xf numFmtId="0" fontId="17" fillId="0" borderId="0" xfId="3" applyFont="1" applyAlignment="1">
      <alignment horizontal="center"/>
    </xf>
    <xf numFmtId="166" fontId="7" fillId="0" borderId="0" xfId="3" applyNumberFormat="1" applyFont="1"/>
    <xf numFmtId="0" fontId="25" fillId="0" borderId="0" xfId="0" applyFont="1" applyAlignment="1">
      <alignment vertical="center"/>
    </xf>
    <xf numFmtId="0" fontId="4" fillId="0" borderId="0" xfId="5"/>
    <xf numFmtId="0" fontId="19" fillId="0" borderId="0" xfId="5" applyFont="1"/>
    <xf numFmtId="0" fontId="19" fillId="0" borderId="0" xfId="5" applyFont="1" applyAlignment="1">
      <alignment horizontal="center"/>
    </xf>
    <xf numFmtId="164" fontId="2" fillId="0" borderId="0" xfId="4" applyFont="1" applyBorder="1" applyProtection="1"/>
    <xf numFmtId="0" fontId="4" fillId="0" borderId="0" xfId="1"/>
    <xf numFmtId="0" fontId="4" fillId="0" borderId="0" xfId="1" applyAlignment="1">
      <alignment horizontal="center"/>
    </xf>
    <xf numFmtId="164" fontId="0" fillId="0" borderId="0" xfId="2" applyFont="1" applyProtection="1"/>
    <xf numFmtId="0" fontId="4" fillId="0" borderId="0" xfId="1" applyProtection="1">
      <protection locked="0"/>
    </xf>
    <xf numFmtId="0" fontId="2" fillId="0" borderId="0" xfId="0" applyFont="1" applyAlignment="1">
      <alignment horizontal="center" vertical="center" wrapText="1"/>
    </xf>
    <xf numFmtId="2" fontId="24" fillId="6" borderId="5" xfId="0" applyNumberFormat="1" applyFont="1" applyFill="1" applyBorder="1" applyAlignment="1" applyProtection="1">
      <alignment horizontal="center" vertical="center"/>
      <protection locked="0"/>
    </xf>
    <xf numFmtId="2" fontId="24" fillId="6" borderId="7" xfId="0" applyNumberFormat="1" applyFont="1" applyFill="1" applyBorder="1" applyAlignment="1" applyProtection="1">
      <alignment horizontal="center" vertical="center"/>
      <protection locked="0"/>
    </xf>
    <xf numFmtId="2" fontId="24" fillId="6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4" xfId="0" applyFont="1" applyBorder="1" applyAlignment="1" applyProtection="1">
      <alignment horizontal="center"/>
      <protection locked="0"/>
    </xf>
    <xf numFmtId="0" fontId="19" fillId="0" borderId="0" xfId="5" applyFont="1" applyAlignment="1">
      <alignment horizontal="right"/>
    </xf>
    <xf numFmtId="0" fontId="24" fillId="0" borderId="5" xfId="0" applyFont="1" applyBorder="1" applyAlignment="1" applyProtection="1">
      <alignment horizontal="center"/>
      <protection locked="0"/>
    </xf>
    <xf numFmtId="0" fontId="24" fillId="0" borderId="6" xfId="0" applyFont="1" applyBorder="1" applyAlignment="1" applyProtection="1">
      <alignment horizontal="center"/>
      <protection locked="0"/>
    </xf>
    <xf numFmtId="0" fontId="1" fillId="0" borderId="0" xfId="0" applyFont="1" applyAlignment="1">
      <alignment horizontal="left" wrapText="1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left" wrapText="1"/>
    </xf>
    <xf numFmtId="0" fontId="19" fillId="0" borderId="0" xfId="5" applyFont="1" applyAlignment="1">
      <alignment horizontal="right" vertical="center" wrapText="1"/>
    </xf>
    <xf numFmtId="2" fontId="24" fillId="0" borderId="5" xfId="0" applyNumberFormat="1" applyFont="1" applyBorder="1" applyAlignment="1" applyProtection="1">
      <alignment horizontal="center" vertical="center"/>
      <protection locked="0"/>
    </xf>
    <xf numFmtId="2" fontId="24" fillId="0" borderId="6" xfId="0" applyNumberFormat="1" applyFont="1" applyBorder="1" applyAlignment="1" applyProtection="1">
      <alignment horizontal="center" vertical="center"/>
      <protection locked="0"/>
    </xf>
  </cellXfs>
  <cellStyles count="6">
    <cellStyle name="Komma 2" xfId="2" xr:uid="{00000000-0005-0000-0000-000000000000}"/>
    <cellStyle name="Komma 3" xfId="4" xr:uid="{AA30DDD1-5870-43AC-B69D-ABC99A33B090}"/>
    <cellStyle name="Standard" xfId="0" builtinId="0"/>
    <cellStyle name="Standard 2" xfId="1" xr:uid="{00000000-0005-0000-0000-000002000000}"/>
    <cellStyle name="Standard 3" xfId="3" xr:uid="{00C531A9-DA11-4053-ABEC-1F34FBA867FB}"/>
    <cellStyle name="Standard 3 2" xfId="5" xr:uid="{D7244C2C-2B04-4297-8E21-BEBE96B4B2AD}"/>
  </cellStyles>
  <dxfs count="18"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751E83-2821-4B71-BD32-2BFC6DF69859}">
  <dimension ref="A2:H29"/>
  <sheetViews>
    <sheetView tabSelected="1" workbookViewId="0">
      <selection activeCell="D15" sqref="D15"/>
    </sheetView>
  </sheetViews>
  <sheetFormatPr baseColWidth="10" defaultRowHeight="15" x14ac:dyDescent="0.25"/>
  <sheetData>
    <row r="2" spans="1:8" ht="21" x14ac:dyDescent="0.35">
      <c r="A2" s="226" t="s">
        <v>440</v>
      </c>
      <c r="B2" s="226"/>
      <c r="C2" s="226"/>
      <c r="D2" s="226"/>
      <c r="E2" s="226"/>
      <c r="F2" s="226"/>
      <c r="G2" s="226"/>
      <c r="H2" s="226"/>
    </row>
    <row r="3" spans="1:8" ht="21" x14ac:dyDescent="0.35">
      <c r="A3" s="226" t="s">
        <v>443</v>
      </c>
      <c r="B3" s="226"/>
      <c r="C3" s="226"/>
      <c r="D3" s="226"/>
      <c r="E3" s="226"/>
      <c r="F3" s="226"/>
      <c r="G3" s="226"/>
      <c r="H3" s="226"/>
    </row>
    <row r="4" spans="1:8" ht="15.75" x14ac:dyDescent="0.25">
      <c r="A4" s="1"/>
      <c r="B4" s="1"/>
      <c r="C4" s="1"/>
      <c r="D4" s="1"/>
      <c r="E4" s="1"/>
      <c r="F4" s="1"/>
      <c r="G4" s="1"/>
      <c r="H4" s="1"/>
    </row>
    <row r="5" spans="1:8" ht="15.75" x14ac:dyDescent="0.25">
      <c r="A5" s="1" t="s">
        <v>6</v>
      </c>
      <c r="B5" s="1"/>
      <c r="C5" s="1" t="s">
        <v>7</v>
      </c>
      <c r="D5" s="1"/>
      <c r="E5" s="1"/>
      <c r="F5" s="1"/>
      <c r="G5" s="1"/>
      <c r="H5" s="1"/>
    </row>
    <row r="6" spans="1:8" ht="15.75" x14ac:dyDescent="0.25">
      <c r="A6" s="1"/>
      <c r="B6" s="1"/>
      <c r="C6" s="1" t="s">
        <v>8</v>
      </c>
      <c r="D6" s="1"/>
      <c r="E6" s="1"/>
      <c r="F6" s="1"/>
      <c r="G6" s="1"/>
      <c r="H6" s="1"/>
    </row>
    <row r="7" spans="1:8" ht="15.75" x14ac:dyDescent="0.25">
      <c r="A7" s="1"/>
      <c r="B7" s="1"/>
      <c r="C7" s="1" t="s">
        <v>9</v>
      </c>
      <c r="D7" s="1"/>
      <c r="E7" s="1"/>
      <c r="F7" s="1"/>
      <c r="G7" s="1"/>
      <c r="H7" s="1"/>
    </row>
    <row r="10" spans="1:8" ht="75" customHeight="1" x14ac:dyDescent="0.25">
      <c r="A10" s="220" t="s">
        <v>439</v>
      </c>
      <c r="B10" s="220"/>
      <c r="C10" s="220"/>
      <c r="D10" s="221"/>
      <c r="E10" s="222"/>
      <c r="F10" s="223"/>
      <c r="G10" s="224" t="s">
        <v>437</v>
      </c>
      <c r="H10" s="224"/>
    </row>
    <row r="11" spans="1:8" ht="63" customHeight="1" x14ac:dyDescent="0.25">
      <c r="A11" s="220" t="s">
        <v>438</v>
      </c>
      <c r="B11" s="220"/>
      <c r="C11" s="220"/>
      <c r="D11" s="221">
        <f>D10*1.19</f>
        <v>0</v>
      </c>
      <c r="E11" s="222"/>
      <c r="F11" s="223"/>
      <c r="G11" s="224" t="s">
        <v>437</v>
      </c>
      <c r="H11" s="224"/>
    </row>
    <row r="13" spans="1:8" ht="54" customHeight="1" x14ac:dyDescent="0.25">
      <c r="A13" s="220" t="s">
        <v>436</v>
      </c>
      <c r="B13" s="220"/>
      <c r="C13" s="220"/>
      <c r="D13" s="221">
        <f>Grundreinigung!G32</f>
        <v>0</v>
      </c>
      <c r="E13" s="222"/>
      <c r="F13" s="223"/>
      <c r="G13" s="224" t="s">
        <v>37</v>
      </c>
      <c r="H13" s="224"/>
    </row>
    <row r="14" spans="1:8" ht="60" customHeight="1" x14ac:dyDescent="0.25">
      <c r="A14" s="220" t="s">
        <v>435</v>
      </c>
      <c r="B14" s="220"/>
      <c r="C14" s="220"/>
      <c r="D14" s="221">
        <f>Grundreinigung!G36</f>
        <v>0</v>
      </c>
      <c r="E14" s="222"/>
      <c r="F14" s="223"/>
      <c r="G14" s="224" t="s">
        <v>37</v>
      </c>
      <c r="H14" s="224"/>
    </row>
    <row r="17" spans="1:8" ht="95.25" customHeight="1" x14ac:dyDescent="0.25">
      <c r="A17" s="225" t="s">
        <v>434</v>
      </c>
      <c r="B17" s="225"/>
      <c r="C17" s="225"/>
      <c r="D17" s="221">
        <f>(D11*12)+D14</f>
        <v>0</v>
      </c>
      <c r="E17" s="222"/>
      <c r="F17" s="223"/>
      <c r="G17" s="224" t="s">
        <v>37</v>
      </c>
      <c r="H17" s="224"/>
    </row>
    <row r="18" spans="1:8" x14ac:dyDescent="0.25">
      <c r="A18" s="211"/>
    </row>
    <row r="20" spans="1:8" ht="20.100000000000001" customHeight="1" x14ac:dyDescent="0.25">
      <c r="A20" s="228" t="s">
        <v>433</v>
      </c>
      <c r="B20" s="228"/>
      <c r="C20" s="228"/>
      <c r="D20" s="228"/>
      <c r="E20" s="228"/>
      <c r="F20" s="228"/>
      <c r="G20" s="229"/>
      <c r="H20" s="230"/>
    </row>
    <row r="21" spans="1:8" ht="20.100000000000001" customHeight="1" x14ac:dyDescent="0.25">
      <c r="A21" s="228" t="s">
        <v>432</v>
      </c>
      <c r="B21" s="228"/>
      <c r="C21" s="228"/>
      <c r="D21" s="228"/>
      <c r="E21" s="228"/>
      <c r="F21" s="228"/>
      <c r="G21" s="229"/>
      <c r="H21" s="230"/>
    </row>
    <row r="22" spans="1:8" ht="20.100000000000001" customHeight="1" x14ac:dyDescent="0.25">
      <c r="A22" s="228" t="s">
        <v>431</v>
      </c>
      <c r="B22" s="228"/>
      <c r="C22" s="228"/>
      <c r="D22" s="228"/>
      <c r="E22" s="228"/>
      <c r="F22" s="228"/>
      <c r="G22" s="229"/>
      <c r="H22" s="230"/>
    </row>
    <row r="23" spans="1:8" ht="20.100000000000001" customHeight="1" x14ac:dyDescent="0.25">
      <c r="A23" s="228" t="s">
        <v>430</v>
      </c>
      <c r="B23" s="228"/>
      <c r="C23" s="228"/>
      <c r="D23" s="228"/>
      <c r="E23" s="228"/>
      <c r="F23" s="228"/>
      <c r="G23" s="229"/>
      <c r="H23" s="230"/>
    </row>
    <row r="24" spans="1:8" ht="20.100000000000001" customHeight="1" x14ac:dyDescent="0.25">
      <c r="A24" s="228" t="s">
        <v>429</v>
      </c>
      <c r="B24" s="228"/>
      <c r="C24" s="228"/>
      <c r="D24" s="228"/>
      <c r="E24" s="228"/>
      <c r="F24" s="228"/>
      <c r="G24" s="229"/>
      <c r="H24" s="230"/>
    </row>
    <row r="25" spans="1:8" ht="20.100000000000001" customHeight="1" x14ac:dyDescent="0.25">
      <c r="A25" s="228" t="s">
        <v>428</v>
      </c>
      <c r="B25" s="228"/>
      <c r="C25" s="228"/>
      <c r="D25" s="228"/>
      <c r="E25" s="228"/>
      <c r="F25" s="228"/>
      <c r="G25" s="229"/>
      <c r="H25" s="230"/>
    </row>
    <row r="28" spans="1:8" ht="16.5" thickBot="1" x14ac:dyDescent="0.3">
      <c r="A28" s="227"/>
      <c r="B28" s="227"/>
      <c r="C28" s="227"/>
      <c r="D28" s="227"/>
      <c r="E28" s="227"/>
      <c r="F28" s="227"/>
      <c r="G28" s="227"/>
      <c r="H28" s="227"/>
    </row>
    <row r="29" spans="1:8" ht="15.75" x14ac:dyDescent="0.25">
      <c r="A29" s="1" t="s">
        <v>52</v>
      </c>
      <c r="B29" s="1"/>
      <c r="C29" s="1"/>
      <c r="D29" s="1"/>
      <c r="E29" s="1"/>
      <c r="F29" s="1"/>
      <c r="G29" s="1"/>
      <c r="H29" s="1"/>
    </row>
  </sheetData>
  <sheetProtection algorithmName="SHA-512" hashValue="ltrne1k/d64i6E8Bq2DwFM6R6RPq+tXBXdMYe21t0+HZXKQvvPG7WjhYHb8Djfy4y6GTZ2Vk+4CntJubTb0iBQ==" saltValue="N5V/6yNYetM4UsM0Mxngrw==" spinCount="100000" sheet="1" objects="1" scenarios="1"/>
  <mergeCells count="30">
    <mergeCell ref="G17:H17"/>
    <mergeCell ref="A22:F22"/>
    <mergeCell ref="G21:H21"/>
    <mergeCell ref="G22:H22"/>
    <mergeCell ref="A21:F21"/>
    <mergeCell ref="A28:H28"/>
    <mergeCell ref="A20:F20"/>
    <mergeCell ref="G20:H20"/>
    <mergeCell ref="A23:F23"/>
    <mergeCell ref="G23:H23"/>
    <mergeCell ref="A25:F25"/>
    <mergeCell ref="G25:H25"/>
    <mergeCell ref="A24:F24"/>
    <mergeCell ref="G24:H24"/>
    <mergeCell ref="A14:C14"/>
    <mergeCell ref="D14:F14"/>
    <mergeCell ref="G14:H14"/>
    <mergeCell ref="A17:C17"/>
    <mergeCell ref="A2:H2"/>
    <mergeCell ref="A3:H3"/>
    <mergeCell ref="A10:C10"/>
    <mergeCell ref="G10:H10"/>
    <mergeCell ref="D10:F10"/>
    <mergeCell ref="A11:C11"/>
    <mergeCell ref="D11:F11"/>
    <mergeCell ref="G11:H11"/>
    <mergeCell ref="A13:C13"/>
    <mergeCell ref="D13:F13"/>
    <mergeCell ref="G13:H13"/>
    <mergeCell ref="D17:F17"/>
  </mergeCells>
  <conditionalFormatting sqref="A28:H28">
    <cfRule type="cellIs" dxfId="17" priority="2" operator="equal">
      <formula>0</formula>
    </cfRule>
  </conditionalFormatting>
  <conditionalFormatting sqref="D10:D11">
    <cfRule type="cellIs" dxfId="16" priority="5" operator="equal">
      <formula>0</formula>
    </cfRule>
  </conditionalFormatting>
  <conditionalFormatting sqref="D13:D14">
    <cfRule type="cellIs" dxfId="15" priority="4" operator="equal">
      <formula>0</formula>
    </cfRule>
  </conditionalFormatting>
  <conditionalFormatting sqref="D17">
    <cfRule type="cellIs" dxfId="14" priority="3" operator="equal">
      <formula>0</formula>
    </cfRule>
  </conditionalFormatting>
  <conditionalFormatting sqref="G20:H20 G21:G23 G24:H25">
    <cfRule type="cellIs" dxfId="13" priority="1" operator="equal">
      <formula>0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9DE20-B2D3-4519-B23F-E2838521A254}">
  <dimension ref="A1:W169"/>
  <sheetViews>
    <sheetView zoomScaleNormal="100" zoomScaleSheetLayoutView="110" workbookViewId="0">
      <pane ySplit="3" topLeftCell="A4" activePane="bottomLeft" state="frozen"/>
      <selection pane="bottomLeft" activeCell="D133" sqref="D133"/>
    </sheetView>
  </sheetViews>
  <sheetFormatPr baseColWidth="10" defaultRowHeight="12.75" x14ac:dyDescent="0.2"/>
  <cols>
    <col min="1" max="1" width="4.28515625" style="13" customWidth="1"/>
    <col min="2" max="2" width="22.85546875" style="9" bestFit="1" customWidth="1"/>
    <col min="3" max="3" width="7.7109375" style="11" customWidth="1"/>
    <col min="4" max="4" width="7.42578125" style="11" customWidth="1"/>
    <col min="5" max="5" width="3.85546875" style="12" customWidth="1"/>
    <col min="6" max="6" width="4" style="11" customWidth="1"/>
    <col min="7" max="7" width="8.7109375" style="11" bestFit="1" customWidth="1"/>
    <col min="8" max="8" width="7.28515625" style="9" bestFit="1" customWidth="1"/>
    <col min="9" max="9" width="7.85546875" style="9" bestFit="1" customWidth="1"/>
    <col min="10" max="10" width="5.140625" style="9" bestFit="1" customWidth="1"/>
    <col min="11" max="11" width="7.85546875" style="9" bestFit="1" customWidth="1"/>
    <col min="12" max="12" width="7" style="9" bestFit="1" customWidth="1"/>
    <col min="13" max="13" width="4.85546875" style="9" customWidth="1"/>
    <col min="14" max="14" width="12.28515625" style="10" customWidth="1"/>
    <col min="15" max="15" width="3.5703125" style="10" customWidth="1"/>
    <col min="16" max="16" width="4.140625" style="9" customWidth="1"/>
    <col min="17" max="17" width="28.140625" style="9" customWidth="1"/>
    <col min="18" max="18" width="5.5703125" style="9" customWidth="1"/>
    <col min="19" max="19" width="7.85546875" style="9" customWidth="1"/>
    <col min="20" max="20" width="9.85546875" style="9" bestFit="1" customWidth="1"/>
    <col min="21" max="22" width="8.85546875" style="9" bestFit="1" customWidth="1"/>
    <col min="23" max="23" width="13" style="9" customWidth="1"/>
    <col min="24" max="25" width="11.42578125" style="9"/>
    <col min="26" max="26" width="1.7109375" style="9" customWidth="1"/>
    <col min="27" max="16384" width="11.42578125" style="9"/>
  </cols>
  <sheetData>
    <row r="1" spans="1:23" ht="18" customHeight="1" x14ac:dyDescent="0.2">
      <c r="B1" s="16" t="s">
        <v>307</v>
      </c>
      <c r="C1" s="16" t="s">
        <v>306</v>
      </c>
      <c r="D1" s="16"/>
      <c r="E1" s="92"/>
      <c r="F1" s="16"/>
      <c r="G1" s="16"/>
      <c r="H1" s="16"/>
      <c r="I1" s="16"/>
      <c r="J1" s="16"/>
      <c r="K1" s="16"/>
      <c r="L1" s="16"/>
      <c r="M1" s="16"/>
      <c r="P1" s="16" t="s">
        <v>305</v>
      </c>
      <c r="Q1" s="16"/>
      <c r="R1" s="16"/>
      <c r="S1" s="16" t="str">
        <f>C1</f>
        <v>Ökowegschule Weißenfels, Kugelbergring 32, 06667 Weißenfels</v>
      </c>
    </row>
    <row r="2" spans="1:23" ht="13.5" thickBot="1" x14ac:dyDescent="0.25">
      <c r="Q2" s="9" t="s">
        <v>304</v>
      </c>
    </row>
    <row r="3" spans="1:23" ht="97.5" customHeight="1" x14ac:dyDescent="0.2">
      <c r="A3" s="91" t="s">
        <v>303</v>
      </c>
      <c r="B3" s="90" t="s">
        <v>302</v>
      </c>
      <c r="C3" s="89" t="s">
        <v>301</v>
      </c>
      <c r="D3" s="88" t="s">
        <v>300</v>
      </c>
      <c r="E3" s="87" t="s">
        <v>299</v>
      </c>
      <c r="F3" s="86" t="s">
        <v>298</v>
      </c>
      <c r="G3" s="84" t="s">
        <v>297</v>
      </c>
      <c r="H3" s="85" t="s">
        <v>296</v>
      </c>
      <c r="I3" s="84" t="s">
        <v>295</v>
      </c>
      <c r="J3" s="83" t="s">
        <v>294</v>
      </c>
      <c r="K3" s="82" t="s">
        <v>293</v>
      </c>
      <c r="L3" s="81" t="s">
        <v>292</v>
      </c>
      <c r="M3" s="81" t="s">
        <v>291</v>
      </c>
      <c r="N3" s="80" t="s">
        <v>290</v>
      </c>
      <c r="P3" s="79" t="s">
        <v>289</v>
      </c>
      <c r="Q3" s="78" t="s">
        <v>288</v>
      </c>
      <c r="R3" s="78"/>
      <c r="S3" s="77" t="s">
        <v>287</v>
      </c>
      <c r="T3" s="77" t="s">
        <v>286</v>
      </c>
      <c r="U3" s="77" t="s">
        <v>285</v>
      </c>
      <c r="V3" s="76" t="s">
        <v>284</v>
      </c>
      <c r="W3" s="75" t="s">
        <v>283</v>
      </c>
    </row>
    <row r="4" spans="1:23" ht="14.25" customHeight="1" x14ac:dyDescent="0.2">
      <c r="A4" s="52"/>
      <c r="B4" s="51" t="s">
        <v>282</v>
      </c>
      <c r="C4" s="50"/>
      <c r="D4" s="49">
        <f>SUM(C5:C14)-C7</f>
        <v>150.75</v>
      </c>
      <c r="E4" s="48"/>
      <c r="F4" s="47"/>
      <c r="G4" s="47"/>
      <c r="H4" s="45"/>
      <c r="I4" s="45"/>
      <c r="J4" s="45"/>
      <c r="K4" s="45"/>
      <c r="L4" s="45"/>
      <c r="M4" s="45"/>
      <c r="N4" s="44"/>
      <c r="P4" s="73">
        <v>1</v>
      </c>
      <c r="Q4" s="18" t="s">
        <v>278</v>
      </c>
      <c r="R4" s="10" t="s">
        <v>279</v>
      </c>
      <c r="S4" s="72">
        <f t="shared" ref="S4:S23" si="0">SUMIF($D$5:$D$142,R4,$C$5:$C$142)</f>
        <v>25.3</v>
      </c>
      <c r="T4" s="72">
        <f t="shared" ref="T4:T23" si="1">SUMIF($D$5:$D$141,R4,$G$5:$G$141)</f>
        <v>4857.6000000000004</v>
      </c>
      <c r="U4" s="72">
        <f t="shared" ref="U4:U23" si="2">SUMIF($D$5:$D$142,R4,$I$5:$I$142)/12</f>
        <v>404.8</v>
      </c>
      <c r="V4" s="72">
        <f>ROUND(SUMIF($D$5:$D$389,R4,$L$5:$L$389),2)</f>
        <v>404.8</v>
      </c>
      <c r="W4" s="71"/>
    </row>
    <row r="5" spans="1:23" ht="14.25" customHeight="1" x14ac:dyDescent="0.2">
      <c r="A5" s="31" t="s">
        <v>281</v>
      </c>
      <c r="B5" s="39" t="s">
        <v>280</v>
      </c>
      <c r="C5" s="38">
        <v>25.3</v>
      </c>
      <c r="D5" s="27" t="s">
        <v>279</v>
      </c>
      <c r="E5" s="74">
        <v>5</v>
      </c>
      <c r="F5" s="37">
        <f>VLOOKUP($E5,$P$26:$R$37,3,FALSE)</f>
        <v>192</v>
      </c>
      <c r="G5" s="36">
        <f t="shared" ref="G5:G13" si="3">F5*C5</f>
        <v>4857.6000000000004</v>
      </c>
      <c r="H5" s="34">
        <v>1</v>
      </c>
      <c r="I5" s="35">
        <f t="shared" ref="I5:I13" si="4">G5/H5</f>
        <v>4857.6000000000004</v>
      </c>
      <c r="J5" s="34">
        <v>1</v>
      </c>
      <c r="K5" s="33">
        <f t="shared" ref="K5:K13" si="5">I5*J5</f>
        <v>4857.6000000000004</v>
      </c>
      <c r="L5" s="33">
        <f t="shared" ref="L5:L13" si="6">K5/12</f>
        <v>404.8</v>
      </c>
      <c r="M5" s="33">
        <f t="shared" ref="M5:M13" si="7">L5/C5</f>
        <v>16</v>
      </c>
      <c r="N5" s="32"/>
      <c r="P5" s="73">
        <v>2</v>
      </c>
      <c r="Q5" s="18" t="s">
        <v>278</v>
      </c>
      <c r="R5" s="10" t="s">
        <v>173</v>
      </c>
      <c r="S5" s="72">
        <f t="shared" si="0"/>
        <v>12.04</v>
      </c>
      <c r="T5" s="72">
        <f t="shared" si="1"/>
        <v>2311.6799999999998</v>
      </c>
      <c r="U5" s="72">
        <f t="shared" si="2"/>
        <v>192.64</v>
      </c>
      <c r="V5" s="72">
        <f t="shared" ref="V5:V23" si="8">ROUND(SUMIF($D$3:$D$389,R5,$L$3:$L$389),2)</f>
        <v>192.64</v>
      </c>
      <c r="W5" s="71"/>
    </row>
    <row r="6" spans="1:23" ht="14.25" customHeight="1" x14ac:dyDescent="0.2">
      <c r="A6" s="31" t="s">
        <v>253</v>
      </c>
      <c r="B6" s="39" t="s">
        <v>277</v>
      </c>
      <c r="C6" s="38">
        <v>74.900000000000006</v>
      </c>
      <c r="D6" s="27" t="s">
        <v>274</v>
      </c>
      <c r="E6" s="28">
        <v>5</v>
      </c>
      <c r="F6" s="37">
        <f>VLOOKUP($E6,$P$26:$R$37,3,FALSE)</f>
        <v>192</v>
      </c>
      <c r="G6" s="36">
        <f t="shared" si="3"/>
        <v>14380.800000000001</v>
      </c>
      <c r="H6" s="34">
        <v>1</v>
      </c>
      <c r="I6" s="35">
        <f t="shared" si="4"/>
        <v>14380.800000000001</v>
      </c>
      <c r="J6" s="34">
        <v>1</v>
      </c>
      <c r="K6" s="33">
        <f t="shared" si="5"/>
        <v>14380.800000000001</v>
      </c>
      <c r="L6" s="33">
        <f t="shared" si="6"/>
        <v>1198.4000000000001</v>
      </c>
      <c r="M6" s="33">
        <f t="shared" si="7"/>
        <v>16</v>
      </c>
      <c r="N6" s="32"/>
      <c r="P6" s="73">
        <v>4</v>
      </c>
      <c r="Q6" s="18" t="s">
        <v>275</v>
      </c>
      <c r="R6" s="10" t="s">
        <v>122</v>
      </c>
      <c r="S6" s="72">
        <f t="shared" si="0"/>
        <v>639.50000000000011</v>
      </c>
      <c r="T6" s="72">
        <f t="shared" si="1"/>
        <v>122784.00000000003</v>
      </c>
      <c r="U6" s="72">
        <f t="shared" si="2"/>
        <v>10232.000000000002</v>
      </c>
      <c r="V6" s="72">
        <f t="shared" si="8"/>
        <v>10232</v>
      </c>
      <c r="W6" s="71"/>
    </row>
    <row r="7" spans="1:23" ht="14.25" customHeight="1" x14ac:dyDescent="0.2">
      <c r="A7" s="31" t="s">
        <v>276</v>
      </c>
      <c r="B7" s="39" t="s">
        <v>208</v>
      </c>
      <c r="C7" s="38">
        <v>11.57</v>
      </c>
      <c r="D7" s="27" t="s">
        <v>67</v>
      </c>
      <c r="E7" s="28">
        <v>0</v>
      </c>
      <c r="F7" s="37">
        <v>0</v>
      </c>
      <c r="G7" s="36">
        <f t="shared" si="3"/>
        <v>0</v>
      </c>
      <c r="H7" s="34">
        <v>1</v>
      </c>
      <c r="I7" s="35">
        <f t="shared" si="4"/>
        <v>0</v>
      </c>
      <c r="J7" s="34">
        <v>1</v>
      </c>
      <c r="K7" s="33">
        <f t="shared" si="5"/>
        <v>0</v>
      </c>
      <c r="L7" s="33">
        <f t="shared" si="6"/>
        <v>0</v>
      </c>
      <c r="M7" s="33">
        <f t="shared" si="7"/>
        <v>0</v>
      </c>
      <c r="N7" s="32" t="s">
        <v>65</v>
      </c>
      <c r="P7" s="73">
        <v>5</v>
      </c>
      <c r="Q7" s="18" t="s">
        <v>275</v>
      </c>
      <c r="R7" s="10" t="s">
        <v>274</v>
      </c>
      <c r="S7" s="72">
        <f t="shared" si="0"/>
        <v>74.900000000000006</v>
      </c>
      <c r="T7" s="72">
        <f t="shared" si="1"/>
        <v>14380.800000000001</v>
      </c>
      <c r="U7" s="72">
        <f t="shared" si="2"/>
        <v>1198.4000000000001</v>
      </c>
      <c r="V7" s="72">
        <f t="shared" si="8"/>
        <v>1198.4000000000001</v>
      </c>
      <c r="W7" s="71"/>
    </row>
    <row r="8" spans="1:23" ht="14.25" customHeight="1" x14ac:dyDescent="0.2">
      <c r="A8" s="31" t="s">
        <v>219</v>
      </c>
      <c r="B8" s="39" t="s">
        <v>78</v>
      </c>
      <c r="C8" s="38">
        <v>6.1</v>
      </c>
      <c r="D8" s="27" t="s">
        <v>218</v>
      </c>
      <c r="E8" s="28">
        <v>5</v>
      </c>
      <c r="F8" s="37">
        <f t="shared" ref="F8:F13" si="9">VLOOKUP($E8,$P$26:$R$37,3,FALSE)</f>
        <v>192</v>
      </c>
      <c r="G8" s="36">
        <f t="shared" si="3"/>
        <v>1171.1999999999998</v>
      </c>
      <c r="H8" s="34">
        <v>1</v>
      </c>
      <c r="I8" s="35">
        <f t="shared" si="4"/>
        <v>1171.1999999999998</v>
      </c>
      <c r="J8" s="34">
        <v>1</v>
      </c>
      <c r="K8" s="33">
        <f t="shared" si="5"/>
        <v>1171.1999999999998</v>
      </c>
      <c r="L8" s="33">
        <f t="shared" si="6"/>
        <v>97.59999999999998</v>
      </c>
      <c r="M8" s="33">
        <f t="shared" si="7"/>
        <v>15.999999999999998</v>
      </c>
      <c r="N8" s="32"/>
      <c r="P8" s="73">
        <v>6</v>
      </c>
      <c r="Q8" s="18" t="s">
        <v>273</v>
      </c>
      <c r="R8" s="10" t="s">
        <v>67</v>
      </c>
      <c r="S8" s="72">
        <f t="shared" si="0"/>
        <v>62.11</v>
      </c>
      <c r="T8" s="72">
        <f t="shared" si="1"/>
        <v>130.16</v>
      </c>
      <c r="U8" s="72">
        <f t="shared" si="2"/>
        <v>10.846666666666666</v>
      </c>
      <c r="V8" s="72">
        <f t="shared" si="8"/>
        <v>10.85</v>
      </c>
      <c r="W8" s="71"/>
    </row>
    <row r="9" spans="1:23" ht="14.25" customHeight="1" x14ac:dyDescent="0.2">
      <c r="A9" s="31" t="s">
        <v>203</v>
      </c>
      <c r="B9" s="39" t="s">
        <v>106</v>
      </c>
      <c r="C9" s="38">
        <v>2.97</v>
      </c>
      <c r="D9" s="27" t="s">
        <v>105</v>
      </c>
      <c r="E9" s="28">
        <v>1</v>
      </c>
      <c r="F9" s="37">
        <f t="shared" si="9"/>
        <v>40</v>
      </c>
      <c r="G9" s="36">
        <f t="shared" si="3"/>
        <v>118.80000000000001</v>
      </c>
      <c r="H9" s="34">
        <v>1</v>
      </c>
      <c r="I9" s="35">
        <f t="shared" si="4"/>
        <v>118.80000000000001</v>
      </c>
      <c r="J9" s="34">
        <v>1</v>
      </c>
      <c r="K9" s="33">
        <f t="shared" si="5"/>
        <v>118.80000000000001</v>
      </c>
      <c r="L9" s="33">
        <f t="shared" si="6"/>
        <v>9.9</v>
      </c>
      <c r="M9" s="33">
        <f t="shared" si="7"/>
        <v>3.333333333333333</v>
      </c>
      <c r="N9" s="32"/>
      <c r="P9" s="73">
        <v>7</v>
      </c>
      <c r="Q9" s="18" t="s">
        <v>272</v>
      </c>
      <c r="R9" s="10" t="s">
        <v>70</v>
      </c>
      <c r="S9" s="72">
        <f t="shared" si="0"/>
        <v>164.73</v>
      </c>
      <c r="T9" s="72">
        <f t="shared" si="1"/>
        <v>2632</v>
      </c>
      <c r="U9" s="72">
        <f t="shared" si="2"/>
        <v>219.33333333333334</v>
      </c>
      <c r="V9" s="72">
        <f t="shared" si="8"/>
        <v>219.33</v>
      </c>
      <c r="W9" s="71"/>
    </row>
    <row r="10" spans="1:23" ht="14.25" customHeight="1" x14ac:dyDescent="0.2">
      <c r="A10" s="31" t="s">
        <v>234</v>
      </c>
      <c r="B10" s="39" t="s">
        <v>69</v>
      </c>
      <c r="C10" s="38">
        <v>11.67</v>
      </c>
      <c r="D10" s="27" t="s">
        <v>58</v>
      </c>
      <c r="E10" s="28">
        <v>5</v>
      </c>
      <c r="F10" s="37">
        <f t="shared" si="9"/>
        <v>192</v>
      </c>
      <c r="G10" s="36">
        <f t="shared" si="3"/>
        <v>2240.64</v>
      </c>
      <c r="H10" s="34">
        <v>1</v>
      </c>
      <c r="I10" s="35">
        <f t="shared" si="4"/>
        <v>2240.64</v>
      </c>
      <c r="J10" s="34">
        <v>1</v>
      </c>
      <c r="K10" s="33">
        <f t="shared" si="5"/>
        <v>2240.64</v>
      </c>
      <c r="L10" s="33">
        <f t="shared" si="6"/>
        <v>186.72</v>
      </c>
      <c r="M10" s="33">
        <f t="shared" si="7"/>
        <v>16</v>
      </c>
      <c r="N10" s="32"/>
      <c r="P10" s="73">
        <v>8</v>
      </c>
      <c r="Q10" s="18" t="s">
        <v>272</v>
      </c>
      <c r="R10" s="10" t="s">
        <v>271</v>
      </c>
      <c r="S10" s="72">
        <f t="shared" si="0"/>
        <v>0</v>
      </c>
      <c r="T10" s="72">
        <f t="shared" si="1"/>
        <v>0</v>
      </c>
      <c r="U10" s="72">
        <f t="shared" si="2"/>
        <v>0</v>
      </c>
      <c r="V10" s="72">
        <f t="shared" si="8"/>
        <v>0</v>
      </c>
      <c r="W10" s="71"/>
    </row>
    <row r="11" spans="1:23" ht="14.25" customHeight="1" x14ac:dyDescent="0.2">
      <c r="A11" s="31" t="s">
        <v>231</v>
      </c>
      <c r="B11" s="39" t="s">
        <v>69</v>
      </c>
      <c r="C11" s="38">
        <v>19.39</v>
      </c>
      <c r="D11" s="27" t="s">
        <v>58</v>
      </c>
      <c r="E11" s="28">
        <v>5</v>
      </c>
      <c r="F11" s="37">
        <f t="shared" si="9"/>
        <v>192</v>
      </c>
      <c r="G11" s="36">
        <f t="shared" si="3"/>
        <v>3722.88</v>
      </c>
      <c r="H11" s="34">
        <v>1</v>
      </c>
      <c r="I11" s="35">
        <f t="shared" si="4"/>
        <v>3722.88</v>
      </c>
      <c r="J11" s="34">
        <v>1</v>
      </c>
      <c r="K11" s="33">
        <f t="shared" si="5"/>
        <v>3722.88</v>
      </c>
      <c r="L11" s="33">
        <f t="shared" si="6"/>
        <v>310.24</v>
      </c>
      <c r="M11" s="33">
        <f t="shared" si="7"/>
        <v>16</v>
      </c>
      <c r="N11" s="32"/>
      <c r="P11" s="73">
        <v>9</v>
      </c>
      <c r="Q11" s="18" t="s">
        <v>269</v>
      </c>
      <c r="R11" s="10" t="s">
        <v>218</v>
      </c>
      <c r="S11" s="72">
        <f t="shared" si="0"/>
        <v>45.620000000000005</v>
      </c>
      <c r="T11" s="72">
        <f t="shared" si="1"/>
        <v>8759.0400000000009</v>
      </c>
      <c r="U11" s="72">
        <f t="shared" si="2"/>
        <v>729.92000000000007</v>
      </c>
      <c r="V11" s="72">
        <f t="shared" si="8"/>
        <v>729.92</v>
      </c>
      <c r="W11" s="71"/>
    </row>
    <row r="12" spans="1:23" ht="14.25" customHeight="1" x14ac:dyDescent="0.2">
      <c r="A12" s="31" t="s">
        <v>270</v>
      </c>
      <c r="B12" s="39" t="s">
        <v>69</v>
      </c>
      <c r="C12" s="59">
        <v>5.21</v>
      </c>
      <c r="D12" s="27" t="s">
        <v>58</v>
      </c>
      <c r="E12" s="28">
        <v>5</v>
      </c>
      <c r="F12" s="37">
        <f t="shared" si="9"/>
        <v>192</v>
      </c>
      <c r="G12" s="36">
        <f t="shared" si="3"/>
        <v>1000.3199999999999</v>
      </c>
      <c r="H12" s="34">
        <v>1</v>
      </c>
      <c r="I12" s="35">
        <f t="shared" si="4"/>
        <v>1000.3199999999999</v>
      </c>
      <c r="J12" s="34">
        <v>1</v>
      </c>
      <c r="K12" s="33">
        <f t="shared" si="5"/>
        <v>1000.3199999999999</v>
      </c>
      <c r="L12" s="33">
        <f t="shared" si="6"/>
        <v>83.36</v>
      </c>
      <c r="M12" s="33">
        <f t="shared" si="7"/>
        <v>16</v>
      </c>
      <c r="N12" s="32"/>
      <c r="P12" s="73">
        <v>10</v>
      </c>
      <c r="Q12" s="18" t="s">
        <v>269</v>
      </c>
      <c r="R12" s="10" t="s">
        <v>77</v>
      </c>
      <c r="S12" s="72">
        <f t="shared" si="0"/>
        <v>219.53000000000003</v>
      </c>
      <c r="T12" s="72">
        <f t="shared" si="1"/>
        <v>42149.759999999995</v>
      </c>
      <c r="U12" s="72">
        <f t="shared" si="2"/>
        <v>3512.4799999999996</v>
      </c>
      <c r="V12" s="72">
        <f t="shared" si="8"/>
        <v>3512.48</v>
      </c>
      <c r="W12" s="71"/>
    </row>
    <row r="13" spans="1:23" ht="14.25" customHeight="1" x14ac:dyDescent="0.2">
      <c r="A13" s="31" t="s">
        <v>200</v>
      </c>
      <c r="B13" s="39" t="s">
        <v>69</v>
      </c>
      <c r="C13" s="38">
        <v>5.21</v>
      </c>
      <c r="D13" s="27" t="s">
        <v>58</v>
      </c>
      <c r="E13" s="28">
        <v>5</v>
      </c>
      <c r="F13" s="37">
        <f t="shared" si="9"/>
        <v>192</v>
      </c>
      <c r="G13" s="36">
        <f t="shared" si="3"/>
        <v>1000.3199999999999</v>
      </c>
      <c r="H13" s="34">
        <v>1</v>
      </c>
      <c r="I13" s="35">
        <f t="shared" si="4"/>
        <v>1000.3199999999999</v>
      </c>
      <c r="J13" s="34">
        <v>1</v>
      </c>
      <c r="K13" s="33">
        <f t="shared" si="5"/>
        <v>1000.3199999999999</v>
      </c>
      <c r="L13" s="33">
        <f t="shared" si="6"/>
        <v>83.36</v>
      </c>
      <c r="M13" s="33">
        <f t="shared" si="7"/>
        <v>16</v>
      </c>
      <c r="N13" s="32"/>
      <c r="P13" s="73">
        <v>11</v>
      </c>
      <c r="Q13" s="18" t="s">
        <v>106</v>
      </c>
      <c r="R13" s="10" t="s">
        <v>105</v>
      </c>
      <c r="S13" s="72">
        <f t="shared" si="0"/>
        <v>11.88</v>
      </c>
      <c r="T13" s="72">
        <f t="shared" si="1"/>
        <v>475.20000000000005</v>
      </c>
      <c r="U13" s="72">
        <f t="shared" si="2"/>
        <v>39.6</v>
      </c>
      <c r="V13" s="72">
        <f t="shared" si="8"/>
        <v>39.6</v>
      </c>
      <c r="W13" s="71"/>
    </row>
    <row r="14" spans="1:23" ht="14.25" customHeight="1" x14ac:dyDescent="0.2">
      <c r="A14" s="31"/>
      <c r="B14" s="39"/>
      <c r="C14" s="38"/>
      <c r="D14" s="27"/>
      <c r="E14" s="28"/>
      <c r="F14" s="27"/>
      <c r="G14" s="27"/>
      <c r="H14" s="54"/>
      <c r="I14" s="53"/>
      <c r="J14" s="54"/>
      <c r="K14" s="53"/>
      <c r="L14" s="53"/>
      <c r="M14" s="53"/>
      <c r="N14" s="32"/>
      <c r="P14" s="73">
        <v>12</v>
      </c>
      <c r="Q14" s="18" t="s">
        <v>268</v>
      </c>
      <c r="R14" s="10" t="s">
        <v>58</v>
      </c>
      <c r="S14" s="72">
        <f t="shared" si="0"/>
        <v>568.78000000000009</v>
      </c>
      <c r="T14" s="72">
        <f t="shared" si="1"/>
        <v>109205.75999999998</v>
      </c>
      <c r="U14" s="72">
        <f t="shared" si="2"/>
        <v>9100.4799999999977</v>
      </c>
      <c r="V14" s="72">
        <f t="shared" si="8"/>
        <v>9100.48</v>
      </c>
      <c r="W14" s="71"/>
    </row>
    <row r="15" spans="1:23" ht="14.25" customHeight="1" x14ac:dyDescent="0.2">
      <c r="A15" s="52"/>
      <c r="B15" s="51" t="s">
        <v>267</v>
      </c>
      <c r="C15" s="50"/>
      <c r="D15" s="49">
        <f>SUM(C16:C48)-C37-C39-C38</f>
        <v>851.9699999999998</v>
      </c>
      <c r="E15" s="48"/>
      <c r="F15" s="47"/>
      <c r="G15" s="47"/>
      <c r="H15" s="46"/>
      <c r="I15" s="45"/>
      <c r="J15" s="46"/>
      <c r="K15" s="45"/>
      <c r="L15" s="45"/>
      <c r="M15" s="45"/>
      <c r="N15" s="44"/>
      <c r="P15" s="73">
        <v>13</v>
      </c>
      <c r="Q15" s="18" t="s">
        <v>75</v>
      </c>
      <c r="R15" s="10" t="s">
        <v>73</v>
      </c>
      <c r="S15" s="72">
        <f t="shared" si="0"/>
        <v>280</v>
      </c>
      <c r="T15" s="72">
        <f t="shared" si="1"/>
        <v>53760</v>
      </c>
      <c r="U15" s="72">
        <f t="shared" si="2"/>
        <v>4480</v>
      </c>
      <c r="V15" s="72">
        <f t="shared" si="8"/>
        <v>4480</v>
      </c>
      <c r="W15" s="71"/>
    </row>
    <row r="16" spans="1:23" ht="14.25" customHeight="1" x14ac:dyDescent="0.2">
      <c r="A16" s="31" t="s">
        <v>254</v>
      </c>
      <c r="B16" s="39" t="s">
        <v>266</v>
      </c>
      <c r="C16" s="38">
        <v>74.55</v>
      </c>
      <c r="D16" s="27" t="s">
        <v>122</v>
      </c>
      <c r="E16" s="28">
        <v>5</v>
      </c>
      <c r="F16" s="37">
        <f t="shared" ref="F16:F36" si="10">VLOOKUP($E16,$P$26:$R$37,3,FALSE)</f>
        <v>192</v>
      </c>
      <c r="G16" s="36">
        <f t="shared" ref="G16:G47" si="11">F16*C16</f>
        <v>14313.599999999999</v>
      </c>
      <c r="H16" s="34">
        <v>1</v>
      </c>
      <c r="I16" s="35">
        <f t="shared" ref="I16:I47" si="12">G16/H16</f>
        <v>14313.599999999999</v>
      </c>
      <c r="J16" s="34">
        <v>1</v>
      </c>
      <c r="K16" s="33">
        <f t="shared" ref="K16:K47" si="13">I16*J16</f>
        <v>14313.599999999999</v>
      </c>
      <c r="L16" s="33">
        <f t="shared" ref="L16:L47" si="14">K16/12</f>
        <v>1192.8</v>
      </c>
      <c r="M16" s="33">
        <f t="shared" ref="M16:M47" si="15">L16/C16</f>
        <v>16</v>
      </c>
      <c r="N16" s="32"/>
      <c r="P16" s="73">
        <v>3</v>
      </c>
      <c r="Q16" s="18" t="s">
        <v>265</v>
      </c>
      <c r="R16" s="10" t="s">
        <v>84</v>
      </c>
      <c r="S16" s="72">
        <f t="shared" si="0"/>
        <v>1110.75</v>
      </c>
      <c r="T16" s="72">
        <f t="shared" si="1"/>
        <v>213264.00000000003</v>
      </c>
      <c r="U16" s="72">
        <f t="shared" si="2"/>
        <v>17772.000000000004</v>
      </c>
      <c r="V16" s="72">
        <f t="shared" si="8"/>
        <v>17772</v>
      </c>
      <c r="W16" s="71"/>
    </row>
    <row r="17" spans="1:23" ht="14.25" customHeight="1" x14ac:dyDescent="0.2">
      <c r="A17" s="31" t="s">
        <v>264</v>
      </c>
      <c r="B17" s="39" t="s">
        <v>85</v>
      </c>
      <c r="C17" s="38">
        <v>50.16</v>
      </c>
      <c r="D17" s="27" t="s">
        <v>84</v>
      </c>
      <c r="E17" s="28">
        <v>5</v>
      </c>
      <c r="F17" s="37">
        <f t="shared" si="10"/>
        <v>192</v>
      </c>
      <c r="G17" s="36">
        <f t="shared" si="11"/>
        <v>9630.7199999999993</v>
      </c>
      <c r="H17" s="34">
        <v>1</v>
      </c>
      <c r="I17" s="35">
        <f t="shared" si="12"/>
        <v>9630.7199999999993</v>
      </c>
      <c r="J17" s="34">
        <v>1</v>
      </c>
      <c r="K17" s="33">
        <f t="shared" si="13"/>
        <v>9630.7199999999993</v>
      </c>
      <c r="L17" s="33">
        <f t="shared" si="14"/>
        <v>802.56</v>
      </c>
      <c r="M17" s="33">
        <f t="shared" si="15"/>
        <v>16</v>
      </c>
      <c r="N17" s="32"/>
      <c r="P17" s="73">
        <v>14</v>
      </c>
      <c r="Q17" s="18" t="s">
        <v>263</v>
      </c>
      <c r="R17" s="10" t="s">
        <v>60</v>
      </c>
      <c r="S17" s="72">
        <f t="shared" si="0"/>
        <v>43.2</v>
      </c>
      <c r="T17" s="72">
        <f t="shared" si="1"/>
        <v>8294.4000000000015</v>
      </c>
      <c r="U17" s="72">
        <f t="shared" si="2"/>
        <v>691.20000000000016</v>
      </c>
      <c r="V17" s="72">
        <f t="shared" si="8"/>
        <v>691.2</v>
      </c>
      <c r="W17" s="71"/>
    </row>
    <row r="18" spans="1:23" ht="14.25" customHeight="1" x14ac:dyDescent="0.2">
      <c r="A18" s="31" t="s">
        <v>262</v>
      </c>
      <c r="B18" s="39" t="s">
        <v>85</v>
      </c>
      <c r="C18" s="38">
        <v>50.12</v>
      </c>
      <c r="D18" s="27" t="s">
        <v>84</v>
      </c>
      <c r="E18" s="28">
        <v>5</v>
      </c>
      <c r="F18" s="37">
        <f t="shared" si="10"/>
        <v>192</v>
      </c>
      <c r="G18" s="36">
        <f t="shared" si="11"/>
        <v>9623.0399999999991</v>
      </c>
      <c r="H18" s="34">
        <v>1</v>
      </c>
      <c r="I18" s="35">
        <f t="shared" si="12"/>
        <v>9623.0399999999991</v>
      </c>
      <c r="J18" s="34">
        <v>1</v>
      </c>
      <c r="K18" s="33">
        <f t="shared" si="13"/>
        <v>9623.0399999999991</v>
      </c>
      <c r="L18" s="33">
        <f t="shared" si="14"/>
        <v>801.92</v>
      </c>
      <c r="M18" s="33">
        <f t="shared" si="15"/>
        <v>16</v>
      </c>
      <c r="N18" s="32"/>
      <c r="P18" s="73">
        <v>15</v>
      </c>
      <c r="Q18" s="18" t="s">
        <v>260</v>
      </c>
      <c r="R18" s="10" t="s">
        <v>166</v>
      </c>
      <c r="S18" s="72">
        <f t="shared" si="0"/>
        <v>138.32999999999998</v>
      </c>
      <c r="T18" s="72">
        <f t="shared" si="1"/>
        <v>26559.360000000001</v>
      </c>
      <c r="U18" s="72">
        <f t="shared" si="2"/>
        <v>2213.2800000000002</v>
      </c>
      <c r="V18" s="72">
        <f t="shared" si="8"/>
        <v>2213.2800000000002</v>
      </c>
      <c r="W18" s="71"/>
    </row>
    <row r="19" spans="1:23" ht="14.25" customHeight="1" x14ac:dyDescent="0.2">
      <c r="A19" s="31" t="s">
        <v>261</v>
      </c>
      <c r="B19" s="39" t="s">
        <v>85</v>
      </c>
      <c r="C19" s="38">
        <v>50.12</v>
      </c>
      <c r="D19" s="27" t="s">
        <v>84</v>
      </c>
      <c r="E19" s="28">
        <v>5</v>
      </c>
      <c r="F19" s="37">
        <f t="shared" si="10"/>
        <v>192</v>
      </c>
      <c r="G19" s="36">
        <f t="shared" si="11"/>
        <v>9623.0399999999991</v>
      </c>
      <c r="H19" s="34">
        <v>1</v>
      </c>
      <c r="I19" s="35">
        <f t="shared" si="12"/>
        <v>9623.0399999999991</v>
      </c>
      <c r="J19" s="34">
        <v>1</v>
      </c>
      <c r="K19" s="33">
        <f t="shared" si="13"/>
        <v>9623.0399999999991</v>
      </c>
      <c r="L19" s="33">
        <f t="shared" si="14"/>
        <v>801.92</v>
      </c>
      <c r="M19" s="33">
        <f t="shared" si="15"/>
        <v>16</v>
      </c>
      <c r="N19" s="32"/>
      <c r="P19" s="73">
        <v>16</v>
      </c>
      <c r="Q19" s="18" t="s">
        <v>260</v>
      </c>
      <c r="R19" s="10" t="s">
        <v>56</v>
      </c>
      <c r="S19" s="72">
        <f t="shared" si="0"/>
        <v>20.38</v>
      </c>
      <c r="T19" s="72">
        <f t="shared" si="1"/>
        <v>1159.2</v>
      </c>
      <c r="U19" s="72">
        <f t="shared" si="2"/>
        <v>96.600000000000009</v>
      </c>
      <c r="V19" s="72">
        <f t="shared" si="8"/>
        <v>96.6</v>
      </c>
      <c r="W19" s="71"/>
    </row>
    <row r="20" spans="1:23" ht="14.25" customHeight="1" x14ac:dyDescent="0.2">
      <c r="A20" s="31" t="s">
        <v>259</v>
      </c>
      <c r="B20" s="39" t="s">
        <v>85</v>
      </c>
      <c r="C20" s="38">
        <v>50.12</v>
      </c>
      <c r="D20" s="27" t="s">
        <v>84</v>
      </c>
      <c r="E20" s="28">
        <v>5</v>
      </c>
      <c r="F20" s="37">
        <f t="shared" si="10"/>
        <v>192</v>
      </c>
      <c r="G20" s="36">
        <f t="shared" si="11"/>
        <v>9623.0399999999991</v>
      </c>
      <c r="H20" s="34">
        <v>1</v>
      </c>
      <c r="I20" s="35">
        <f t="shared" si="12"/>
        <v>9623.0399999999991</v>
      </c>
      <c r="J20" s="34">
        <v>1</v>
      </c>
      <c r="K20" s="33">
        <f t="shared" si="13"/>
        <v>9623.0399999999991</v>
      </c>
      <c r="L20" s="33">
        <f t="shared" si="14"/>
        <v>801.92</v>
      </c>
      <c r="M20" s="33">
        <f t="shared" si="15"/>
        <v>16</v>
      </c>
      <c r="N20" s="32"/>
      <c r="P20" s="73">
        <v>17</v>
      </c>
      <c r="Q20" s="18" t="s">
        <v>258</v>
      </c>
      <c r="R20" s="10" t="s">
        <v>257</v>
      </c>
      <c r="S20" s="72">
        <f t="shared" si="0"/>
        <v>171.2</v>
      </c>
      <c r="T20" s="72">
        <f t="shared" si="1"/>
        <v>32870.400000000009</v>
      </c>
      <c r="U20" s="72">
        <f t="shared" si="2"/>
        <v>2739.2000000000007</v>
      </c>
      <c r="V20" s="72">
        <f t="shared" si="8"/>
        <v>2739.2</v>
      </c>
      <c r="W20" s="71"/>
    </row>
    <row r="21" spans="1:23" ht="14.25" customHeight="1" x14ac:dyDescent="0.2">
      <c r="A21" s="31" t="s">
        <v>256</v>
      </c>
      <c r="B21" s="39" t="s">
        <v>85</v>
      </c>
      <c r="C21" s="38">
        <v>50.12</v>
      </c>
      <c r="D21" s="27" t="s">
        <v>84</v>
      </c>
      <c r="E21" s="28">
        <v>5</v>
      </c>
      <c r="F21" s="37">
        <f t="shared" si="10"/>
        <v>192</v>
      </c>
      <c r="G21" s="36">
        <f t="shared" si="11"/>
        <v>9623.0399999999991</v>
      </c>
      <c r="H21" s="34">
        <v>1</v>
      </c>
      <c r="I21" s="35">
        <f t="shared" si="12"/>
        <v>9623.0399999999991</v>
      </c>
      <c r="J21" s="34">
        <v>1</v>
      </c>
      <c r="K21" s="33">
        <f t="shared" si="13"/>
        <v>9623.0399999999991</v>
      </c>
      <c r="L21" s="33">
        <f t="shared" si="14"/>
        <v>801.92</v>
      </c>
      <c r="M21" s="33">
        <f t="shared" si="15"/>
        <v>16</v>
      </c>
      <c r="N21" s="32"/>
      <c r="P21" s="73">
        <v>18</v>
      </c>
      <c r="R21" s="10"/>
      <c r="S21" s="72">
        <f t="shared" si="0"/>
        <v>0</v>
      </c>
      <c r="T21" s="72">
        <f t="shared" si="1"/>
        <v>0</v>
      </c>
      <c r="U21" s="72">
        <f t="shared" si="2"/>
        <v>0</v>
      </c>
      <c r="V21" s="72">
        <f t="shared" si="8"/>
        <v>0</v>
      </c>
      <c r="W21" s="71"/>
    </row>
    <row r="22" spans="1:23" ht="14.25" customHeight="1" x14ac:dyDescent="0.2">
      <c r="A22" s="31" t="s">
        <v>255</v>
      </c>
      <c r="B22" s="39" t="s">
        <v>85</v>
      </c>
      <c r="C22" s="38">
        <v>50.16</v>
      </c>
      <c r="D22" s="27" t="s">
        <v>84</v>
      </c>
      <c r="E22" s="28">
        <v>5</v>
      </c>
      <c r="F22" s="37">
        <f t="shared" si="10"/>
        <v>192</v>
      </c>
      <c r="G22" s="36">
        <f t="shared" si="11"/>
        <v>9630.7199999999993</v>
      </c>
      <c r="H22" s="34">
        <v>1</v>
      </c>
      <c r="I22" s="35">
        <f t="shared" si="12"/>
        <v>9630.7199999999993</v>
      </c>
      <c r="J22" s="34">
        <v>1</v>
      </c>
      <c r="K22" s="33">
        <f t="shared" si="13"/>
        <v>9630.7199999999993</v>
      </c>
      <c r="L22" s="33">
        <f t="shared" si="14"/>
        <v>802.56</v>
      </c>
      <c r="M22" s="33">
        <f t="shared" si="15"/>
        <v>16</v>
      </c>
      <c r="N22" s="32"/>
      <c r="P22" s="73">
        <v>19</v>
      </c>
      <c r="S22" s="72">
        <f t="shared" si="0"/>
        <v>0</v>
      </c>
      <c r="T22" s="72">
        <f t="shared" si="1"/>
        <v>0</v>
      </c>
      <c r="U22" s="72">
        <f t="shared" si="2"/>
        <v>0</v>
      </c>
      <c r="V22" s="72">
        <f t="shared" si="8"/>
        <v>0</v>
      </c>
      <c r="W22" s="71"/>
    </row>
    <row r="23" spans="1:23" ht="14.25" customHeight="1" x14ac:dyDescent="0.2">
      <c r="A23" s="31" t="s">
        <v>254</v>
      </c>
      <c r="B23" s="39" t="s">
        <v>85</v>
      </c>
      <c r="C23" s="38">
        <v>74.55</v>
      </c>
      <c r="D23" s="27" t="s">
        <v>84</v>
      </c>
      <c r="E23" s="28">
        <v>5</v>
      </c>
      <c r="F23" s="37">
        <f t="shared" si="10"/>
        <v>192</v>
      </c>
      <c r="G23" s="36">
        <f t="shared" si="11"/>
        <v>14313.599999999999</v>
      </c>
      <c r="H23" s="34">
        <v>1</v>
      </c>
      <c r="I23" s="35">
        <f t="shared" si="12"/>
        <v>14313.599999999999</v>
      </c>
      <c r="J23" s="34">
        <v>1</v>
      </c>
      <c r="K23" s="33">
        <f t="shared" si="13"/>
        <v>14313.599999999999</v>
      </c>
      <c r="L23" s="33">
        <f t="shared" si="14"/>
        <v>1192.8</v>
      </c>
      <c r="M23" s="33">
        <f t="shared" si="15"/>
        <v>16</v>
      </c>
      <c r="N23" s="32"/>
      <c r="P23" s="73">
        <v>20</v>
      </c>
      <c r="S23" s="72">
        <f t="shared" si="0"/>
        <v>0</v>
      </c>
      <c r="T23" s="72">
        <f t="shared" si="1"/>
        <v>0</v>
      </c>
      <c r="U23" s="72">
        <f t="shared" si="2"/>
        <v>0</v>
      </c>
      <c r="V23" s="72">
        <f t="shared" si="8"/>
        <v>0</v>
      </c>
      <c r="W23" s="71"/>
    </row>
    <row r="24" spans="1:23" ht="14.25" customHeight="1" thickBot="1" x14ac:dyDescent="0.25">
      <c r="A24" s="31" t="s">
        <v>253</v>
      </c>
      <c r="B24" s="40" t="s">
        <v>252</v>
      </c>
      <c r="C24" s="66">
        <v>74.349999999999994</v>
      </c>
      <c r="D24" s="27" t="s">
        <v>122</v>
      </c>
      <c r="E24" s="28">
        <v>5</v>
      </c>
      <c r="F24" s="37">
        <f t="shared" si="10"/>
        <v>192</v>
      </c>
      <c r="G24" s="36">
        <f t="shared" si="11"/>
        <v>14275.199999999999</v>
      </c>
      <c r="H24" s="34">
        <v>1</v>
      </c>
      <c r="I24" s="35">
        <f t="shared" si="12"/>
        <v>14275.199999999999</v>
      </c>
      <c r="J24" s="34">
        <v>1</v>
      </c>
      <c r="K24" s="33">
        <f t="shared" si="13"/>
        <v>14275.199999999999</v>
      </c>
      <c r="L24" s="33">
        <f t="shared" si="14"/>
        <v>1189.5999999999999</v>
      </c>
      <c r="M24" s="33">
        <f t="shared" si="15"/>
        <v>16</v>
      </c>
      <c r="N24" s="32"/>
      <c r="P24" s="70"/>
      <c r="Q24" s="69"/>
      <c r="R24" s="69"/>
      <c r="S24" s="68">
        <f>SUM(S4:S23)</f>
        <v>3588.25</v>
      </c>
      <c r="T24" s="68">
        <f>SUM(T4:T23)</f>
        <v>643593.36</v>
      </c>
      <c r="U24" s="68">
        <f>SUM(U3:U23)</f>
        <v>53632.78</v>
      </c>
      <c r="V24" s="68">
        <f>SUM(V3:V23)</f>
        <v>53632.779999999992</v>
      </c>
      <c r="W24" s="67"/>
    </row>
    <row r="25" spans="1:23" ht="14.25" customHeight="1" x14ac:dyDescent="0.2">
      <c r="A25" s="31" t="s">
        <v>251</v>
      </c>
      <c r="B25" s="40" t="s">
        <v>85</v>
      </c>
      <c r="C25" s="66">
        <v>74.55</v>
      </c>
      <c r="D25" s="27" t="s">
        <v>84</v>
      </c>
      <c r="E25" s="28">
        <v>5</v>
      </c>
      <c r="F25" s="37">
        <f t="shared" si="10"/>
        <v>192</v>
      </c>
      <c r="G25" s="36">
        <f t="shared" si="11"/>
        <v>14313.599999999999</v>
      </c>
      <c r="H25" s="34">
        <v>1</v>
      </c>
      <c r="I25" s="35">
        <f t="shared" si="12"/>
        <v>14313.599999999999</v>
      </c>
      <c r="J25" s="34">
        <v>1</v>
      </c>
      <c r="K25" s="33">
        <f t="shared" si="13"/>
        <v>14313.599999999999</v>
      </c>
      <c r="L25" s="33">
        <f t="shared" si="14"/>
        <v>1192.8</v>
      </c>
      <c r="M25" s="33">
        <f t="shared" si="15"/>
        <v>16</v>
      </c>
      <c r="N25" s="32"/>
    </row>
    <row r="26" spans="1:23" ht="14.25" customHeight="1" x14ac:dyDescent="0.2">
      <c r="A26" s="31" t="s">
        <v>250</v>
      </c>
      <c r="B26" s="39" t="s">
        <v>249</v>
      </c>
      <c r="C26" s="38">
        <v>17.47</v>
      </c>
      <c r="D26" s="27" t="s">
        <v>122</v>
      </c>
      <c r="E26" s="28">
        <v>5</v>
      </c>
      <c r="F26" s="37">
        <f t="shared" si="10"/>
        <v>192</v>
      </c>
      <c r="G26" s="36">
        <f t="shared" si="11"/>
        <v>3354.24</v>
      </c>
      <c r="H26" s="34">
        <v>1</v>
      </c>
      <c r="I26" s="35">
        <f t="shared" si="12"/>
        <v>3354.24</v>
      </c>
      <c r="J26" s="34">
        <v>1</v>
      </c>
      <c r="K26" s="33">
        <f t="shared" si="13"/>
        <v>3354.24</v>
      </c>
      <c r="L26" s="33">
        <f t="shared" si="14"/>
        <v>279.52</v>
      </c>
      <c r="M26" s="33">
        <f t="shared" si="15"/>
        <v>16</v>
      </c>
      <c r="N26" s="32"/>
      <c r="P26" s="14">
        <v>0</v>
      </c>
      <c r="Q26" s="9" t="s">
        <v>248</v>
      </c>
      <c r="R26" s="65">
        <v>0</v>
      </c>
    </row>
    <row r="27" spans="1:23" ht="14.25" customHeight="1" x14ac:dyDescent="0.2">
      <c r="A27" s="31" t="s">
        <v>247</v>
      </c>
      <c r="B27" s="39" t="s">
        <v>69</v>
      </c>
      <c r="C27" s="57">
        <v>6.66</v>
      </c>
      <c r="D27" s="27" t="s">
        <v>58</v>
      </c>
      <c r="E27" s="28">
        <v>5</v>
      </c>
      <c r="F27" s="37">
        <f t="shared" si="10"/>
        <v>192</v>
      </c>
      <c r="G27" s="36">
        <f t="shared" si="11"/>
        <v>1278.72</v>
      </c>
      <c r="H27" s="34">
        <v>1</v>
      </c>
      <c r="I27" s="35">
        <f t="shared" si="12"/>
        <v>1278.72</v>
      </c>
      <c r="J27" s="34">
        <v>1</v>
      </c>
      <c r="K27" s="33">
        <f t="shared" si="13"/>
        <v>1278.72</v>
      </c>
      <c r="L27" s="33">
        <f t="shared" si="14"/>
        <v>106.56</v>
      </c>
      <c r="M27" s="33">
        <f t="shared" si="15"/>
        <v>16</v>
      </c>
      <c r="N27" s="32"/>
      <c r="P27" s="14">
        <v>1</v>
      </c>
      <c r="Q27" s="9" t="s">
        <v>246</v>
      </c>
      <c r="R27" s="64">
        <v>40</v>
      </c>
      <c r="S27" s="9" t="s">
        <v>245</v>
      </c>
    </row>
    <row r="28" spans="1:23" ht="14.25" customHeight="1" x14ac:dyDescent="0.2">
      <c r="A28" s="31" t="s">
        <v>244</v>
      </c>
      <c r="B28" s="39" t="s">
        <v>69</v>
      </c>
      <c r="C28" s="38">
        <v>6.66</v>
      </c>
      <c r="D28" s="27" t="s">
        <v>58</v>
      </c>
      <c r="E28" s="28">
        <v>5</v>
      </c>
      <c r="F28" s="37">
        <f t="shared" si="10"/>
        <v>192</v>
      </c>
      <c r="G28" s="36">
        <f t="shared" si="11"/>
        <v>1278.72</v>
      </c>
      <c r="H28" s="34">
        <v>1</v>
      </c>
      <c r="I28" s="35">
        <f t="shared" si="12"/>
        <v>1278.72</v>
      </c>
      <c r="J28" s="34">
        <v>1</v>
      </c>
      <c r="K28" s="33">
        <f t="shared" si="13"/>
        <v>1278.72</v>
      </c>
      <c r="L28" s="33">
        <f t="shared" si="14"/>
        <v>106.56</v>
      </c>
      <c r="M28" s="33">
        <f t="shared" si="15"/>
        <v>16</v>
      </c>
      <c r="N28" s="32"/>
      <c r="P28" s="14">
        <v>2</v>
      </c>
      <c r="Q28" s="9" t="s">
        <v>243</v>
      </c>
      <c r="R28" s="64">
        <v>80</v>
      </c>
      <c r="S28" s="9" t="s">
        <v>242</v>
      </c>
    </row>
    <row r="29" spans="1:23" ht="14.25" customHeight="1" x14ac:dyDescent="0.2">
      <c r="A29" s="31" t="s">
        <v>241</v>
      </c>
      <c r="B29" s="39" t="s">
        <v>69</v>
      </c>
      <c r="C29" s="38">
        <v>23.74</v>
      </c>
      <c r="D29" s="27" t="s">
        <v>58</v>
      </c>
      <c r="E29" s="28">
        <v>5</v>
      </c>
      <c r="F29" s="37">
        <f t="shared" si="10"/>
        <v>192</v>
      </c>
      <c r="G29" s="36">
        <f t="shared" si="11"/>
        <v>4558.08</v>
      </c>
      <c r="H29" s="34">
        <v>1</v>
      </c>
      <c r="I29" s="35">
        <f t="shared" si="12"/>
        <v>4558.08</v>
      </c>
      <c r="J29" s="34">
        <v>1</v>
      </c>
      <c r="K29" s="33">
        <f t="shared" si="13"/>
        <v>4558.08</v>
      </c>
      <c r="L29" s="33">
        <f t="shared" si="14"/>
        <v>379.84</v>
      </c>
      <c r="M29" s="33">
        <f t="shared" si="15"/>
        <v>16</v>
      </c>
      <c r="N29" s="32"/>
      <c r="P29" s="14">
        <v>2.5</v>
      </c>
      <c r="Q29" s="9" t="s">
        <v>240</v>
      </c>
      <c r="R29" s="64">
        <v>100</v>
      </c>
      <c r="S29" s="9" t="s">
        <v>239</v>
      </c>
    </row>
    <row r="30" spans="1:23" ht="14.25" customHeight="1" x14ac:dyDescent="0.2">
      <c r="A30" s="31" t="s">
        <v>238</v>
      </c>
      <c r="B30" s="58" t="s">
        <v>237</v>
      </c>
      <c r="C30" s="57">
        <v>17.25</v>
      </c>
      <c r="D30" s="27" t="s">
        <v>58</v>
      </c>
      <c r="E30" s="56">
        <v>5</v>
      </c>
      <c r="F30" s="37">
        <f t="shared" si="10"/>
        <v>192</v>
      </c>
      <c r="G30" s="36">
        <f t="shared" si="11"/>
        <v>3312</v>
      </c>
      <c r="H30" s="34">
        <v>1</v>
      </c>
      <c r="I30" s="35">
        <f t="shared" si="12"/>
        <v>3312</v>
      </c>
      <c r="J30" s="34">
        <v>1</v>
      </c>
      <c r="K30" s="33">
        <f t="shared" si="13"/>
        <v>3312</v>
      </c>
      <c r="L30" s="33">
        <f t="shared" si="14"/>
        <v>276</v>
      </c>
      <c r="M30" s="33">
        <f t="shared" si="15"/>
        <v>16</v>
      </c>
      <c r="N30" s="55"/>
      <c r="P30" s="14">
        <v>3</v>
      </c>
      <c r="Q30" s="9" t="s">
        <v>236</v>
      </c>
      <c r="R30" s="64">
        <v>120</v>
      </c>
      <c r="S30" s="9" t="s">
        <v>235</v>
      </c>
    </row>
    <row r="31" spans="1:23" ht="14.25" customHeight="1" x14ac:dyDescent="0.2">
      <c r="A31" s="31" t="s">
        <v>234</v>
      </c>
      <c r="B31" s="39" t="s">
        <v>69</v>
      </c>
      <c r="C31" s="38">
        <v>40.36</v>
      </c>
      <c r="D31" s="27" t="s">
        <v>58</v>
      </c>
      <c r="E31" s="28">
        <v>5</v>
      </c>
      <c r="F31" s="37">
        <f t="shared" si="10"/>
        <v>192</v>
      </c>
      <c r="G31" s="36">
        <f t="shared" si="11"/>
        <v>7749.12</v>
      </c>
      <c r="H31" s="34">
        <v>1</v>
      </c>
      <c r="I31" s="35">
        <f t="shared" si="12"/>
        <v>7749.12</v>
      </c>
      <c r="J31" s="34">
        <v>1</v>
      </c>
      <c r="K31" s="33">
        <f t="shared" si="13"/>
        <v>7749.12</v>
      </c>
      <c r="L31" s="33">
        <f t="shared" si="14"/>
        <v>645.76</v>
      </c>
      <c r="M31" s="33">
        <f t="shared" si="15"/>
        <v>16</v>
      </c>
      <c r="N31" s="32"/>
      <c r="P31" s="14">
        <v>4</v>
      </c>
      <c r="Q31" s="9" t="s">
        <v>233</v>
      </c>
      <c r="R31" s="64">
        <v>160</v>
      </c>
      <c r="S31" s="9" t="s">
        <v>232</v>
      </c>
    </row>
    <row r="32" spans="1:23" ht="14.25" customHeight="1" x14ac:dyDescent="0.2">
      <c r="A32" s="31" t="s">
        <v>231</v>
      </c>
      <c r="B32" s="39" t="s">
        <v>69</v>
      </c>
      <c r="C32" s="38">
        <v>19.36</v>
      </c>
      <c r="D32" s="27" t="s">
        <v>58</v>
      </c>
      <c r="E32" s="28">
        <v>5</v>
      </c>
      <c r="F32" s="37">
        <f t="shared" si="10"/>
        <v>192</v>
      </c>
      <c r="G32" s="36">
        <f t="shared" si="11"/>
        <v>3717.12</v>
      </c>
      <c r="H32" s="34">
        <v>1</v>
      </c>
      <c r="I32" s="35">
        <f t="shared" si="12"/>
        <v>3717.12</v>
      </c>
      <c r="J32" s="34">
        <v>1</v>
      </c>
      <c r="K32" s="33">
        <f t="shared" si="13"/>
        <v>3717.12</v>
      </c>
      <c r="L32" s="33">
        <f t="shared" si="14"/>
        <v>309.76</v>
      </c>
      <c r="M32" s="33">
        <f t="shared" si="15"/>
        <v>16</v>
      </c>
      <c r="N32" s="32"/>
      <c r="P32" s="14">
        <v>5</v>
      </c>
      <c r="Q32" s="9" t="s">
        <v>230</v>
      </c>
      <c r="R32" s="64">
        <v>192</v>
      </c>
      <c r="S32" s="9" t="s">
        <v>229</v>
      </c>
    </row>
    <row r="33" spans="1:19" ht="14.25" customHeight="1" x14ac:dyDescent="0.2">
      <c r="A33" s="31" t="s">
        <v>228</v>
      </c>
      <c r="B33" s="39" t="s">
        <v>78</v>
      </c>
      <c r="C33" s="38">
        <v>6.66</v>
      </c>
      <c r="D33" s="27" t="s">
        <v>218</v>
      </c>
      <c r="E33" s="28">
        <v>5</v>
      </c>
      <c r="F33" s="37">
        <f t="shared" si="10"/>
        <v>192</v>
      </c>
      <c r="G33" s="36">
        <f t="shared" si="11"/>
        <v>1278.72</v>
      </c>
      <c r="H33" s="34">
        <v>1</v>
      </c>
      <c r="I33" s="35">
        <f t="shared" si="12"/>
        <v>1278.72</v>
      </c>
      <c r="J33" s="34">
        <v>1</v>
      </c>
      <c r="K33" s="33">
        <f t="shared" si="13"/>
        <v>1278.72</v>
      </c>
      <c r="L33" s="33">
        <f t="shared" si="14"/>
        <v>106.56</v>
      </c>
      <c r="M33" s="33">
        <f t="shared" si="15"/>
        <v>16</v>
      </c>
      <c r="N33" s="32"/>
      <c r="P33" s="14">
        <v>6</v>
      </c>
      <c r="Q33" s="9" t="s">
        <v>227</v>
      </c>
      <c r="R33" s="64">
        <v>210</v>
      </c>
      <c r="S33" s="9" t="s">
        <v>226</v>
      </c>
    </row>
    <row r="34" spans="1:19" ht="14.25" customHeight="1" x14ac:dyDescent="0.2">
      <c r="A34" s="31" t="s">
        <v>225</v>
      </c>
      <c r="B34" s="39" t="s">
        <v>78</v>
      </c>
      <c r="C34" s="38">
        <v>6.66</v>
      </c>
      <c r="D34" s="27" t="s">
        <v>218</v>
      </c>
      <c r="E34" s="28">
        <v>5</v>
      </c>
      <c r="F34" s="37">
        <f t="shared" si="10"/>
        <v>192</v>
      </c>
      <c r="G34" s="36">
        <f t="shared" si="11"/>
        <v>1278.72</v>
      </c>
      <c r="H34" s="34">
        <v>1</v>
      </c>
      <c r="I34" s="35">
        <f t="shared" si="12"/>
        <v>1278.72</v>
      </c>
      <c r="J34" s="34">
        <v>1</v>
      </c>
      <c r="K34" s="33">
        <f t="shared" si="13"/>
        <v>1278.72</v>
      </c>
      <c r="L34" s="33">
        <f t="shared" si="14"/>
        <v>106.56</v>
      </c>
      <c r="M34" s="33">
        <f t="shared" si="15"/>
        <v>16</v>
      </c>
      <c r="N34" s="32"/>
      <c r="P34" s="14">
        <v>14</v>
      </c>
      <c r="Q34" s="9" t="s">
        <v>224</v>
      </c>
      <c r="R34" s="64">
        <v>24</v>
      </c>
      <c r="S34" s="9" t="s">
        <v>223</v>
      </c>
    </row>
    <row r="35" spans="1:19" ht="14.25" customHeight="1" x14ac:dyDescent="0.2">
      <c r="A35" s="31" t="s">
        <v>222</v>
      </c>
      <c r="B35" s="39" t="s">
        <v>78</v>
      </c>
      <c r="C35" s="38">
        <v>6.66</v>
      </c>
      <c r="D35" s="27" t="s">
        <v>218</v>
      </c>
      <c r="E35" s="28">
        <v>5</v>
      </c>
      <c r="F35" s="37">
        <f t="shared" si="10"/>
        <v>192</v>
      </c>
      <c r="G35" s="36">
        <f t="shared" si="11"/>
        <v>1278.72</v>
      </c>
      <c r="H35" s="34">
        <v>1</v>
      </c>
      <c r="I35" s="35">
        <f t="shared" si="12"/>
        <v>1278.72</v>
      </c>
      <c r="J35" s="34">
        <v>1</v>
      </c>
      <c r="K35" s="33">
        <f t="shared" si="13"/>
        <v>1278.72</v>
      </c>
      <c r="L35" s="33">
        <f t="shared" si="14"/>
        <v>106.56</v>
      </c>
      <c r="M35" s="33">
        <f t="shared" si="15"/>
        <v>16</v>
      </c>
      <c r="N35" s="32"/>
      <c r="P35" s="14" t="s">
        <v>111</v>
      </c>
      <c r="Q35" s="9" t="s">
        <v>221</v>
      </c>
      <c r="R35" s="64">
        <v>11</v>
      </c>
      <c r="S35" s="9" t="s">
        <v>220</v>
      </c>
    </row>
    <row r="36" spans="1:19" ht="14.25" customHeight="1" x14ac:dyDescent="0.2">
      <c r="A36" s="31" t="s">
        <v>219</v>
      </c>
      <c r="B36" s="39" t="s">
        <v>78</v>
      </c>
      <c r="C36" s="38">
        <v>19.54</v>
      </c>
      <c r="D36" s="27" t="s">
        <v>218</v>
      </c>
      <c r="E36" s="28">
        <v>5</v>
      </c>
      <c r="F36" s="37">
        <f t="shared" si="10"/>
        <v>192</v>
      </c>
      <c r="G36" s="36">
        <f t="shared" si="11"/>
        <v>3751.68</v>
      </c>
      <c r="H36" s="34">
        <v>1</v>
      </c>
      <c r="I36" s="35">
        <f t="shared" si="12"/>
        <v>3751.68</v>
      </c>
      <c r="J36" s="34">
        <v>1</v>
      </c>
      <c r="K36" s="33">
        <f t="shared" si="13"/>
        <v>3751.68</v>
      </c>
      <c r="L36" s="33">
        <f t="shared" si="14"/>
        <v>312.64</v>
      </c>
      <c r="M36" s="33">
        <f t="shared" si="15"/>
        <v>16</v>
      </c>
      <c r="N36" s="32"/>
      <c r="P36" s="14" t="s">
        <v>66</v>
      </c>
      <c r="Q36" s="9" t="s">
        <v>217</v>
      </c>
      <c r="R36" s="64">
        <v>4</v>
      </c>
      <c r="S36" s="9" t="s">
        <v>216</v>
      </c>
    </row>
    <row r="37" spans="1:19" ht="14.25" customHeight="1" x14ac:dyDescent="0.2">
      <c r="A37" s="31" t="s">
        <v>215</v>
      </c>
      <c r="B37" s="39" t="s">
        <v>208</v>
      </c>
      <c r="C37" s="38">
        <v>6</v>
      </c>
      <c r="D37" s="27" t="s">
        <v>67</v>
      </c>
      <c r="E37" s="28">
        <v>0</v>
      </c>
      <c r="F37" s="37">
        <v>0</v>
      </c>
      <c r="G37" s="36">
        <f t="shared" si="11"/>
        <v>0</v>
      </c>
      <c r="H37" s="34">
        <v>1</v>
      </c>
      <c r="I37" s="35">
        <f t="shared" si="12"/>
        <v>0</v>
      </c>
      <c r="J37" s="34">
        <v>1</v>
      </c>
      <c r="K37" s="33">
        <f t="shared" si="13"/>
        <v>0</v>
      </c>
      <c r="L37" s="33">
        <f t="shared" si="14"/>
        <v>0</v>
      </c>
      <c r="M37" s="33">
        <f t="shared" si="15"/>
        <v>0</v>
      </c>
      <c r="N37" s="32" t="s">
        <v>65</v>
      </c>
      <c r="P37" s="14" t="s">
        <v>214</v>
      </c>
      <c r="Q37" s="9" t="s">
        <v>213</v>
      </c>
      <c r="R37" s="64">
        <v>1</v>
      </c>
      <c r="S37" s="9" t="s">
        <v>212</v>
      </c>
    </row>
    <row r="38" spans="1:19" ht="14.25" customHeight="1" x14ac:dyDescent="0.2">
      <c r="A38" s="31" t="s">
        <v>211</v>
      </c>
      <c r="B38" s="39" t="s">
        <v>210</v>
      </c>
      <c r="C38" s="38">
        <v>6</v>
      </c>
      <c r="D38" s="27" t="s">
        <v>67</v>
      </c>
      <c r="E38" s="28">
        <v>0</v>
      </c>
      <c r="F38" s="37">
        <v>0</v>
      </c>
      <c r="G38" s="36">
        <f t="shared" si="11"/>
        <v>0</v>
      </c>
      <c r="H38" s="34">
        <v>1</v>
      </c>
      <c r="I38" s="35">
        <f t="shared" si="12"/>
        <v>0</v>
      </c>
      <c r="J38" s="34">
        <v>1</v>
      </c>
      <c r="K38" s="33">
        <f t="shared" si="13"/>
        <v>0</v>
      </c>
      <c r="L38" s="33">
        <f t="shared" si="14"/>
        <v>0</v>
      </c>
      <c r="M38" s="33">
        <f t="shared" si="15"/>
        <v>0</v>
      </c>
      <c r="N38" s="32" t="s">
        <v>65</v>
      </c>
    </row>
    <row r="39" spans="1:19" ht="14.25" customHeight="1" x14ac:dyDescent="0.2">
      <c r="A39" s="31" t="s">
        <v>209</v>
      </c>
      <c r="B39" s="39" t="s">
        <v>208</v>
      </c>
      <c r="C39" s="38">
        <v>6</v>
      </c>
      <c r="D39" s="27" t="s">
        <v>67</v>
      </c>
      <c r="E39" s="28">
        <v>0</v>
      </c>
      <c r="F39" s="37">
        <v>0</v>
      </c>
      <c r="G39" s="36">
        <f t="shared" si="11"/>
        <v>0</v>
      </c>
      <c r="H39" s="34">
        <v>1</v>
      </c>
      <c r="I39" s="35">
        <f t="shared" si="12"/>
        <v>0</v>
      </c>
      <c r="J39" s="34">
        <v>1</v>
      </c>
      <c r="K39" s="33">
        <f t="shared" si="13"/>
        <v>0</v>
      </c>
      <c r="L39" s="33">
        <f t="shared" si="14"/>
        <v>0</v>
      </c>
      <c r="M39" s="33">
        <f t="shared" si="15"/>
        <v>0</v>
      </c>
      <c r="N39" s="32" t="s">
        <v>65</v>
      </c>
    </row>
    <row r="40" spans="1:19" ht="14.25" customHeight="1" x14ac:dyDescent="0.2">
      <c r="A40" s="31" t="s">
        <v>207</v>
      </c>
      <c r="B40" s="39" t="s">
        <v>206</v>
      </c>
      <c r="C40" s="38">
        <v>11.78</v>
      </c>
      <c r="D40" s="27" t="s">
        <v>56</v>
      </c>
      <c r="E40" s="28">
        <v>1</v>
      </c>
      <c r="F40" s="37">
        <f t="shared" ref="F40:F47" si="16">VLOOKUP($E40,$P$26:$R$37,3,FALSE)</f>
        <v>40</v>
      </c>
      <c r="G40" s="36">
        <f t="shared" si="11"/>
        <v>471.2</v>
      </c>
      <c r="H40" s="34">
        <v>1</v>
      </c>
      <c r="I40" s="35">
        <f t="shared" si="12"/>
        <v>471.2</v>
      </c>
      <c r="J40" s="34">
        <v>1</v>
      </c>
      <c r="K40" s="33">
        <f t="shared" si="13"/>
        <v>471.2</v>
      </c>
      <c r="L40" s="33">
        <f t="shared" si="14"/>
        <v>39.266666666666666</v>
      </c>
      <c r="M40" s="33">
        <f t="shared" si="15"/>
        <v>3.3333333333333335</v>
      </c>
      <c r="N40" s="32"/>
    </row>
    <row r="41" spans="1:19" ht="14.25" customHeight="1" x14ac:dyDescent="0.2">
      <c r="A41" s="31" t="s">
        <v>205</v>
      </c>
      <c r="B41" s="39" t="s">
        <v>204</v>
      </c>
      <c r="C41" s="38">
        <v>12.2</v>
      </c>
      <c r="D41" s="27" t="s">
        <v>58</v>
      </c>
      <c r="E41" s="28">
        <v>5</v>
      </c>
      <c r="F41" s="37">
        <f t="shared" si="16"/>
        <v>192</v>
      </c>
      <c r="G41" s="36">
        <f t="shared" si="11"/>
        <v>2342.3999999999996</v>
      </c>
      <c r="H41" s="34">
        <v>1</v>
      </c>
      <c r="I41" s="35">
        <f t="shared" si="12"/>
        <v>2342.3999999999996</v>
      </c>
      <c r="J41" s="34">
        <v>1</v>
      </c>
      <c r="K41" s="33">
        <f t="shared" si="13"/>
        <v>2342.3999999999996</v>
      </c>
      <c r="L41" s="33">
        <f t="shared" si="14"/>
        <v>195.19999999999996</v>
      </c>
      <c r="M41" s="33">
        <f t="shared" si="15"/>
        <v>15.999999999999998</v>
      </c>
      <c r="N41" s="32"/>
    </row>
    <row r="42" spans="1:19" ht="14.25" customHeight="1" x14ac:dyDescent="0.2">
      <c r="A42" s="31" t="s">
        <v>203</v>
      </c>
      <c r="B42" s="39" t="s">
        <v>106</v>
      </c>
      <c r="C42" s="38">
        <v>2.97</v>
      </c>
      <c r="D42" s="27" t="s">
        <v>105</v>
      </c>
      <c r="E42" s="28">
        <v>1</v>
      </c>
      <c r="F42" s="37">
        <f t="shared" si="16"/>
        <v>40</v>
      </c>
      <c r="G42" s="36">
        <f t="shared" si="11"/>
        <v>118.80000000000001</v>
      </c>
      <c r="H42" s="34">
        <v>1</v>
      </c>
      <c r="I42" s="35">
        <f t="shared" si="12"/>
        <v>118.80000000000001</v>
      </c>
      <c r="J42" s="34">
        <v>1</v>
      </c>
      <c r="K42" s="33">
        <f t="shared" si="13"/>
        <v>118.80000000000001</v>
      </c>
      <c r="L42" s="33">
        <f t="shared" si="14"/>
        <v>9.9</v>
      </c>
      <c r="M42" s="33">
        <f t="shared" si="15"/>
        <v>3.333333333333333</v>
      </c>
      <c r="N42" s="32"/>
    </row>
    <row r="43" spans="1:19" ht="14.25" customHeight="1" x14ac:dyDescent="0.2">
      <c r="A43" s="31" t="s">
        <v>202</v>
      </c>
      <c r="B43" s="39" t="s">
        <v>201</v>
      </c>
      <c r="C43" s="38">
        <v>8.1999999999999993</v>
      </c>
      <c r="D43" s="27" t="s">
        <v>62</v>
      </c>
      <c r="E43" s="28">
        <v>5</v>
      </c>
      <c r="F43" s="37">
        <f t="shared" si="16"/>
        <v>192</v>
      </c>
      <c r="G43" s="36">
        <f t="shared" si="11"/>
        <v>1574.3999999999999</v>
      </c>
      <c r="H43" s="34">
        <v>1</v>
      </c>
      <c r="I43" s="35">
        <f t="shared" si="12"/>
        <v>1574.3999999999999</v>
      </c>
      <c r="J43" s="34">
        <v>1</v>
      </c>
      <c r="K43" s="33">
        <f t="shared" si="13"/>
        <v>1574.3999999999999</v>
      </c>
      <c r="L43" s="33">
        <f t="shared" si="14"/>
        <v>131.19999999999999</v>
      </c>
      <c r="M43" s="33">
        <f t="shared" si="15"/>
        <v>16</v>
      </c>
      <c r="N43" s="41"/>
    </row>
    <row r="44" spans="1:19" ht="14.25" customHeight="1" x14ac:dyDescent="0.2">
      <c r="A44" s="31" t="s">
        <v>200</v>
      </c>
      <c r="B44" s="39" t="s">
        <v>199</v>
      </c>
      <c r="C44" s="38">
        <v>18.8</v>
      </c>
      <c r="D44" s="27" t="s">
        <v>62</v>
      </c>
      <c r="E44" s="28">
        <v>5</v>
      </c>
      <c r="F44" s="37">
        <f t="shared" si="16"/>
        <v>192</v>
      </c>
      <c r="G44" s="36">
        <f t="shared" si="11"/>
        <v>3609.6000000000004</v>
      </c>
      <c r="H44" s="34">
        <v>1</v>
      </c>
      <c r="I44" s="35">
        <f t="shared" si="12"/>
        <v>3609.6000000000004</v>
      </c>
      <c r="J44" s="34">
        <v>1</v>
      </c>
      <c r="K44" s="33">
        <f t="shared" si="13"/>
        <v>3609.6000000000004</v>
      </c>
      <c r="L44" s="33">
        <f t="shared" si="14"/>
        <v>300.8</v>
      </c>
      <c r="M44" s="33">
        <f t="shared" si="15"/>
        <v>16</v>
      </c>
      <c r="N44" s="32"/>
    </row>
    <row r="45" spans="1:19" ht="14.25" customHeight="1" x14ac:dyDescent="0.2">
      <c r="A45" s="31" t="s">
        <v>198</v>
      </c>
      <c r="B45" s="39" t="s">
        <v>197</v>
      </c>
      <c r="C45" s="38">
        <v>4.5</v>
      </c>
      <c r="D45" s="27" t="s">
        <v>62</v>
      </c>
      <c r="E45" s="28">
        <v>5</v>
      </c>
      <c r="F45" s="37">
        <f t="shared" si="16"/>
        <v>192</v>
      </c>
      <c r="G45" s="36">
        <f t="shared" si="11"/>
        <v>864</v>
      </c>
      <c r="H45" s="34">
        <v>1</v>
      </c>
      <c r="I45" s="35">
        <f t="shared" si="12"/>
        <v>864</v>
      </c>
      <c r="J45" s="34">
        <v>1</v>
      </c>
      <c r="K45" s="33">
        <f t="shared" si="13"/>
        <v>864</v>
      </c>
      <c r="L45" s="33">
        <f t="shared" si="14"/>
        <v>72</v>
      </c>
      <c r="M45" s="33">
        <f t="shared" si="15"/>
        <v>16</v>
      </c>
      <c r="N45" s="32"/>
    </row>
    <row r="46" spans="1:19" ht="14.25" customHeight="1" x14ac:dyDescent="0.2">
      <c r="A46" s="31" t="s">
        <v>196</v>
      </c>
      <c r="B46" s="39" t="s">
        <v>195</v>
      </c>
      <c r="C46" s="38">
        <v>8.8000000000000007</v>
      </c>
      <c r="D46" s="27" t="s">
        <v>62</v>
      </c>
      <c r="E46" s="28">
        <v>5</v>
      </c>
      <c r="F46" s="37">
        <f t="shared" si="16"/>
        <v>192</v>
      </c>
      <c r="G46" s="36">
        <f t="shared" si="11"/>
        <v>1689.6000000000001</v>
      </c>
      <c r="H46" s="34">
        <v>1</v>
      </c>
      <c r="I46" s="35">
        <f t="shared" si="12"/>
        <v>1689.6000000000001</v>
      </c>
      <c r="J46" s="34">
        <v>1</v>
      </c>
      <c r="K46" s="33">
        <f t="shared" si="13"/>
        <v>1689.6000000000001</v>
      </c>
      <c r="L46" s="33">
        <f t="shared" si="14"/>
        <v>140.80000000000001</v>
      </c>
      <c r="M46" s="33">
        <f t="shared" si="15"/>
        <v>16</v>
      </c>
      <c r="N46" s="32"/>
      <c r="O46" s="9"/>
    </row>
    <row r="47" spans="1:19" ht="14.25" customHeight="1" x14ac:dyDescent="0.2">
      <c r="A47" s="31" t="s">
        <v>194</v>
      </c>
      <c r="B47" s="39" t="s">
        <v>193</v>
      </c>
      <c r="C47" s="38">
        <v>14.9</v>
      </c>
      <c r="D47" s="27" t="s">
        <v>62</v>
      </c>
      <c r="E47" s="28">
        <v>5</v>
      </c>
      <c r="F47" s="37">
        <f t="shared" si="16"/>
        <v>192</v>
      </c>
      <c r="G47" s="36">
        <f t="shared" si="11"/>
        <v>2860.8</v>
      </c>
      <c r="H47" s="34">
        <v>1</v>
      </c>
      <c r="I47" s="35">
        <f t="shared" si="12"/>
        <v>2860.8</v>
      </c>
      <c r="J47" s="34">
        <v>1</v>
      </c>
      <c r="K47" s="33">
        <f t="shared" si="13"/>
        <v>2860.8</v>
      </c>
      <c r="L47" s="33">
        <f t="shared" si="14"/>
        <v>238.4</v>
      </c>
      <c r="M47" s="33">
        <f t="shared" si="15"/>
        <v>16</v>
      </c>
      <c r="N47" s="32"/>
    </row>
    <row r="48" spans="1:19" ht="14.25" customHeight="1" x14ac:dyDescent="0.2">
      <c r="A48" s="31"/>
      <c r="B48" s="39"/>
      <c r="C48" s="38"/>
      <c r="D48" s="27"/>
      <c r="E48" s="28"/>
      <c r="F48" s="27"/>
      <c r="G48" s="27"/>
      <c r="H48" s="54"/>
      <c r="I48" s="53"/>
      <c r="J48" s="54"/>
      <c r="K48" s="53"/>
      <c r="L48" s="53"/>
      <c r="M48" s="53"/>
      <c r="N48" s="32"/>
    </row>
    <row r="49" spans="1:14" ht="14.25" customHeight="1" x14ac:dyDescent="0.2">
      <c r="A49" s="52"/>
      <c r="B49" s="51" t="s">
        <v>192</v>
      </c>
      <c r="C49" s="50"/>
      <c r="D49" s="49">
        <f>SUM(C50:C84)</f>
        <v>835.58000000000027</v>
      </c>
      <c r="E49" s="48"/>
      <c r="F49" s="47"/>
      <c r="G49" s="47"/>
      <c r="H49" s="46"/>
      <c r="I49" s="45"/>
      <c r="J49" s="46"/>
      <c r="K49" s="45"/>
      <c r="L49" s="45"/>
      <c r="M49" s="45"/>
      <c r="N49" s="44"/>
    </row>
    <row r="50" spans="1:14" ht="14.25" customHeight="1" x14ac:dyDescent="0.2">
      <c r="A50" s="31" t="s">
        <v>191</v>
      </c>
      <c r="B50" s="39" t="s">
        <v>85</v>
      </c>
      <c r="C50" s="38">
        <v>50.16</v>
      </c>
      <c r="D50" s="27" t="s">
        <v>84</v>
      </c>
      <c r="E50" s="28">
        <v>5</v>
      </c>
      <c r="F50" s="37">
        <f t="shared" ref="F50:F83" si="17">VLOOKUP($E50,$P$26:$R$37,3,FALSE)</f>
        <v>192</v>
      </c>
      <c r="G50" s="36">
        <f t="shared" ref="G50:G83" si="18">F50*C50</f>
        <v>9630.7199999999993</v>
      </c>
      <c r="H50" s="34">
        <v>1</v>
      </c>
      <c r="I50" s="35">
        <f t="shared" ref="I50:I83" si="19">G50/H50</f>
        <v>9630.7199999999993</v>
      </c>
      <c r="J50" s="34">
        <v>1</v>
      </c>
      <c r="K50" s="33">
        <f t="shared" ref="K50:K83" si="20">I50*J50</f>
        <v>9630.7199999999993</v>
      </c>
      <c r="L50" s="33">
        <f t="shared" ref="L50:L83" si="21">K50/12</f>
        <v>802.56</v>
      </c>
      <c r="M50" s="33">
        <f t="shared" ref="M50:M83" si="22">L50/C50</f>
        <v>16</v>
      </c>
      <c r="N50" s="32"/>
    </row>
    <row r="51" spans="1:14" ht="14.25" customHeight="1" x14ac:dyDescent="0.2">
      <c r="A51" s="31" t="s">
        <v>190</v>
      </c>
      <c r="B51" s="39" t="s">
        <v>85</v>
      </c>
      <c r="C51" s="38">
        <v>50.16</v>
      </c>
      <c r="D51" s="27" t="s">
        <v>84</v>
      </c>
      <c r="E51" s="28">
        <v>5</v>
      </c>
      <c r="F51" s="37">
        <f t="shared" si="17"/>
        <v>192</v>
      </c>
      <c r="G51" s="36">
        <f t="shared" si="18"/>
        <v>9630.7199999999993</v>
      </c>
      <c r="H51" s="34">
        <v>1</v>
      </c>
      <c r="I51" s="35">
        <f t="shared" si="19"/>
        <v>9630.7199999999993</v>
      </c>
      <c r="J51" s="34">
        <v>1</v>
      </c>
      <c r="K51" s="33">
        <f t="shared" si="20"/>
        <v>9630.7199999999993</v>
      </c>
      <c r="L51" s="33">
        <f t="shared" si="21"/>
        <v>802.56</v>
      </c>
      <c r="M51" s="33">
        <f t="shared" si="22"/>
        <v>16</v>
      </c>
      <c r="N51" s="32"/>
    </row>
    <row r="52" spans="1:14" ht="14.25" customHeight="1" x14ac:dyDescent="0.2">
      <c r="A52" s="31" t="s">
        <v>189</v>
      </c>
      <c r="B52" s="39" t="s">
        <v>188</v>
      </c>
      <c r="C52" s="38">
        <v>33.46</v>
      </c>
      <c r="D52" s="27" t="s">
        <v>122</v>
      </c>
      <c r="E52" s="28">
        <v>5</v>
      </c>
      <c r="F52" s="37">
        <f t="shared" si="17"/>
        <v>192</v>
      </c>
      <c r="G52" s="36">
        <f t="shared" si="18"/>
        <v>6424.32</v>
      </c>
      <c r="H52" s="34">
        <v>1</v>
      </c>
      <c r="I52" s="35">
        <f t="shared" si="19"/>
        <v>6424.32</v>
      </c>
      <c r="J52" s="34">
        <v>1</v>
      </c>
      <c r="K52" s="33">
        <f t="shared" si="20"/>
        <v>6424.32</v>
      </c>
      <c r="L52" s="33">
        <f t="shared" si="21"/>
        <v>535.36</v>
      </c>
      <c r="M52" s="33">
        <f t="shared" si="22"/>
        <v>16</v>
      </c>
      <c r="N52" s="32"/>
    </row>
    <row r="53" spans="1:14" ht="14.25" customHeight="1" x14ac:dyDescent="0.2">
      <c r="A53" s="31" t="s">
        <v>187</v>
      </c>
      <c r="B53" s="39" t="s">
        <v>186</v>
      </c>
      <c r="C53" s="38">
        <v>74.55</v>
      </c>
      <c r="D53" s="27" t="s">
        <v>122</v>
      </c>
      <c r="E53" s="28">
        <v>5</v>
      </c>
      <c r="F53" s="37">
        <f t="shared" si="17"/>
        <v>192</v>
      </c>
      <c r="G53" s="36">
        <f t="shared" si="18"/>
        <v>14313.599999999999</v>
      </c>
      <c r="H53" s="34">
        <v>1</v>
      </c>
      <c r="I53" s="35">
        <f t="shared" si="19"/>
        <v>14313.599999999999</v>
      </c>
      <c r="J53" s="34">
        <v>1</v>
      </c>
      <c r="K53" s="33">
        <f t="shared" si="20"/>
        <v>14313.599999999999</v>
      </c>
      <c r="L53" s="33">
        <f t="shared" si="21"/>
        <v>1192.8</v>
      </c>
      <c r="M53" s="33">
        <f t="shared" si="22"/>
        <v>16</v>
      </c>
      <c r="N53" s="32"/>
    </row>
    <row r="54" spans="1:14" ht="14.25" customHeight="1" x14ac:dyDescent="0.2">
      <c r="A54" s="31" t="s">
        <v>185</v>
      </c>
      <c r="B54" s="39" t="s">
        <v>184</v>
      </c>
      <c r="C54" s="38">
        <v>74.55</v>
      </c>
      <c r="D54" s="27" t="s">
        <v>84</v>
      </c>
      <c r="E54" s="28">
        <v>5</v>
      </c>
      <c r="F54" s="37">
        <f t="shared" si="17"/>
        <v>192</v>
      </c>
      <c r="G54" s="36">
        <f t="shared" si="18"/>
        <v>14313.599999999999</v>
      </c>
      <c r="H54" s="34">
        <v>1</v>
      </c>
      <c r="I54" s="35">
        <f t="shared" si="19"/>
        <v>14313.599999999999</v>
      </c>
      <c r="J54" s="34">
        <v>1</v>
      </c>
      <c r="K54" s="33">
        <f t="shared" si="20"/>
        <v>14313.599999999999</v>
      </c>
      <c r="L54" s="33">
        <f t="shared" si="21"/>
        <v>1192.8</v>
      </c>
      <c r="M54" s="33">
        <f t="shared" si="22"/>
        <v>16</v>
      </c>
      <c r="N54" s="32"/>
    </row>
    <row r="55" spans="1:14" ht="14.25" customHeight="1" x14ac:dyDescent="0.2">
      <c r="A55" s="31" t="s">
        <v>183</v>
      </c>
      <c r="B55" s="39" t="s">
        <v>182</v>
      </c>
      <c r="C55" s="38">
        <v>16.54</v>
      </c>
      <c r="D55" s="27" t="s">
        <v>166</v>
      </c>
      <c r="E55" s="28">
        <v>5</v>
      </c>
      <c r="F55" s="37">
        <f t="shared" si="17"/>
        <v>192</v>
      </c>
      <c r="G55" s="36">
        <f t="shared" si="18"/>
        <v>3175.68</v>
      </c>
      <c r="H55" s="34">
        <v>1</v>
      </c>
      <c r="I55" s="35">
        <f t="shared" si="19"/>
        <v>3175.68</v>
      </c>
      <c r="J55" s="34">
        <v>1</v>
      </c>
      <c r="K55" s="33">
        <f t="shared" si="20"/>
        <v>3175.68</v>
      </c>
      <c r="L55" s="33">
        <f t="shared" si="21"/>
        <v>264.64</v>
      </c>
      <c r="M55" s="33">
        <f t="shared" si="22"/>
        <v>16</v>
      </c>
      <c r="N55" s="32"/>
    </row>
    <row r="56" spans="1:14" ht="14.25" customHeight="1" x14ac:dyDescent="0.2">
      <c r="A56" s="31" t="s">
        <v>181</v>
      </c>
      <c r="B56" s="39" t="s">
        <v>180</v>
      </c>
      <c r="C56" s="38">
        <v>14.3</v>
      </c>
      <c r="D56" s="27" t="s">
        <v>166</v>
      </c>
      <c r="E56" s="28">
        <v>5</v>
      </c>
      <c r="F56" s="37">
        <f t="shared" si="17"/>
        <v>192</v>
      </c>
      <c r="G56" s="36">
        <f t="shared" si="18"/>
        <v>2745.6000000000004</v>
      </c>
      <c r="H56" s="34">
        <v>1</v>
      </c>
      <c r="I56" s="35">
        <f t="shared" si="19"/>
        <v>2745.6000000000004</v>
      </c>
      <c r="J56" s="34">
        <v>1</v>
      </c>
      <c r="K56" s="33">
        <f t="shared" si="20"/>
        <v>2745.6000000000004</v>
      </c>
      <c r="L56" s="33">
        <f t="shared" si="21"/>
        <v>228.80000000000004</v>
      </c>
      <c r="M56" s="33">
        <f t="shared" si="22"/>
        <v>16.000000000000004</v>
      </c>
      <c r="N56" s="32"/>
    </row>
    <row r="57" spans="1:14" ht="14.25" customHeight="1" x14ac:dyDescent="0.2">
      <c r="A57" s="31" t="s">
        <v>179</v>
      </c>
      <c r="B57" s="39" t="s">
        <v>178</v>
      </c>
      <c r="C57" s="38">
        <v>16.54</v>
      </c>
      <c r="D57" s="27" t="s">
        <v>166</v>
      </c>
      <c r="E57" s="28">
        <v>5</v>
      </c>
      <c r="F57" s="37">
        <f t="shared" si="17"/>
        <v>192</v>
      </c>
      <c r="G57" s="36">
        <f t="shared" si="18"/>
        <v>3175.68</v>
      </c>
      <c r="H57" s="34">
        <v>1</v>
      </c>
      <c r="I57" s="35">
        <f t="shared" si="19"/>
        <v>3175.68</v>
      </c>
      <c r="J57" s="34">
        <v>1</v>
      </c>
      <c r="K57" s="33">
        <f t="shared" si="20"/>
        <v>3175.68</v>
      </c>
      <c r="L57" s="33">
        <f t="shared" si="21"/>
        <v>264.64</v>
      </c>
      <c r="M57" s="33">
        <f t="shared" si="22"/>
        <v>16</v>
      </c>
      <c r="N57" s="32"/>
    </row>
    <row r="58" spans="1:14" ht="14.25" customHeight="1" x14ac:dyDescent="0.2">
      <c r="A58" s="31" t="s">
        <v>177</v>
      </c>
      <c r="B58" s="39" t="s">
        <v>176</v>
      </c>
      <c r="C58" s="38">
        <v>16.399999999999999</v>
      </c>
      <c r="D58" s="27" t="s">
        <v>166</v>
      </c>
      <c r="E58" s="28">
        <v>5</v>
      </c>
      <c r="F58" s="37">
        <f t="shared" si="17"/>
        <v>192</v>
      </c>
      <c r="G58" s="36">
        <f t="shared" si="18"/>
        <v>3148.7999999999997</v>
      </c>
      <c r="H58" s="34">
        <v>1</v>
      </c>
      <c r="I58" s="35">
        <f t="shared" si="19"/>
        <v>3148.7999999999997</v>
      </c>
      <c r="J58" s="34">
        <v>1</v>
      </c>
      <c r="K58" s="33">
        <f t="shared" si="20"/>
        <v>3148.7999999999997</v>
      </c>
      <c r="L58" s="33">
        <f t="shared" si="21"/>
        <v>262.39999999999998</v>
      </c>
      <c r="M58" s="33">
        <f t="shared" si="22"/>
        <v>16</v>
      </c>
      <c r="N58" s="32"/>
    </row>
    <row r="59" spans="1:14" ht="14.25" customHeight="1" x14ac:dyDescent="0.2">
      <c r="A59" s="31" t="s">
        <v>175</v>
      </c>
      <c r="B59" s="63" t="s">
        <v>174</v>
      </c>
      <c r="C59" s="57">
        <v>12.04</v>
      </c>
      <c r="D59" s="62" t="s">
        <v>173</v>
      </c>
      <c r="E59" s="56">
        <v>5</v>
      </c>
      <c r="F59" s="37">
        <f t="shared" si="17"/>
        <v>192</v>
      </c>
      <c r="G59" s="36">
        <f t="shared" si="18"/>
        <v>2311.6799999999998</v>
      </c>
      <c r="H59" s="34">
        <v>1</v>
      </c>
      <c r="I59" s="35">
        <f t="shared" si="19"/>
        <v>2311.6799999999998</v>
      </c>
      <c r="J59" s="34">
        <v>1</v>
      </c>
      <c r="K59" s="33">
        <f t="shared" si="20"/>
        <v>2311.6799999999998</v>
      </c>
      <c r="L59" s="33">
        <f t="shared" si="21"/>
        <v>192.64</v>
      </c>
      <c r="M59" s="33">
        <f t="shared" si="22"/>
        <v>16</v>
      </c>
      <c r="N59" s="32"/>
    </row>
    <row r="60" spans="1:14" ht="14.25" customHeight="1" x14ac:dyDescent="0.2">
      <c r="A60" s="31" t="s">
        <v>172</v>
      </c>
      <c r="B60" s="39" t="s">
        <v>170</v>
      </c>
      <c r="C60" s="38">
        <v>13.4</v>
      </c>
      <c r="D60" s="27" t="s">
        <v>70</v>
      </c>
      <c r="E60" s="28" t="s">
        <v>66</v>
      </c>
      <c r="F60" s="37">
        <f t="shared" si="17"/>
        <v>4</v>
      </c>
      <c r="G60" s="36">
        <f t="shared" si="18"/>
        <v>53.6</v>
      </c>
      <c r="H60" s="34">
        <v>1</v>
      </c>
      <c r="I60" s="35">
        <f t="shared" si="19"/>
        <v>53.6</v>
      </c>
      <c r="J60" s="34">
        <v>1</v>
      </c>
      <c r="K60" s="33">
        <f t="shared" si="20"/>
        <v>53.6</v>
      </c>
      <c r="L60" s="33">
        <f t="shared" si="21"/>
        <v>4.4666666666666668</v>
      </c>
      <c r="M60" s="33">
        <f t="shared" si="22"/>
        <v>0.33333333333333331</v>
      </c>
      <c r="N60" s="32"/>
    </row>
    <row r="61" spans="1:14" ht="14.25" customHeight="1" x14ac:dyDescent="0.2">
      <c r="A61" s="31" t="s">
        <v>171</v>
      </c>
      <c r="B61" s="58" t="s">
        <v>170</v>
      </c>
      <c r="C61" s="57">
        <v>16.54</v>
      </c>
      <c r="D61" s="27" t="s">
        <v>70</v>
      </c>
      <c r="E61" s="56" t="s">
        <v>66</v>
      </c>
      <c r="F61" s="37">
        <f t="shared" si="17"/>
        <v>4</v>
      </c>
      <c r="G61" s="36">
        <f t="shared" si="18"/>
        <v>66.16</v>
      </c>
      <c r="H61" s="34">
        <v>1</v>
      </c>
      <c r="I61" s="35">
        <f t="shared" si="19"/>
        <v>66.16</v>
      </c>
      <c r="J61" s="34">
        <v>1</v>
      </c>
      <c r="K61" s="33">
        <f t="shared" si="20"/>
        <v>66.16</v>
      </c>
      <c r="L61" s="33">
        <f t="shared" si="21"/>
        <v>5.5133333333333328</v>
      </c>
      <c r="M61" s="33">
        <f t="shared" si="22"/>
        <v>0.33333333333333331</v>
      </c>
      <c r="N61" s="55"/>
    </row>
    <row r="62" spans="1:14" ht="14.25" customHeight="1" x14ac:dyDescent="0.2">
      <c r="A62" s="31" t="s">
        <v>169</v>
      </c>
      <c r="B62" s="39" t="s">
        <v>168</v>
      </c>
      <c r="C62" s="38">
        <v>16.54</v>
      </c>
      <c r="D62" s="27" t="s">
        <v>67</v>
      </c>
      <c r="E62" s="28" t="s">
        <v>66</v>
      </c>
      <c r="F62" s="37">
        <f t="shared" si="17"/>
        <v>4</v>
      </c>
      <c r="G62" s="36">
        <f t="shared" si="18"/>
        <v>66.16</v>
      </c>
      <c r="H62" s="34">
        <v>1</v>
      </c>
      <c r="I62" s="35">
        <f t="shared" si="19"/>
        <v>66.16</v>
      </c>
      <c r="J62" s="34">
        <v>1</v>
      </c>
      <c r="K62" s="33">
        <f t="shared" si="20"/>
        <v>66.16</v>
      </c>
      <c r="L62" s="33">
        <f t="shared" si="21"/>
        <v>5.5133333333333328</v>
      </c>
      <c r="M62" s="33">
        <f t="shared" si="22"/>
        <v>0.33333333333333331</v>
      </c>
      <c r="N62" s="32"/>
    </row>
    <row r="63" spans="1:14" ht="14.25" customHeight="1" x14ac:dyDescent="0.2">
      <c r="A63" s="31" t="s">
        <v>167</v>
      </c>
      <c r="B63" s="39" t="s">
        <v>57</v>
      </c>
      <c r="C63" s="38">
        <v>74.55</v>
      </c>
      <c r="D63" s="27" t="s">
        <v>166</v>
      </c>
      <c r="E63" s="28">
        <v>5</v>
      </c>
      <c r="F63" s="37">
        <f t="shared" si="17"/>
        <v>192</v>
      </c>
      <c r="G63" s="36">
        <f t="shared" si="18"/>
        <v>14313.599999999999</v>
      </c>
      <c r="H63" s="34">
        <v>1</v>
      </c>
      <c r="I63" s="35">
        <f t="shared" si="19"/>
        <v>14313.599999999999</v>
      </c>
      <c r="J63" s="34">
        <v>1</v>
      </c>
      <c r="K63" s="33">
        <f t="shared" si="20"/>
        <v>14313.599999999999</v>
      </c>
      <c r="L63" s="33">
        <f t="shared" si="21"/>
        <v>1192.8</v>
      </c>
      <c r="M63" s="33">
        <f t="shared" si="22"/>
        <v>16</v>
      </c>
      <c r="N63" s="32"/>
    </row>
    <row r="64" spans="1:14" ht="14.25" customHeight="1" x14ac:dyDescent="0.2">
      <c r="A64" s="31" t="s">
        <v>165</v>
      </c>
      <c r="B64" s="39" t="s">
        <v>78</v>
      </c>
      <c r="C64" s="38">
        <v>20.05</v>
      </c>
      <c r="D64" s="27" t="s">
        <v>77</v>
      </c>
      <c r="E64" s="28">
        <v>5</v>
      </c>
      <c r="F64" s="37">
        <f t="shared" si="17"/>
        <v>192</v>
      </c>
      <c r="G64" s="36">
        <f t="shared" si="18"/>
        <v>3849.6000000000004</v>
      </c>
      <c r="H64" s="34">
        <v>1</v>
      </c>
      <c r="I64" s="35">
        <f t="shared" si="19"/>
        <v>3849.6000000000004</v>
      </c>
      <c r="J64" s="34">
        <v>1</v>
      </c>
      <c r="K64" s="33">
        <f t="shared" si="20"/>
        <v>3849.6000000000004</v>
      </c>
      <c r="L64" s="33">
        <f t="shared" si="21"/>
        <v>320.8</v>
      </c>
      <c r="M64" s="33">
        <f t="shared" si="22"/>
        <v>16</v>
      </c>
      <c r="N64" s="32"/>
    </row>
    <row r="65" spans="1:15" ht="14.25" customHeight="1" x14ac:dyDescent="0.2">
      <c r="A65" s="31" t="s">
        <v>164</v>
      </c>
      <c r="B65" s="39" t="s">
        <v>78</v>
      </c>
      <c r="C65" s="38">
        <v>20.05</v>
      </c>
      <c r="D65" s="27" t="s">
        <v>77</v>
      </c>
      <c r="E65" s="28">
        <v>5</v>
      </c>
      <c r="F65" s="37">
        <f t="shared" si="17"/>
        <v>192</v>
      </c>
      <c r="G65" s="36">
        <f t="shared" si="18"/>
        <v>3849.6000000000004</v>
      </c>
      <c r="H65" s="34">
        <v>1</v>
      </c>
      <c r="I65" s="35">
        <f t="shared" si="19"/>
        <v>3849.6000000000004</v>
      </c>
      <c r="J65" s="34">
        <v>1</v>
      </c>
      <c r="K65" s="33">
        <f t="shared" si="20"/>
        <v>3849.6000000000004</v>
      </c>
      <c r="L65" s="33">
        <f t="shared" si="21"/>
        <v>320.8</v>
      </c>
      <c r="M65" s="33">
        <f t="shared" si="22"/>
        <v>16</v>
      </c>
      <c r="N65" s="32"/>
    </row>
    <row r="66" spans="1:15" ht="14.25" customHeight="1" x14ac:dyDescent="0.2">
      <c r="A66" s="31" t="s">
        <v>163</v>
      </c>
      <c r="B66" s="39" t="s">
        <v>78</v>
      </c>
      <c r="C66" s="38">
        <v>20.05</v>
      </c>
      <c r="D66" s="27" t="s">
        <v>77</v>
      </c>
      <c r="E66" s="28">
        <v>5</v>
      </c>
      <c r="F66" s="37">
        <f t="shared" si="17"/>
        <v>192</v>
      </c>
      <c r="G66" s="36">
        <f t="shared" si="18"/>
        <v>3849.6000000000004</v>
      </c>
      <c r="H66" s="34">
        <v>1</v>
      </c>
      <c r="I66" s="35">
        <f t="shared" si="19"/>
        <v>3849.6000000000004</v>
      </c>
      <c r="J66" s="34">
        <v>1</v>
      </c>
      <c r="K66" s="33">
        <f t="shared" si="20"/>
        <v>3849.6000000000004</v>
      </c>
      <c r="L66" s="33">
        <f t="shared" si="21"/>
        <v>320.8</v>
      </c>
      <c r="M66" s="33">
        <f t="shared" si="22"/>
        <v>16</v>
      </c>
      <c r="N66" s="32"/>
    </row>
    <row r="67" spans="1:15" ht="14.25" customHeight="1" x14ac:dyDescent="0.2">
      <c r="A67" s="31" t="s">
        <v>162</v>
      </c>
      <c r="B67" s="39" t="s">
        <v>78</v>
      </c>
      <c r="C67" s="38">
        <v>19.54</v>
      </c>
      <c r="D67" s="27" t="s">
        <v>77</v>
      </c>
      <c r="E67" s="28">
        <v>5</v>
      </c>
      <c r="F67" s="37">
        <f t="shared" si="17"/>
        <v>192</v>
      </c>
      <c r="G67" s="36">
        <f t="shared" si="18"/>
        <v>3751.68</v>
      </c>
      <c r="H67" s="34">
        <v>1</v>
      </c>
      <c r="I67" s="35">
        <f t="shared" si="19"/>
        <v>3751.68</v>
      </c>
      <c r="J67" s="34">
        <v>1</v>
      </c>
      <c r="K67" s="33">
        <f t="shared" si="20"/>
        <v>3751.68</v>
      </c>
      <c r="L67" s="33">
        <f t="shared" si="21"/>
        <v>312.64</v>
      </c>
      <c r="M67" s="33">
        <f t="shared" si="22"/>
        <v>16</v>
      </c>
      <c r="N67" s="32"/>
    </row>
    <row r="68" spans="1:15" ht="14.25" customHeight="1" x14ac:dyDescent="0.2">
      <c r="A68" s="31" t="s">
        <v>161</v>
      </c>
      <c r="B68" s="39" t="s">
        <v>69</v>
      </c>
      <c r="C68" s="38">
        <v>16.100000000000001</v>
      </c>
      <c r="D68" s="27" t="s">
        <v>58</v>
      </c>
      <c r="E68" s="28">
        <v>5</v>
      </c>
      <c r="F68" s="37">
        <f t="shared" si="17"/>
        <v>192</v>
      </c>
      <c r="G68" s="36">
        <f t="shared" si="18"/>
        <v>3091.2000000000003</v>
      </c>
      <c r="H68" s="34">
        <v>1</v>
      </c>
      <c r="I68" s="35">
        <f t="shared" si="19"/>
        <v>3091.2000000000003</v>
      </c>
      <c r="J68" s="34">
        <v>1</v>
      </c>
      <c r="K68" s="33">
        <f t="shared" si="20"/>
        <v>3091.2000000000003</v>
      </c>
      <c r="L68" s="33">
        <f t="shared" si="21"/>
        <v>257.60000000000002</v>
      </c>
      <c r="M68" s="33">
        <f t="shared" si="22"/>
        <v>16</v>
      </c>
      <c r="N68" s="32"/>
    </row>
    <row r="69" spans="1:15" ht="14.25" customHeight="1" x14ac:dyDescent="0.2">
      <c r="A69" s="31" t="s">
        <v>160</v>
      </c>
      <c r="B69" s="39" t="s">
        <v>69</v>
      </c>
      <c r="C69" s="38">
        <v>16.100000000000001</v>
      </c>
      <c r="D69" s="27" t="s">
        <v>58</v>
      </c>
      <c r="E69" s="28">
        <v>5</v>
      </c>
      <c r="F69" s="37">
        <f t="shared" si="17"/>
        <v>192</v>
      </c>
      <c r="G69" s="36">
        <f t="shared" si="18"/>
        <v>3091.2000000000003</v>
      </c>
      <c r="H69" s="34">
        <v>1</v>
      </c>
      <c r="I69" s="35">
        <f t="shared" si="19"/>
        <v>3091.2000000000003</v>
      </c>
      <c r="J69" s="34">
        <v>1</v>
      </c>
      <c r="K69" s="33">
        <f t="shared" si="20"/>
        <v>3091.2000000000003</v>
      </c>
      <c r="L69" s="33">
        <f t="shared" si="21"/>
        <v>257.60000000000002</v>
      </c>
      <c r="M69" s="33">
        <f t="shared" si="22"/>
        <v>16</v>
      </c>
      <c r="N69" s="32"/>
    </row>
    <row r="70" spans="1:15" ht="14.25" customHeight="1" x14ac:dyDescent="0.2">
      <c r="A70" s="31" t="s">
        <v>159</v>
      </c>
      <c r="B70" s="39" t="s">
        <v>69</v>
      </c>
      <c r="C70" s="38">
        <v>6.44</v>
      </c>
      <c r="D70" s="27" t="s">
        <v>58</v>
      </c>
      <c r="E70" s="28">
        <v>5</v>
      </c>
      <c r="F70" s="37">
        <f t="shared" si="17"/>
        <v>192</v>
      </c>
      <c r="G70" s="36">
        <f t="shared" si="18"/>
        <v>1236.48</v>
      </c>
      <c r="H70" s="34">
        <v>1</v>
      </c>
      <c r="I70" s="35">
        <f t="shared" si="19"/>
        <v>1236.48</v>
      </c>
      <c r="J70" s="34">
        <v>1</v>
      </c>
      <c r="K70" s="33">
        <f t="shared" si="20"/>
        <v>1236.48</v>
      </c>
      <c r="L70" s="33">
        <f t="shared" si="21"/>
        <v>103.04</v>
      </c>
      <c r="M70" s="33">
        <f t="shared" si="22"/>
        <v>16</v>
      </c>
      <c r="N70" s="32"/>
    </row>
    <row r="71" spans="1:15" ht="14.25" customHeight="1" x14ac:dyDescent="0.2">
      <c r="A71" s="31" t="s">
        <v>158</v>
      </c>
      <c r="B71" s="39" t="s">
        <v>69</v>
      </c>
      <c r="C71" s="38">
        <v>6.44</v>
      </c>
      <c r="D71" s="27" t="s">
        <v>58</v>
      </c>
      <c r="E71" s="28">
        <v>5</v>
      </c>
      <c r="F71" s="37">
        <f t="shared" si="17"/>
        <v>192</v>
      </c>
      <c r="G71" s="36">
        <f t="shared" si="18"/>
        <v>1236.48</v>
      </c>
      <c r="H71" s="34">
        <v>1</v>
      </c>
      <c r="I71" s="35">
        <f t="shared" si="19"/>
        <v>1236.48</v>
      </c>
      <c r="J71" s="34">
        <v>1</v>
      </c>
      <c r="K71" s="33">
        <f t="shared" si="20"/>
        <v>1236.48</v>
      </c>
      <c r="L71" s="33">
        <f t="shared" si="21"/>
        <v>103.04</v>
      </c>
      <c r="M71" s="33">
        <f t="shared" si="22"/>
        <v>16</v>
      </c>
      <c r="N71" s="32"/>
    </row>
    <row r="72" spans="1:15" ht="14.25" customHeight="1" x14ac:dyDescent="0.2">
      <c r="A72" s="31" t="s">
        <v>157</v>
      </c>
      <c r="B72" s="39" t="s">
        <v>69</v>
      </c>
      <c r="C72" s="38">
        <v>16.100000000000001</v>
      </c>
      <c r="D72" s="27" t="s">
        <v>58</v>
      </c>
      <c r="E72" s="28">
        <v>5</v>
      </c>
      <c r="F72" s="37">
        <f t="shared" si="17"/>
        <v>192</v>
      </c>
      <c r="G72" s="36">
        <f t="shared" si="18"/>
        <v>3091.2000000000003</v>
      </c>
      <c r="H72" s="34">
        <v>1</v>
      </c>
      <c r="I72" s="35">
        <f t="shared" si="19"/>
        <v>3091.2000000000003</v>
      </c>
      <c r="J72" s="34">
        <v>1</v>
      </c>
      <c r="K72" s="33">
        <f t="shared" si="20"/>
        <v>3091.2000000000003</v>
      </c>
      <c r="L72" s="33">
        <f t="shared" si="21"/>
        <v>257.60000000000002</v>
      </c>
      <c r="M72" s="33">
        <f t="shared" si="22"/>
        <v>16</v>
      </c>
      <c r="N72" s="32"/>
    </row>
    <row r="73" spans="1:15" ht="14.25" customHeight="1" x14ac:dyDescent="0.2">
      <c r="A73" s="31" t="s">
        <v>156</v>
      </c>
      <c r="B73" s="40" t="s">
        <v>69</v>
      </c>
      <c r="C73" s="38">
        <v>16.100000000000001</v>
      </c>
      <c r="D73" s="27" t="s">
        <v>58</v>
      </c>
      <c r="E73" s="28">
        <v>5</v>
      </c>
      <c r="F73" s="37">
        <f t="shared" si="17"/>
        <v>192</v>
      </c>
      <c r="G73" s="36">
        <f t="shared" si="18"/>
        <v>3091.2000000000003</v>
      </c>
      <c r="H73" s="34">
        <v>1</v>
      </c>
      <c r="I73" s="35">
        <f t="shared" si="19"/>
        <v>3091.2000000000003</v>
      </c>
      <c r="J73" s="34">
        <v>1</v>
      </c>
      <c r="K73" s="33">
        <f t="shared" si="20"/>
        <v>3091.2000000000003</v>
      </c>
      <c r="L73" s="33">
        <f t="shared" si="21"/>
        <v>257.60000000000002</v>
      </c>
      <c r="M73" s="33">
        <f t="shared" si="22"/>
        <v>16</v>
      </c>
      <c r="N73" s="32"/>
    </row>
    <row r="74" spans="1:15" ht="14.25" customHeight="1" x14ac:dyDescent="0.2">
      <c r="A74" s="31" t="s">
        <v>155</v>
      </c>
      <c r="B74" s="40" t="s">
        <v>69</v>
      </c>
      <c r="C74" s="38">
        <v>73.64</v>
      </c>
      <c r="D74" s="27" t="s">
        <v>58</v>
      </c>
      <c r="E74" s="28">
        <v>5</v>
      </c>
      <c r="F74" s="37">
        <f t="shared" si="17"/>
        <v>192</v>
      </c>
      <c r="G74" s="36">
        <f t="shared" si="18"/>
        <v>14138.880000000001</v>
      </c>
      <c r="H74" s="34">
        <v>1</v>
      </c>
      <c r="I74" s="35">
        <f t="shared" si="19"/>
        <v>14138.880000000001</v>
      </c>
      <c r="J74" s="34">
        <v>1</v>
      </c>
      <c r="K74" s="33">
        <f t="shared" si="20"/>
        <v>14138.880000000001</v>
      </c>
      <c r="L74" s="33">
        <f t="shared" si="21"/>
        <v>1178.24</v>
      </c>
      <c r="M74" s="33">
        <f t="shared" si="22"/>
        <v>16</v>
      </c>
      <c r="N74" s="41"/>
    </row>
    <row r="75" spans="1:15" ht="14.25" customHeight="1" x14ac:dyDescent="0.2">
      <c r="A75" s="31" t="s">
        <v>154</v>
      </c>
      <c r="B75" s="39" t="s">
        <v>69</v>
      </c>
      <c r="C75" s="38">
        <v>40.479999999999997</v>
      </c>
      <c r="D75" s="27" t="s">
        <v>58</v>
      </c>
      <c r="E75" s="28">
        <v>5</v>
      </c>
      <c r="F75" s="37">
        <f t="shared" si="17"/>
        <v>192</v>
      </c>
      <c r="G75" s="36">
        <f t="shared" si="18"/>
        <v>7772.16</v>
      </c>
      <c r="H75" s="34">
        <v>1</v>
      </c>
      <c r="I75" s="35">
        <f t="shared" si="19"/>
        <v>7772.16</v>
      </c>
      <c r="J75" s="34">
        <v>1</v>
      </c>
      <c r="K75" s="33">
        <f t="shared" si="20"/>
        <v>7772.16</v>
      </c>
      <c r="L75" s="33">
        <f t="shared" si="21"/>
        <v>647.67999999999995</v>
      </c>
      <c r="M75" s="33">
        <f t="shared" si="22"/>
        <v>16</v>
      </c>
      <c r="N75" s="32"/>
    </row>
    <row r="76" spans="1:15" ht="14.25" customHeight="1" x14ac:dyDescent="0.2">
      <c r="A76" s="31" t="s">
        <v>153</v>
      </c>
      <c r="B76" s="39" t="s">
        <v>69</v>
      </c>
      <c r="C76" s="38">
        <v>19.39</v>
      </c>
      <c r="D76" s="27" t="s">
        <v>58</v>
      </c>
      <c r="E76" s="28">
        <v>5</v>
      </c>
      <c r="F76" s="37">
        <f t="shared" si="17"/>
        <v>192</v>
      </c>
      <c r="G76" s="36">
        <f t="shared" si="18"/>
        <v>3722.88</v>
      </c>
      <c r="H76" s="34">
        <v>1</v>
      </c>
      <c r="I76" s="35">
        <f t="shared" si="19"/>
        <v>3722.88</v>
      </c>
      <c r="J76" s="34">
        <v>1</v>
      </c>
      <c r="K76" s="33">
        <f t="shared" si="20"/>
        <v>3722.88</v>
      </c>
      <c r="L76" s="33">
        <f t="shared" si="21"/>
        <v>310.24</v>
      </c>
      <c r="M76" s="33">
        <f t="shared" si="22"/>
        <v>16</v>
      </c>
      <c r="N76" s="32"/>
    </row>
    <row r="77" spans="1:15" ht="14.25" customHeight="1" x14ac:dyDescent="0.2">
      <c r="A77" s="31" t="s">
        <v>152</v>
      </c>
      <c r="B77" s="39" t="s">
        <v>106</v>
      </c>
      <c r="C77" s="38">
        <v>2.97</v>
      </c>
      <c r="D77" s="27" t="s">
        <v>105</v>
      </c>
      <c r="E77" s="28">
        <v>1</v>
      </c>
      <c r="F77" s="37">
        <f t="shared" si="17"/>
        <v>40</v>
      </c>
      <c r="G77" s="36">
        <f t="shared" si="18"/>
        <v>118.80000000000001</v>
      </c>
      <c r="H77" s="34">
        <v>1</v>
      </c>
      <c r="I77" s="35">
        <f t="shared" si="19"/>
        <v>118.80000000000001</v>
      </c>
      <c r="J77" s="34">
        <v>1</v>
      </c>
      <c r="K77" s="33">
        <f t="shared" si="20"/>
        <v>118.80000000000001</v>
      </c>
      <c r="L77" s="33">
        <f t="shared" si="21"/>
        <v>9.9</v>
      </c>
      <c r="M77" s="33">
        <f t="shared" si="22"/>
        <v>3.333333333333333</v>
      </c>
      <c r="N77" s="32"/>
      <c r="O77" s="9"/>
    </row>
    <row r="78" spans="1:15" ht="14.25" customHeight="1" x14ac:dyDescent="0.2">
      <c r="A78" s="31" t="s">
        <v>151</v>
      </c>
      <c r="B78" s="39" t="s">
        <v>150</v>
      </c>
      <c r="C78" s="38">
        <v>8.4700000000000006</v>
      </c>
      <c r="D78" s="27" t="s">
        <v>62</v>
      </c>
      <c r="E78" s="28">
        <v>5</v>
      </c>
      <c r="F78" s="37">
        <f t="shared" si="17"/>
        <v>192</v>
      </c>
      <c r="G78" s="36">
        <f t="shared" si="18"/>
        <v>1626.2400000000002</v>
      </c>
      <c r="H78" s="34">
        <v>1</v>
      </c>
      <c r="I78" s="35">
        <f t="shared" si="19"/>
        <v>1626.2400000000002</v>
      </c>
      <c r="J78" s="34">
        <v>1</v>
      </c>
      <c r="K78" s="33">
        <f t="shared" si="20"/>
        <v>1626.2400000000002</v>
      </c>
      <c r="L78" s="33">
        <f t="shared" si="21"/>
        <v>135.52000000000001</v>
      </c>
      <c r="M78" s="33">
        <f t="shared" si="22"/>
        <v>16</v>
      </c>
      <c r="N78" s="32"/>
    </row>
    <row r="79" spans="1:15" ht="14.25" customHeight="1" x14ac:dyDescent="0.2">
      <c r="A79" s="31" t="s">
        <v>149</v>
      </c>
      <c r="B79" s="39" t="s">
        <v>148</v>
      </c>
      <c r="C79" s="38">
        <v>18.52</v>
      </c>
      <c r="D79" s="27" t="s">
        <v>62</v>
      </c>
      <c r="E79" s="28">
        <v>5</v>
      </c>
      <c r="F79" s="37">
        <f t="shared" si="17"/>
        <v>192</v>
      </c>
      <c r="G79" s="36">
        <f t="shared" si="18"/>
        <v>3555.84</v>
      </c>
      <c r="H79" s="34">
        <v>1</v>
      </c>
      <c r="I79" s="35">
        <f t="shared" si="19"/>
        <v>3555.84</v>
      </c>
      <c r="J79" s="34">
        <v>1</v>
      </c>
      <c r="K79" s="33">
        <f t="shared" si="20"/>
        <v>3555.84</v>
      </c>
      <c r="L79" s="33">
        <f t="shared" si="21"/>
        <v>296.32</v>
      </c>
      <c r="M79" s="33">
        <f t="shared" si="22"/>
        <v>16</v>
      </c>
      <c r="N79" s="32"/>
    </row>
    <row r="80" spans="1:15" ht="14.25" customHeight="1" x14ac:dyDescent="0.2">
      <c r="A80" s="31" t="s">
        <v>147</v>
      </c>
      <c r="B80" s="39" t="s">
        <v>146</v>
      </c>
      <c r="C80" s="38">
        <v>5.5</v>
      </c>
      <c r="D80" s="27" t="s">
        <v>62</v>
      </c>
      <c r="E80" s="28">
        <v>5</v>
      </c>
      <c r="F80" s="37">
        <f t="shared" si="17"/>
        <v>192</v>
      </c>
      <c r="G80" s="36">
        <f t="shared" si="18"/>
        <v>1056</v>
      </c>
      <c r="H80" s="34">
        <v>1</v>
      </c>
      <c r="I80" s="35">
        <f t="shared" si="19"/>
        <v>1056</v>
      </c>
      <c r="J80" s="34">
        <v>1</v>
      </c>
      <c r="K80" s="33">
        <f t="shared" si="20"/>
        <v>1056</v>
      </c>
      <c r="L80" s="33">
        <f t="shared" si="21"/>
        <v>88</v>
      </c>
      <c r="M80" s="33">
        <f t="shared" si="22"/>
        <v>16</v>
      </c>
      <c r="N80" s="32"/>
    </row>
    <row r="81" spans="1:14" ht="14.25" customHeight="1" x14ac:dyDescent="0.2">
      <c r="A81" s="31" t="s">
        <v>145</v>
      </c>
      <c r="B81" s="39" t="s">
        <v>144</v>
      </c>
      <c r="C81" s="38">
        <v>8.4700000000000006</v>
      </c>
      <c r="D81" s="27" t="s">
        <v>62</v>
      </c>
      <c r="E81" s="28">
        <v>5</v>
      </c>
      <c r="F81" s="37">
        <f t="shared" si="17"/>
        <v>192</v>
      </c>
      <c r="G81" s="36">
        <f t="shared" si="18"/>
        <v>1626.2400000000002</v>
      </c>
      <c r="H81" s="34">
        <v>1</v>
      </c>
      <c r="I81" s="35">
        <f t="shared" si="19"/>
        <v>1626.2400000000002</v>
      </c>
      <c r="J81" s="34">
        <v>1</v>
      </c>
      <c r="K81" s="33">
        <f t="shared" si="20"/>
        <v>1626.2400000000002</v>
      </c>
      <c r="L81" s="33">
        <f t="shared" si="21"/>
        <v>135.52000000000001</v>
      </c>
      <c r="M81" s="33">
        <f t="shared" si="22"/>
        <v>16</v>
      </c>
      <c r="N81" s="32"/>
    </row>
    <row r="82" spans="1:14" ht="14.25" customHeight="1" x14ac:dyDescent="0.2">
      <c r="A82" s="31" t="s">
        <v>143</v>
      </c>
      <c r="B82" s="39" t="s">
        <v>142</v>
      </c>
      <c r="C82" s="38">
        <v>18</v>
      </c>
      <c r="D82" s="27" t="s">
        <v>62</v>
      </c>
      <c r="E82" s="28">
        <v>5</v>
      </c>
      <c r="F82" s="37">
        <f t="shared" si="17"/>
        <v>192</v>
      </c>
      <c r="G82" s="36">
        <f t="shared" si="18"/>
        <v>3456</v>
      </c>
      <c r="H82" s="34">
        <v>1</v>
      </c>
      <c r="I82" s="35">
        <f t="shared" si="19"/>
        <v>3456</v>
      </c>
      <c r="J82" s="34">
        <v>1</v>
      </c>
      <c r="K82" s="33">
        <f t="shared" si="20"/>
        <v>3456</v>
      </c>
      <c r="L82" s="33">
        <f t="shared" si="21"/>
        <v>288</v>
      </c>
      <c r="M82" s="33">
        <f t="shared" si="22"/>
        <v>16</v>
      </c>
      <c r="N82" s="32"/>
    </row>
    <row r="83" spans="1:14" ht="14.25" customHeight="1" x14ac:dyDescent="0.2">
      <c r="A83" s="31" t="s">
        <v>141</v>
      </c>
      <c r="B83" s="39" t="s">
        <v>140</v>
      </c>
      <c r="C83" s="38">
        <v>3.44</v>
      </c>
      <c r="D83" s="27" t="s">
        <v>62</v>
      </c>
      <c r="E83" s="28">
        <v>5</v>
      </c>
      <c r="F83" s="37">
        <f t="shared" si="17"/>
        <v>192</v>
      </c>
      <c r="G83" s="36">
        <f t="shared" si="18"/>
        <v>660.48</v>
      </c>
      <c r="H83" s="34">
        <v>1</v>
      </c>
      <c r="I83" s="35">
        <f t="shared" si="19"/>
        <v>660.48</v>
      </c>
      <c r="J83" s="34">
        <v>1</v>
      </c>
      <c r="K83" s="33">
        <f t="shared" si="20"/>
        <v>660.48</v>
      </c>
      <c r="L83" s="33">
        <f t="shared" si="21"/>
        <v>55.04</v>
      </c>
      <c r="M83" s="33">
        <f t="shared" si="22"/>
        <v>16</v>
      </c>
      <c r="N83" s="32"/>
    </row>
    <row r="84" spans="1:14" ht="14.25" customHeight="1" x14ac:dyDescent="0.2">
      <c r="A84" s="31"/>
      <c r="B84" s="39"/>
      <c r="C84" s="38"/>
      <c r="D84" s="27"/>
      <c r="E84" s="28"/>
      <c r="F84" s="27"/>
      <c r="G84" s="27"/>
      <c r="H84" s="54"/>
      <c r="I84" s="53"/>
      <c r="J84" s="54"/>
      <c r="K84" s="53"/>
      <c r="L84" s="53"/>
      <c r="M84" s="53"/>
      <c r="N84" s="32"/>
    </row>
    <row r="85" spans="1:14" ht="14.25" customHeight="1" x14ac:dyDescent="0.2">
      <c r="A85" s="52"/>
      <c r="B85" s="51" t="s">
        <v>139</v>
      </c>
      <c r="C85" s="50"/>
      <c r="D85" s="49">
        <f>SUM(C86:C117)</f>
        <v>851.45000000000016</v>
      </c>
      <c r="E85" s="48"/>
      <c r="F85" s="47"/>
      <c r="G85" s="47"/>
      <c r="H85" s="46"/>
      <c r="I85" s="45"/>
      <c r="J85" s="46"/>
      <c r="K85" s="45"/>
      <c r="L85" s="45"/>
      <c r="M85" s="45"/>
      <c r="N85" s="44"/>
    </row>
    <row r="86" spans="1:14" ht="14.25" customHeight="1" x14ac:dyDescent="0.2">
      <c r="A86" s="31" t="s">
        <v>138</v>
      </c>
      <c r="B86" s="39" t="s">
        <v>85</v>
      </c>
      <c r="C86" s="38">
        <v>50.16</v>
      </c>
      <c r="D86" s="27" t="s">
        <v>84</v>
      </c>
      <c r="E86" s="28">
        <v>5</v>
      </c>
      <c r="F86" s="37">
        <f t="shared" ref="F86:F116" si="23">VLOOKUP($E86,$P$26:$R$37,3,FALSE)</f>
        <v>192</v>
      </c>
      <c r="G86" s="36">
        <f t="shared" ref="G86:G116" si="24">F86*C86</f>
        <v>9630.7199999999993</v>
      </c>
      <c r="H86" s="34">
        <v>1</v>
      </c>
      <c r="I86" s="35">
        <f t="shared" ref="I86:I116" si="25">G86/H86</f>
        <v>9630.7199999999993</v>
      </c>
      <c r="J86" s="34">
        <v>1</v>
      </c>
      <c r="K86" s="33">
        <f t="shared" ref="K86:K116" si="26">I86*J86</f>
        <v>9630.7199999999993</v>
      </c>
      <c r="L86" s="33">
        <f t="shared" ref="L86:L116" si="27">K86/12</f>
        <v>802.56</v>
      </c>
      <c r="M86" s="33">
        <f t="shared" ref="M86:M116" si="28">L86/C86</f>
        <v>16</v>
      </c>
      <c r="N86" s="32"/>
    </row>
    <row r="87" spans="1:14" ht="14.25" customHeight="1" x14ac:dyDescent="0.2">
      <c r="A87" s="31" t="s">
        <v>137</v>
      </c>
      <c r="B87" s="39" t="s">
        <v>85</v>
      </c>
      <c r="C87" s="38">
        <v>50.16</v>
      </c>
      <c r="D87" s="27" t="s">
        <v>84</v>
      </c>
      <c r="E87" s="28">
        <v>5</v>
      </c>
      <c r="F87" s="37">
        <f t="shared" si="23"/>
        <v>192</v>
      </c>
      <c r="G87" s="36">
        <f t="shared" si="24"/>
        <v>9630.7199999999993</v>
      </c>
      <c r="H87" s="34">
        <v>1</v>
      </c>
      <c r="I87" s="35">
        <f t="shared" si="25"/>
        <v>9630.7199999999993</v>
      </c>
      <c r="J87" s="34">
        <v>1</v>
      </c>
      <c r="K87" s="33">
        <f t="shared" si="26"/>
        <v>9630.7199999999993</v>
      </c>
      <c r="L87" s="33">
        <f t="shared" si="27"/>
        <v>802.56</v>
      </c>
      <c r="M87" s="33">
        <f t="shared" si="28"/>
        <v>16</v>
      </c>
      <c r="N87" s="32"/>
    </row>
    <row r="88" spans="1:14" ht="14.25" customHeight="1" x14ac:dyDescent="0.2">
      <c r="A88" s="31" t="s">
        <v>136</v>
      </c>
      <c r="B88" s="39" t="s">
        <v>135</v>
      </c>
      <c r="C88" s="38">
        <v>74.55</v>
      </c>
      <c r="D88" s="27" t="s">
        <v>122</v>
      </c>
      <c r="E88" s="28">
        <v>5</v>
      </c>
      <c r="F88" s="37">
        <f t="shared" si="23"/>
        <v>192</v>
      </c>
      <c r="G88" s="36">
        <f t="shared" si="24"/>
        <v>14313.599999999999</v>
      </c>
      <c r="H88" s="34">
        <v>1</v>
      </c>
      <c r="I88" s="35">
        <f t="shared" si="25"/>
        <v>14313.599999999999</v>
      </c>
      <c r="J88" s="34">
        <v>1</v>
      </c>
      <c r="K88" s="33">
        <f t="shared" si="26"/>
        <v>14313.599999999999</v>
      </c>
      <c r="L88" s="33">
        <f t="shared" si="27"/>
        <v>1192.8</v>
      </c>
      <c r="M88" s="33">
        <f t="shared" si="28"/>
        <v>16</v>
      </c>
      <c r="N88" s="32"/>
    </row>
    <row r="89" spans="1:14" ht="14.25" customHeight="1" x14ac:dyDescent="0.2">
      <c r="A89" s="31" t="s">
        <v>134</v>
      </c>
      <c r="B89" s="39" t="s">
        <v>133</v>
      </c>
      <c r="C89" s="38">
        <v>74.55</v>
      </c>
      <c r="D89" s="27" t="s">
        <v>122</v>
      </c>
      <c r="E89" s="28">
        <v>5</v>
      </c>
      <c r="F89" s="37">
        <f t="shared" si="23"/>
        <v>192</v>
      </c>
      <c r="G89" s="36">
        <f t="shared" si="24"/>
        <v>14313.599999999999</v>
      </c>
      <c r="H89" s="34">
        <v>1</v>
      </c>
      <c r="I89" s="35">
        <f t="shared" si="25"/>
        <v>14313.599999999999</v>
      </c>
      <c r="J89" s="34">
        <v>1</v>
      </c>
      <c r="K89" s="33">
        <f t="shared" si="26"/>
        <v>14313.599999999999</v>
      </c>
      <c r="L89" s="33">
        <f t="shared" si="27"/>
        <v>1192.8</v>
      </c>
      <c r="M89" s="33">
        <f t="shared" si="28"/>
        <v>16</v>
      </c>
      <c r="N89" s="32"/>
    </row>
    <row r="90" spans="1:14" ht="14.25" customHeight="1" x14ac:dyDescent="0.2">
      <c r="A90" s="31" t="s">
        <v>132</v>
      </c>
      <c r="B90" s="39" t="s">
        <v>131</v>
      </c>
      <c r="C90" s="38">
        <v>74.55</v>
      </c>
      <c r="D90" s="27" t="s">
        <v>122</v>
      </c>
      <c r="E90" s="28">
        <v>5</v>
      </c>
      <c r="F90" s="37">
        <f t="shared" si="23"/>
        <v>192</v>
      </c>
      <c r="G90" s="36">
        <f t="shared" si="24"/>
        <v>14313.599999999999</v>
      </c>
      <c r="H90" s="34">
        <v>1</v>
      </c>
      <c r="I90" s="35">
        <f t="shared" si="25"/>
        <v>14313.599999999999</v>
      </c>
      <c r="J90" s="34">
        <v>1</v>
      </c>
      <c r="K90" s="33">
        <f t="shared" si="26"/>
        <v>14313.599999999999</v>
      </c>
      <c r="L90" s="33">
        <f t="shared" si="27"/>
        <v>1192.8</v>
      </c>
      <c r="M90" s="33">
        <f t="shared" si="28"/>
        <v>16</v>
      </c>
      <c r="N90" s="32"/>
    </row>
    <row r="91" spans="1:14" ht="14.25" customHeight="1" x14ac:dyDescent="0.2">
      <c r="A91" s="31" t="s">
        <v>130</v>
      </c>
      <c r="B91" s="39" t="s">
        <v>129</v>
      </c>
      <c r="C91" s="38">
        <v>74.55</v>
      </c>
      <c r="D91" s="27" t="s">
        <v>122</v>
      </c>
      <c r="E91" s="28">
        <v>5</v>
      </c>
      <c r="F91" s="37">
        <f t="shared" si="23"/>
        <v>192</v>
      </c>
      <c r="G91" s="36">
        <f t="shared" si="24"/>
        <v>14313.599999999999</v>
      </c>
      <c r="H91" s="34">
        <v>1</v>
      </c>
      <c r="I91" s="35">
        <f t="shared" si="25"/>
        <v>14313.599999999999</v>
      </c>
      <c r="J91" s="34">
        <v>1</v>
      </c>
      <c r="K91" s="33">
        <f t="shared" si="26"/>
        <v>14313.599999999999</v>
      </c>
      <c r="L91" s="33">
        <f t="shared" si="27"/>
        <v>1192.8</v>
      </c>
      <c r="M91" s="33">
        <f t="shared" si="28"/>
        <v>16</v>
      </c>
      <c r="N91" s="32"/>
    </row>
    <row r="92" spans="1:14" ht="14.25" customHeight="1" x14ac:dyDescent="0.2">
      <c r="A92" s="31" t="s">
        <v>128</v>
      </c>
      <c r="B92" s="58" t="s">
        <v>85</v>
      </c>
      <c r="C92" s="61">
        <v>33.46</v>
      </c>
      <c r="D92" s="27" t="s">
        <v>84</v>
      </c>
      <c r="E92" s="56">
        <v>5</v>
      </c>
      <c r="F92" s="37">
        <f t="shared" si="23"/>
        <v>192</v>
      </c>
      <c r="G92" s="36">
        <f t="shared" si="24"/>
        <v>6424.32</v>
      </c>
      <c r="H92" s="34">
        <v>1</v>
      </c>
      <c r="I92" s="35">
        <f t="shared" si="25"/>
        <v>6424.32</v>
      </c>
      <c r="J92" s="34">
        <v>1</v>
      </c>
      <c r="K92" s="33">
        <f t="shared" si="26"/>
        <v>6424.32</v>
      </c>
      <c r="L92" s="33">
        <f t="shared" si="27"/>
        <v>535.36</v>
      </c>
      <c r="M92" s="33">
        <f t="shared" si="28"/>
        <v>16</v>
      </c>
      <c r="N92" s="55"/>
    </row>
    <row r="93" spans="1:14" ht="14.25" customHeight="1" x14ac:dyDescent="0.2">
      <c r="A93" s="31" t="s">
        <v>127</v>
      </c>
      <c r="B93" s="58" t="s">
        <v>85</v>
      </c>
      <c r="C93" s="38">
        <v>33.46</v>
      </c>
      <c r="D93" s="27" t="s">
        <v>84</v>
      </c>
      <c r="E93" s="28">
        <v>5</v>
      </c>
      <c r="F93" s="37">
        <f t="shared" si="23"/>
        <v>192</v>
      </c>
      <c r="G93" s="36">
        <f t="shared" si="24"/>
        <v>6424.32</v>
      </c>
      <c r="H93" s="34">
        <v>1</v>
      </c>
      <c r="I93" s="35">
        <f t="shared" si="25"/>
        <v>6424.32</v>
      </c>
      <c r="J93" s="34">
        <v>1</v>
      </c>
      <c r="K93" s="33">
        <f t="shared" si="26"/>
        <v>6424.32</v>
      </c>
      <c r="L93" s="33">
        <f t="shared" si="27"/>
        <v>535.36</v>
      </c>
      <c r="M93" s="33">
        <f t="shared" si="28"/>
        <v>16</v>
      </c>
      <c r="N93" s="32"/>
    </row>
    <row r="94" spans="1:14" ht="14.25" customHeight="1" x14ac:dyDescent="0.2">
      <c r="A94" s="31" t="s">
        <v>126</v>
      </c>
      <c r="B94" s="58" t="s">
        <v>125</v>
      </c>
      <c r="C94" s="38">
        <v>33.46</v>
      </c>
      <c r="D94" s="27" t="s">
        <v>122</v>
      </c>
      <c r="E94" s="28">
        <v>5</v>
      </c>
      <c r="F94" s="37">
        <f t="shared" si="23"/>
        <v>192</v>
      </c>
      <c r="G94" s="36">
        <f t="shared" si="24"/>
        <v>6424.32</v>
      </c>
      <c r="H94" s="34">
        <v>1</v>
      </c>
      <c r="I94" s="35">
        <f t="shared" si="25"/>
        <v>6424.32</v>
      </c>
      <c r="J94" s="34">
        <v>1</v>
      </c>
      <c r="K94" s="33">
        <f t="shared" si="26"/>
        <v>6424.32</v>
      </c>
      <c r="L94" s="33">
        <f t="shared" si="27"/>
        <v>535.36</v>
      </c>
      <c r="M94" s="33">
        <f t="shared" si="28"/>
        <v>16</v>
      </c>
      <c r="N94" s="32"/>
    </row>
    <row r="95" spans="1:14" ht="14.25" customHeight="1" x14ac:dyDescent="0.2">
      <c r="A95" s="31" t="s">
        <v>124</v>
      </c>
      <c r="B95" s="39" t="s">
        <v>123</v>
      </c>
      <c r="C95" s="38">
        <v>33.46</v>
      </c>
      <c r="D95" s="27" t="s">
        <v>122</v>
      </c>
      <c r="E95" s="28">
        <v>5</v>
      </c>
      <c r="F95" s="37">
        <f t="shared" si="23"/>
        <v>192</v>
      </c>
      <c r="G95" s="36">
        <f t="shared" si="24"/>
        <v>6424.32</v>
      </c>
      <c r="H95" s="34">
        <v>1</v>
      </c>
      <c r="I95" s="35">
        <f t="shared" si="25"/>
        <v>6424.32</v>
      </c>
      <c r="J95" s="34">
        <v>1</v>
      </c>
      <c r="K95" s="33">
        <f t="shared" si="26"/>
        <v>6424.32</v>
      </c>
      <c r="L95" s="33">
        <f t="shared" si="27"/>
        <v>535.36</v>
      </c>
      <c r="M95" s="33">
        <f t="shared" si="28"/>
        <v>16</v>
      </c>
      <c r="N95" s="32"/>
    </row>
    <row r="96" spans="1:14" ht="14.25" customHeight="1" x14ac:dyDescent="0.2">
      <c r="A96" s="31" t="s">
        <v>121</v>
      </c>
      <c r="B96" s="39" t="s">
        <v>120</v>
      </c>
      <c r="C96" s="38">
        <v>13.2</v>
      </c>
      <c r="D96" s="27" t="s">
        <v>70</v>
      </c>
      <c r="E96" s="28" t="s">
        <v>66</v>
      </c>
      <c r="F96" s="37">
        <f t="shared" si="23"/>
        <v>4</v>
      </c>
      <c r="G96" s="36">
        <f t="shared" si="24"/>
        <v>52.8</v>
      </c>
      <c r="H96" s="34">
        <v>1</v>
      </c>
      <c r="I96" s="35">
        <f t="shared" si="25"/>
        <v>52.8</v>
      </c>
      <c r="J96" s="34">
        <v>1</v>
      </c>
      <c r="K96" s="33">
        <f t="shared" si="26"/>
        <v>52.8</v>
      </c>
      <c r="L96" s="33">
        <f t="shared" si="27"/>
        <v>4.3999999999999995</v>
      </c>
      <c r="M96" s="33">
        <f t="shared" si="28"/>
        <v>0.33333333333333331</v>
      </c>
      <c r="N96" s="32"/>
    </row>
    <row r="97" spans="1:15" ht="14.25" customHeight="1" x14ac:dyDescent="0.2">
      <c r="A97" s="31" t="s">
        <v>119</v>
      </c>
      <c r="B97" s="39" t="s">
        <v>118</v>
      </c>
      <c r="C97" s="38">
        <v>13.05</v>
      </c>
      <c r="D97" s="27" t="s">
        <v>70</v>
      </c>
      <c r="E97" s="28" t="s">
        <v>66</v>
      </c>
      <c r="F97" s="37">
        <f t="shared" si="23"/>
        <v>4</v>
      </c>
      <c r="G97" s="36">
        <f t="shared" si="24"/>
        <v>52.2</v>
      </c>
      <c r="H97" s="34">
        <v>1</v>
      </c>
      <c r="I97" s="35">
        <f t="shared" si="25"/>
        <v>52.2</v>
      </c>
      <c r="J97" s="34">
        <v>1</v>
      </c>
      <c r="K97" s="33">
        <f t="shared" si="26"/>
        <v>52.2</v>
      </c>
      <c r="L97" s="33">
        <f t="shared" si="27"/>
        <v>4.3500000000000005</v>
      </c>
      <c r="M97" s="33">
        <f t="shared" si="28"/>
        <v>0.33333333333333337</v>
      </c>
      <c r="N97" s="32"/>
    </row>
    <row r="98" spans="1:15" ht="14.25" customHeight="1" x14ac:dyDescent="0.2">
      <c r="A98" s="31" t="s">
        <v>117</v>
      </c>
      <c r="B98" s="39" t="s">
        <v>116</v>
      </c>
      <c r="C98" s="38">
        <v>17.47</v>
      </c>
      <c r="D98" s="27" t="s">
        <v>70</v>
      </c>
      <c r="E98" s="28" t="s">
        <v>111</v>
      </c>
      <c r="F98" s="37">
        <f t="shared" si="23"/>
        <v>11</v>
      </c>
      <c r="G98" s="36">
        <f t="shared" si="24"/>
        <v>192.17</v>
      </c>
      <c r="H98" s="34">
        <v>1</v>
      </c>
      <c r="I98" s="35">
        <f t="shared" si="25"/>
        <v>192.17</v>
      </c>
      <c r="J98" s="34">
        <v>1</v>
      </c>
      <c r="K98" s="33">
        <f t="shared" si="26"/>
        <v>192.17</v>
      </c>
      <c r="L98" s="33">
        <f t="shared" si="27"/>
        <v>16.014166666666664</v>
      </c>
      <c r="M98" s="33">
        <f t="shared" si="28"/>
        <v>0.91666666666666663</v>
      </c>
      <c r="N98" s="32"/>
    </row>
    <row r="99" spans="1:15" ht="14.25" customHeight="1" x14ac:dyDescent="0.2">
      <c r="A99" s="31" t="s">
        <v>115</v>
      </c>
      <c r="B99" s="39" t="s">
        <v>114</v>
      </c>
      <c r="C99" s="38">
        <v>17.47</v>
      </c>
      <c r="D99" s="27" t="s">
        <v>70</v>
      </c>
      <c r="E99" s="28" t="s">
        <v>111</v>
      </c>
      <c r="F99" s="37">
        <f t="shared" si="23"/>
        <v>11</v>
      </c>
      <c r="G99" s="36">
        <f t="shared" si="24"/>
        <v>192.17</v>
      </c>
      <c r="H99" s="34">
        <v>1</v>
      </c>
      <c r="I99" s="35">
        <f t="shared" si="25"/>
        <v>192.17</v>
      </c>
      <c r="J99" s="34">
        <v>1</v>
      </c>
      <c r="K99" s="33">
        <f t="shared" si="26"/>
        <v>192.17</v>
      </c>
      <c r="L99" s="33">
        <f t="shared" si="27"/>
        <v>16.014166666666664</v>
      </c>
      <c r="M99" s="33">
        <f t="shared" si="28"/>
        <v>0.91666666666666663</v>
      </c>
      <c r="N99" s="32"/>
    </row>
    <row r="100" spans="1:15" ht="14.25" customHeight="1" x14ac:dyDescent="0.2">
      <c r="A100" s="31" t="s">
        <v>113</v>
      </c>
      <c r="B100" s="39" t="s">
        <v>112</v>
      </c>
      <c r="C100" s="38">
        <v>15.5</v>
      </c>
      <c r="D100" s="27" t="s">
        <v>70</v>
      </c>
      <c r="E100" s="28" t="s">
        <v>111</v>
      </c>
      <c r="F100" s="37">
        <f t="shared" si="23"/>
        <v>11</v>
      </c>
      <c r="G100" s="36">
        <f t="shared" si="24"/>
        <v>170.5</v>
      </c>
      <c r="H100" s="34">
        <v>1</v>
      </c>
      <c r="I100" s="35">
        <f t="shared" si="25"/>
        <v>170.5</v>
      </c>
      <c r="J100" s="34">
        <v>1</v>
      </c>
      <c r="K100" s="33">
        <f t="shared" si="26"/>
        <v>170.5</v>
      </c>
      <c r="L100" s="33">
        <f t="shared" si="27"/>
        <v>14.208333333333334</v>
      </c>
      <c r="M100" s="33">
        <f t="shared" si="28"/>
        <v>0.91666666666666674</v>
      </c>
      <c r="N100" s="32"/>
    </row>
    <row r="101" spans="1:15" ht="14.25" customHeight="1" x14ac:dyDescent="0.2">
      <c r="A101" s="31" t="s">
        <v>110</v>
      </c>
      <c r="B101" s="39" t="s">
        <v>78</v>
      </c>
      <c r="C101" s="38">
        <v>20.05</v>
      </c>
      <c r="D101" s="27" t="s">
        <v>77</v>
      </c>
      <c r="E101" s="28">
        <v>5</v>
      </c>
      <c r="F101" s="37">
        <f t="shared" si="23"/>
        <v>192</v>
      </c>
      <c r="G101" s="36">
        <f t="shared" si="24"/>
        <v>3849.6000000000004</v>
      </c>
      <c r="H101" s="34">
        <v>1</v>
      </c>
      <c r="I101" s="35">
        <f t="shared" si="25"/>
        <v>3849.6000000000004</v>
      </c>
      <c r="J101" s="34">
        <v>1</v>
      </c>
      <c r="K101" s="33">
        <f t="shared" si="26"/>
        <v>3849.6000000000004</v>
      </c>
      <c r="L101" s="33">
        <f t="shared" si="27"/>
        <v>320.8</v>
      </c>
      <c r="M101" s="33">
        <f t="shared" si="28"/>
        <v>16</v>
      </c>
      <c r="N101" s="32"/>
    </row>
    <row r="102" spans="1:15" ht="14.25" customHeight="1" x14ac:dyDescent="0.2">
      <c r="A102" s="31" t="s">
        <v>109</v>
      </c>
      <c r="B102" s="39" t="s">
        <v>78</v>
      </c>
      <c r="C102" s="38">
        <v>20.05</v>
      </c>
      <c r="D102" s="27" t="s">
        <v>77</v>
      </c>
      <c r="E102" s="28">
        <v>5</v>
      </c>
      <c r="F102" s="37">
        <f t="shared" si="23"/>
        <v>192</v>
      </c>
      <c r="G102" s="36">
        <f t="shared" si="24"/>
        <v>3849.6000000000004</v>
      </c>
      <c r="H102" s="34">
        <v>1</v>
      </c>
      <c r="I102" s="35">
        <f t="shared" si="25"/>
        <v>3849.6000000000004</v>
      </c>
      <c r="J102" s="34">
        <v>1</v>
      </c>
      <c r="K102" s="33">
        <f t="shared" si="26"/>
        <v>3849.6000000000004</v>
      </c>
      <c r="L102" s="33">
        <f t="shared" si="27"/>
        <v>320.8</v>
      </c>
      <c r="M102" s="33">
        <f t="shared" si="28"/>
        <v>16</v>
      </c>
      <c r="N102" s="32"/>
    </row>
    <row r="103" spans="1:15" ht="14.25" customHeight="1" x14ac:dyDescent="0.2">
      <c r="A103" s="31" t="s">
        <v>108</v>
      </c>
      <c r="B103" s="39" t="s">
        <v>78</v>
      </c>
      <c r="C103" s="60">
        <v>20.05</v>
      </c>
      <c r="D103" s="27" t="s">
        <v>77</v>
      </c>
      <c r="E103" s="28">
        <v>5</v>
      </c>
      <c r="F103" s="37">
        <f t="shared" si="23"/>
        <v>192</v>
      </c>
      <c r="G103" s="36">
        <f t="shared" si="24"/>
        <v>3849.6000000000004</v>
      </c>
      <c r="H103" s="34">
        <v>1</v>
      </c>
      <c r="I103" s="35">
        <f t="shared" si="25"/>
        <v>3849.6000000000004</v>
      </c>
      <c r="J103" s="34">
        <v>1</v>
      </c>
      <c r="K103" s="33">
        <f t="shared" si="26"/>
        <v>3849.6000000000004</v>
      </c>
      <c r="L103" s="33">
        <f t="shared" si="27"/>
        <v>320.8</v>
      </c>
      <c r="M103" s="33">
        <f t="shared" si="28"/>
        <v>16</v>
      </c>
      <c r="N103" s="32"/>
    </row>
    <row r="104" spans="1:15" ht="14.25" customHeight="1" x14ac:dyDescent="0.2">
      <c r="A104" s="31"/>
      <c r="B104" s="39" t="s">
        <v>78</v>
      </c>
      <c r="C104" s="59">
        <v>19.54</v>
      </c>
      <c r="D104" s="27" t="s">
        <v>77</v>
      </c>
      <c r="E104" s="28">
        <v>5</v>
      </c>
      <c r="F104" s="37">
        <f t="shared" si="23"/>
        <v>192</v>
      </c>
      <c r="G104" s="36">
        <f t="shared" si="24"/>
        <v>3751.68</v>
      </c>
      <c r="H104" s="34">
        <v>1</v>
      </c>
      <c r="I104" s="35">
        <f t="shared" si="25"/>
        <v>3751.68</v>
      </c>
      <c r="J104" s="34">
        <v>1</v>
      </c>
      <c r="K104" s="33">
        <f t="shared" si="26"/>
        <v>3751.68</v>
      </c>
      <c r="L104" s="33">
        <f t="shared" si="27"/>
        <v>312.64</v>
      </c>
      <c r="M104" s="33">
        <f t="shared" si="28"/>
        <v>16</v>
      </c>
      <c r="N104" s="32"/>
    </row>
    <row r="105" spans="1:15" ht="14.25" customHeight="1" x14ac:dyDescent="0.2">
      <c r="A105" s="31" t="s">
        <v>107</v>
      </c>
      <c r="B105" s="40" t="s">
        <v>106</v>
      </c>
      <c r="C105" s="38">
        <v>2.97</v>
      </c>
      <c r="D105" s="27" t="s">
        <v>105</v>
      </c>
      <c r="E105" s="28">
        <v>1</v>
      </c>
      <c r="F105" s="37">
        <f t="shared" si="23"/>
        <v>40</v>
      </c>
      <c r="G105" s="36">
        <f t="shared" si="24"/>
        <v>118.80000000000001</v>
      </c>
      <c r="H105" s="34">
        <v>1</v>
      </c>
      <c r="I105" s="35">
        <f t="shared" si="25"/>
        <v>118.80000000000001</v>
      </c>
      <c r="J105" s="34">
        <v>1</v>
      </c>
      <c r="K105" s="33">
        <f t="shared" si="26"/>
        <v>118.80000000000001</v>
      </c>
      <c r="L105" s="33">
        <f t="shared" si="27"/>
        <v>9.9</v>
      </c>
      <c r="M105" s="33">
        <f t="shared" si="28"/>
        <v>3.333333333333333</v>
      </c>
      <c r="N105" s="41"/>
    </row>
    <row r="106" spans="1:15" ht="14.25" customHeight="1" x14ac:dyDescent="0.2">
      <c r="A106" s="31" t="s">
        <v>104</v>
      </c>
      <c r="B106" s="39" t="s">
        <v>69</v>
      </c>
      <c r="C106" s="38">
        <v>16.100000000000001</v>
      </c>
      <c r="D106" s="27" t="s">
        <v>58</v>
      </c>
      <c r="E106" s="28">
        <v>5</v>
      </c>
      <c r="F106" s="37">
        <f t="shared" si="23"/>
        <v>192</v>
      </c>
      <c r="G106" s="36">
        <f t="shared" si="24"/>
        <v>3091.2000000000003</v>
      </c>
      <c r="H106" s="34">
        <v>1</v>
      </c>
      <c r="I106" s="35">
        <f t="shared" si="25"/>
        <v>3091.2000000000003</v>
      </c>
      <c r="J106" s="34">
        <v>1</v>
      </c>
      <c r="K106" s="33">
        <f t="shared" si="26"/>
        <v>3091.2000000000003</v>
      </c>
      <c r="L106" s="33">
        <f t="shared" si="27"/>
        <v>257.60000000000002</v>
      </c>
      <c r="M106" s="33">
        <f t="shared" si="28"/>
        <v>16</v>
      </c>
      <c r="N106" s="32"/>
    </row>
    <row r="107" spans="1:15" ht="14.25" customHeight="1" x14ac:dyDescent="0.2">
      <c r="A107" s="31" t="s">
        <v>103</v>
      </c>
      <c r="B107" s="39" t="s">
        <v>69</v>
      </c>
      <c r="C107" s="38">
        <v>16.100000000000001</v>
      </c>
      <c r="D107" s="27" t="s">
        <v>58</v>
      </c>
      <c r="E107" s="28">
        <v>5</v>
      </c>
      <c r="F107" s="37">
        <f t="shared" si="23"/>
        <v>192</v>
      </c>
      <c r="G107" s="36">
        <f t="shared" si="24"/>
        <v>3091.2000000000003</v>
      </c>
      <c r="H107" s="34">
        <v>1</v>
      </c>
      <c r="I107" s="35">
        <f t="shared" si="25"/>
        <v>3091.2000000000003</v>
      </c>
      <c r="J107" s="34">
        <v>1</v>
      </c>
      <c r="K107" s="33">
        <f t="shared" si="26"/>
        <v>3091.2000000000003</v>
      </c>
      <c r="L107" s="33">
        <f t="shared" si="27"/>
        <v>257.60000000000002</v>
      </c>
      <c r="M107" s="33">
        <f t="shared" si="28"/>
        <v>16</v>
      </c>
      <c r="N107" s="32"/>
    </row>
    <row r="108" spans="1:15" ht="14.25" customHeight="1" x14ac:dyDescent="0.2">
      <c r="A108" s="31" t="s">
        <v>102</v>
      </c>
      <c r="B108" s="39" t="s">
        <v>69</v>
      </c>
      <c r="C108" s="38">
        <v>6.44</v>
      </c>
      <c r="D108" s="27" t="s">
        <v>58</v>
      </c>
      <c r="E108" s="28">
        <v>5</v>
      </c>
      <c r="F108" s="37">
        <f t="shared" si="23"/>
        <v>192</v>
      </c>
      <c r="G108" s="36">
        <f t="shared" si="24"/>
        <v>1236.48</v>
      </c>
      <c r="H108" s="34">
        <v>1</v>
      </c>
      <c r="I108" s="35">
        <f t="shared" si="25"/>
        <v>1236.48</v>
      </c>
      <c r="J108" s="34">
        <v>1</v>
      </c>
      <c r="K108" s="33">
        <f t="shared" si="26"/>
        <v>1236.48</v>
      </c>
      <c r="L108" s="33">
        <f t="shared" si="27"/>
        <v>103.04</v>
      </c>
      <c r="M108" s="33">
        <f t="shared" si="28"/>
        <v>16</v>
      </c>
      <c r="N108" s="32"/>
      <c r="O108" s="9"/>
    </row>
    <row r="109" spans="1:15" ht="14.25" customHeight="1" x14ac:dyDescent="0.2">
      <c r="A109" s="31" t="s">
        <v>101</v>
      </c>
      <c r="B109" s="40" t="s">
        <v>69</v>
      </c>
      <c r="C109" s="38">
        <v>6.44</v>
      </c>
      <c r="D109" s="27" t="s">
        <v>58</v>
      </c>
      <c r="E109" s="28">
        <v>5</v>
      </c>
      <c r="F109" s="37">
        <f t="shared" si="23"/>
        <v>192</v>
      </c>
      <c r="G109" s="36">
        <f t="shared" si="24"/>
        <v>1236.48</v>
      </c>
      <c r="H109" s="34">
        <v>1</v>
      </c>
      <c r="I109" s="35">
        <f t="shared" si="25"/>
        <v>1236.48</v>
      </c>
      <c r="J109" s="34">
        <v>1</v>
      </c>
      <c r="K109" s="33">
        <f t="shared" si="26"/>
        <v>1236.48</v>
      </c>
      <c r="L109" s="33">
        <f t="shared" si="27"/>
        <v>103.04</v>
      </c>
      <c r="M109" s="33">
        <f t="shared" si="28"/>
        <v>16</v>
      </c>
      <c r="N109" s="32"/>
    </row>
    <row r="110" spans="1:15" ht="14.25" customHeight="1" x14ac:dyDescent="0.2">
      <c r="A110" s="31" t="s">
        <v>100</v>
      </c>
      <c r="B110" s="39" t="s">
        <v>69</v>
      </c>
      <c r="C110" s="38">
        <v>16.100000000000001</v>
      </c>
      <c r="D110" s="27" t="s">
        <v>58</v>
      </c>
      <c r="E110" s="28">
        <v>5</v>
      </c>
      <c r="F110" s="37">
        <f t="shared" si="23"/>
        <v>192</v>
      </c>
      <c r="G110" s="36">
        <f t="shared" si="24"/>
        <v>3091.2000000000003</v>
      </c>
      <c r="H110" s="34">
        <v>1</v>
      </c>
      <c r="I110" s="35">
        <f t="shared" si="25"/>
        <v>3091.2000000000003</v>
      </c>
      <c r="J110" s="34">
        <v>1</v>
      </c>
      <c r="K110" s="33">
        <f t="shared" si="26"/>
        <v>3091.2000000000003</v>
      </c>
      <c r="L110" s="33">
        <f t="shared" si="27"/>
        <v>257.60000000000002</v>
      </c>
      <c r="M110" s="33">
        <f t="shared" si="28"/>
        <v>16</v>
      </c>
      <c r="N110" s="32"/>
    </row>
    <row r="111" spans="1:15" ht="14.25" customHeight="1" x14ac:dyDescent="0.2">
      <c r="A111" s="31" t="s">
        <v>99</v>
      </c>
      <c r="B111" s="39" t="s">
        <v>69</v>
      </c>
      <c r="C111" s="38">
        <v>16.100000000000001</v>
      </c>
      <c r="D111" s="27" t="s">
        <v>58</v>
      </c>
      <c r="E111" s="28">
        <v>5</v>
      </c>
      <c r="F111" s="37">
        <f t="shared" si="23"/>
        <v>192</v>
      </c>
      <c r="G111" s="36">
        <f t="shared" si="24"/>
        <v>3091.2000000000003</v>
      </c>
      <c r="H111" s="34">
        <v>1</v>
      </c>
      <c r="I111" s="35">
        <f t="shared" si="25"/>
        <v>3091.2000000000003</v>
      </c>
      <c r="J111" s="34">
        <v>1</v>
      </c>
      <c r="K111" s="33">
        <f t="shared" si="26"/>
        <v>3091.2000000000003</v>
      </c>
      <c r="L111" s="33">
        <f t="shared" si="27"/>
        <v>257.60000000000002</v>
      </c>
      <c r="M111" s="33">
        <f t="shared" si="28"/>
        <v>16</v>
      </c>
      <c r="N111" s="32"/>
    </row>
    <row r="112" spans="1:15" ht="14.25" customHeight="1" x14ac:dyDescent="0.2">
      <c r="A112" s="31" t="s">
        <v>98</v>
      </c>
      <c r="B112" s="39" t="s">
        <v>69</v>
      </c>
      <c r="C112" s="38">
        <v>23.74</v>
      </c>
      <c r="D112" s="27" t="s">
        <v>58</v>
      </c>
      <c r="E112" s="28">
        <v>5</v>
      </c>
      <c r="F112" s="37">
        <f t="shared" si="23"/>
        <v>192</v>
      </c>
      <c r="G112" s="36">
        <f t="shared" si="24"/>
        <v>4558.08</v>
      </c>
      <c r="H112" s="34">
        <v>1</v>
      </c>
      <c r="I112" s="35">
        <f t="shared" si="25"/>
        <v>4558.08</v>
      </c>
      <c r="J112" s="34">
        <v>1</v>
      </c>
      <c r="K112" s="33">
        <f t="shared" si="26"/>
        <v>4558.08</v>
      </c>
      <c r="L112" s="33">
        <f t="shared" si="27"/>
        <v>379.84</v>
      </c>
      <c r="M112" s="33">
        <f t="shared" si="28"/>
        <v>16</v>
      </c>
      <c r="N112" s="32"/>
    </row>
    <row r="113" spans="1:14" ht="14.25" customHeight="1" x14ac:dyDescent="0.2">
      <c r="A113" s="31" t="s">
        <v>97</v>
      </c>
      <c r="B113" s="39" t="s">
        <v>69</v>
      </c>
      <c r="C113" s="38">
        <v>14.32</v>
      </c>
      <c r="D113" s="27" t="s">
        <v>58</v>
      </c>
      <c r="E113" s="28">
        <v>5</v>
      </c>
      <c r="F113" s="37">
        <f t="shared" si="23"/>
        <v>192</v>
      </c>
      <c r="G113" s="36">
        <f t="shared" si="24"/>
        <v>2749.44</v>
      </c>
      <c r="H113" s="34">
        <v>1</v>
      </c>
      <c r="I113" s="35">
        <f t="shared" si="25"/>
        <v>2749.44</v>
      </c>
      <c r="J113" s="34">
        <v>1</v>
      </c>
      <c r="K113" s="33">
        <f t="shared" si="26"/>
        <v>2749.44</v>
      </c>
      <c r="L113" s="33">
        <f t="shared" si="27"/>
        <v>229.12</v>
      </c>
      <c r="M113" s="33">
        <f t="shared" si="28"/>
        <v>16</v>
      </c>
      <c r="N113" s="32"/>
    </row>
    <row r="114" spans="1:14" ht="14.25" customHeight="1" x14ac:dyDescent="0.2">
      <c r="A114" s="31" t="s">
        <v>96</v>
      </c>
      <c r="B114" s="39" t="s">
        <v>69</v>
      </c>
      <c r="C114" s="38">
        <v>20.22</v>
      </c>
      <c r="D114" s="27" t="s">
        <v>58</v>
      </c>
      <c r="E114" s="28">
        <v>5</v>
      </c>
      <c r="F114" s="37">
        <f t="shared" si="23"/>
        <v>192</v>
      </c>
      <c r="G114" s="36">
        <f t="shared" si="24"/>
        <v>3882.24</v>
      </c>
      <c r="H114" s="34">
        <v>1</v>
      </c>
      <c r="I114" s="35">
        <f t="shared" si="25"/>
        <v>3882.24</v>
      </c>
      <c r="J114" s="34">
        <v>1</v>
      </c>
      <c r="K114" s="33">
        <f t="shared" si="26"/>
        <v>3882.24</v>
      </c>
      <c r="L114" s="33">
        <f t="shared" si="27"/>
        <v>323.52</v>
      </c>
      <c r="M114" s="33">
        <f t="shared" si="28"/>
        <v>16</v>
      </c>
      <c r="N114" s="32"/>
    </row>
    <row r="115" spans="1:14" ht="14.25" customHeight="1" x14ac:dyDescent="0.2">
      <c r="A115" s="31" t="s">
        <v>95</v>
      </c>
      <c r="B115" s="40" t="s">
        <v>69</v>
      </c>
      <c r="C115" s="38">
        <v>4.79</v>
      </c>
      <c r="D115" s="27" t="s">
        <v>58</v>
      </c>
      <c r="E115" s="28">
        <v>5</v>
      </c>
      <c r="F115" s="37">
        <f t="shared" si="23"/>
        <v>192</v>
      </c>
      <c r="G115" s="36">
        <f t="shared" si="24"/>
        <v>919.68000000000006</v>
      </c>
      <c r="H115" s="34">
        <v>1</v>
      </c>
      <c r="I115" s="35">
        <f t="shared" si="25"/>
        <v>919.68000000000006</v>
      </c>
      <c r="J115" s="34">
        <v>1</v>
      </c>
      <c r="K115" s="33">
        <f t="shared" si="26"/>
        <v>919.68000000000006</v>
      </c>
      <c r="L115" s="33">
        <f t="shared" si="27"/>
        <v>76.64</v>
      </c>
      <c r="M115" s="33">
        <f t="shared" si="28"/>
        <v>16</v>
      </c>
      <c r="N115" s="32"/>
    </row>
    <row r="116" spans="1:14" ht="14.25" customHeight="1" x14ac:dyDescent="0.2">
      <c r="A116" s="31" t="s">
        <v>94</v>
      </c>
      <c r="B116" s="40" t="s">
        <v>69</v>
      </c>
      <c r="C116" s="38">
        <v>19.39</v>
      </c>
      <c r="D116" s="27" t="s">
        <v>58</v>
      </c>
      <c r="E116" s="28">
        <v>5</v>
      </c>
      <c r="F116" s="37">
        <f t="shared" si="23"/>
        <v>192</v>
      </c>
      <c r="G116" s="36">
        <f t="shared" si="24"/>
        <v>3722.88</v>
      </c>
      <c r="H116" s="34">
        <v>1</v>
      </c>
      <c r="I116" s="35">
        <f t="shared" si="25"/>
        <v>3722.88</v>
      </c>
      <c r="J116" s="34">
        <v>1</v>
      </c>
      <c r="K116" s="33">
        <f t="shared" si="26"/>
        <v>3722.88</v>
      </c>
      <c r="L116" s="33">
        <f t="shared" si="27"/>
        <v>310.24</v>
      </c>
      <c r="M116" s="33">
        <f t="shared" si="28"/>
        <v>16</v>
      </c>
      <c r="N116" s="32"/>
    </row>
    <row r="117" spans="1:14" ht="14.25" customHeight="1" x14ac:dyDescent="0.2">
      <c r="A117" s="31"/>
      <c r="B117" s="40"/>
      <c r="C117" s="38"/>
      <c r="D117" s="27"/>
      <c r="E117" s="28"/>
      <c r="F117" s="27"/>
      <c r="G117" s="27"/>
      <c r="H117" s="54"/>
      <c r="I117" s="53"/>
      <c r="J117" s="54"/>
      <c r="K117" s="53"/>
      <c r="L117" s="53"/>
      <c r="M117" s="53"/>
      <c r="N117" s="32"/>
    </row>
    <row r="118" spans="1:14" ht="14.25" customHeight="1" x14ac:dyDescent="0.2">
      <c r="A118" s="52"/>
      <c r="B118" s="51" t="s">
        <v>93</v>
      </c>
      <c r="C118" s="50"/>
      <c r="D118" s="49">
        <f>SUM(C119:C131)</f>
        <v>398.43000000000006</v>
      </c>
      <c r="E118" s="48"/>
      <c r="F118" s="47"/>
      <c r="G118" s="47"/>
      <c r="H118" s="46"/>
      <c r="I118" s="45"/>
      <c r="J118" s="46"/>
      <c r="K118" s="45"/>
      <c r="L118" s="45"/>
      <c r="M118" s="45"/>
      <c r="N118" s="44"/>
    </row>
    <row r="119" spans="1:14" ht="14.25" customHeight="1" x14ac:dyDescent="0.2">
      <c r="A119" s="31" t="s">
        <v>92</v>
      </c>
      <c r="B119" s="39" t="s">
        <v>85</v>
      </c>
      <c r="C119" s="38">
        <v>50.16</v>
      </c>
      <c r="D119" s="27" t="s">
        <v>84</v>
      </c>
      <c r="E119" s="28">
        <v>5</v>
      </c>
      <c r="F119" s="37">
        <f t="shared" ref="F119:F130" si="29">VLOOKUP($E119,$P$26:$R$37,3,FALSE)</f>
        <v>192</v>
      </c>
      <c r="G119" s="36">
        <f t="shared" ref="G119:G130" si="30">F119*C119</f>
        <v>9630.7199999999993</v>
      </c>
      <c r="H119" s="34">
        <v>1</v>
      </c>
      <c r="I119" s="35">
        <f t="shared" ref="I119:I130" si="31">G119/H119</f>
        <v>9630.7199999999993</v>
      </c>
      <c r="J119" s="34">
        <v>1</v>
      </c>
      <c r="K119" s="33">
        <f t="shared" ref="K119:K130" si="32">I119*J119</f>
        <v>9630.7199999999993</v>
      </c>
      <c r="L119" s="33">
        <f t="shared" ref="L119:L130" si="33">K119/12</f>
        <v>802.56</v>
      </c>
      <c r="M119" s="33">
        <f t="shared" ref="M119:M130" si="34">L119/C119</f>
        <v>16</v>
      </c>
      <c r="N119" s="32"/>
    </row>
    <row r="120" spans="1:14" ht="14.25" customHeight="1" x14ac:dyDescent="0.2">
      <c r="A120" s="31" t="s">
        <v>91</v>
      </c>
      <c r="B120" s="39" t="s">
        <v>85</v>
      </c>
      <c r="C120" s="38">
        <v>50.16</v>
      </c>
      <c r="D120" s="27" t="s">
        <v>84</v>
      </c>
      <c r="E120" s="28">
        <v>5</v>
      </c>
      <c r="F120" s="37">
        <f t="shared" si="29"/>
        <v>192</v>
      </c>
      <c r="G120" s="36">
        <f t="shared" si="30"/>
        <v>9630.7199999999993</v>
      </c>
      <c r="H120" s="34">
        <v>1</v>
      </c>
      <c r="I120" s="35">
        <f t="shared" si="31"/>
        <v>9630.7199999999993</v>
      </c>
      <c r="J120" s="34">
        <v>1</v>
      </c>
      <c r="K120" s="33">
        <f t="shared" si="32"/>
        <v>9630.7199999999993</v>
      </c>
      <c r="L120" s="33">
        <f t="shared" si="33"/>
        <v>802.56</v>
      </c>
      <c r="M120" s="33">
        <f t="shared" si="34"/>
        <v>16</v>
      </c>
      <c r="N120" s="32"/>
    </row>
    <row r="121" spans="1:14" ht="14.25" customHeight="1" x14ac:dyDescent="0.2">
      <c r="A121" s="31" t="s">
        <v>90</v>
      </c>
      <c r="B121" s="39" t="s">
        <v>85</v>
      </c>
      <c r="C121" s="38">
        <v>48.69</v>
      </c>
      <c r="D121" s="27" t="s">
        <v>84</v>
      </c>
      <c r="E121" s="28">
        <v>5</v>
      </c>
      <c r="F121" s="37">
        <f t="shared" si="29"/>
        <v>192</v>
      </c>
      <c r="G121" s="36">
        <f t="shared" si="30"/>
        <v>9348.48</v>
      </c>
      <c r="H121" s="34">
        <v>1</v>
      </c>
      <c r="I121" s="35">
        <f t="shared" si="31"/>
        <v>9348.48</v>
      </c>
      <c r="J121" s="34">
        <v>1</v>
      </c>
      <c r="K121" s="33">
        <f t="shared" si="32"/>
        <v>9348.48</v>
      </c>
      <c r="L121" s="33">
        <f t="shared" si="33"/>
        <v>779.04</v>
      </c>
      <c r="M121" s="33">
        <f t="shared" si="34"/>
        <v>16</v>
      </c>
      <c r="N121" s="32"/>
    </row>
    <row r="122" spans="1:14" ht="14.25" customHeight="1" x14ac:dyDescent="0.2">
      <c r="A122" s="31" t="s">
        <v>89</v>
      </c>
      <c r="B122" s="39" t="s">
        <v>85</v>
      </c>
      <c r="C122" s="38">
        <v>19.329999999999998</v>
      </c>
      <c r="D122" s="27" t="s">
        <v>84</v>
      </c>
      <c r="E122" s="28">
        <v>5</v>
      </c>
      <c r="F122" s="37">
        <f t="shared" si="29"/>
        <v>192</v>
      </c>
      <c r="G122" s="36">
        <f t="shared" si="30"/>
        <v>3711.3599999999997</v>
      </c>
      <c r="H122" s="34">
        <v>1</v>
      </c>
      <c r="I122" s="35">
        <f t="shared" si="31"/>
        <v>3711.3599999999997</v>
      </c>
      <c r="J122" s="34">
        <v>1</v>
      </c>
      <c r="K122" s="33">
        <f t="shared" si="32"/>
        <v>3711.3599999999997</v>
      </c>
      <c r="L122" s="33">
        <f t="shared" si="33"/>
        <v>309.27999999999997</v>
      </c>
      <c r="M122" s="33">
        <f t="shared" si="34"/>
        <v>16</v>
      </c>
      <c r="N122" s="32"/>
    </row>
    <row r="123" spans="1:14" ht="14.25" customHeight="1" x14ac:dyDescent="0.2">
      <c r="A123" s="31" t="s">
        <v>88</v>
      </c>
      <c r="B123" s="58" t="s">
        <v>85</v>
      </c>
      <c r="C123" s="57">
        <v>50.12</v>
      </c>
      <c r="D123" s="27" t="s">
        <v>84</v>
      </c>
      <c r="E123" s="56">
        <v>5</v>
      </c>
      <c r="F123" s="37">
        <f t="shared" si="29"/>
        <v>192</v>
      </c>
      <c r="G123" s="36">
        <f t="shared" si="30"/>
        <v>9623.0399999999991</v>
      </c>
      <c r="H123" s="34">
        <v>1</v>
      </c>
      <c r="I123" s="35">
        <f t="shared" si="31"/>
        <v>9623.0399999999991</v>
      </c>
      <c r="J123" s="34">
        <v>1</v>
      </c>
      <c r="K123" s="33">
        <f t="shared" si="32"/>
        <v>9623.0399999999991</v>
      </c>
      <c r="L123" s="33">
        <f t="shared" si="33"/>
        <v>801.92</v>
      </c>
      <c r="M123" s="33">
        <f t="shared" si="34"/>
        <v>16</v>
      </c>
      <c r="N123" s="55"/>
    </row>
    <row r="124" spans="1:14" ht="14.25" customHeight="1" x14ac:dyDescent="0.2">
      <c r="A124" s="31" t="s">
        <v>87</v>
      </c>
      <c r="B124" s="39" t="s">
        <v>85</v>
      </c>
      <c r="C124" s="38">
        <v>50.12</v>
      </c>
      <c r="D124" s="27" t="s">
        <v>84</v>
      </c>
      <c r="E124" s="28">
        <v>5</v>
      </c>
      <c r="F124" s="37">
        <f t="shared" si="29"/>
        <v>192</v>
      </c>
      <c r="G124" s="36">
        <f t="shared" si="30"/>
        <v>9623.0399999999991</v>
      </c>
      <c r="H124" s="34">
        <v>1</v>
      </c>
      <c r="I124" s="35">
        <f t="shared" si="31"/>
        <v>9623.0399999999991</v>
      </c>
      <c r="J124" s="34">
        <v>1</v>
      </c>
      <c r="K124" s="33">
        <f t="shared" si="32"/>
        <v>9623.0399999999991</v>
      </c>
      <c r="L124" s="33">
        <f t="shared" si="33"/>
        <v>801.92</v>
      </c>
      <c r="M124" s="33">
        <f t="shared" si="34"/>
        <v>16</v>
      </c>
      <c r="N124" s="32"/>
    </row>
    <row r="125" spans="1:14" ht="14.25" customHeight="1" x14ac:dyDescent="0.2">
      <c r="A125" s="31" t="s">
        <v>86</v>
      </c>
      <c r="B125" s="39" t="s">
        <v>85</v>
      </c>
      <c r="C125" s="38">
        <v>50.16</v>
      </c>
      <c r="D125" s="27" t="s">
        <v>84</v>
      </c>
      <c r="E125" s="28">
        <v>5</v>
      </c>
      <c r="F125" s="37">
        <f t="shared" si="29"/>
        <v>192</v>
      </c>
      <c r="G125" s="36">
        <f t="shared" si="30"/>
        <v>9630.7199999999993</v>
      </c>
      <c r="H125" s="34">
        <v>1</v>
      </c>
      <c r="I125" s="35">
        <f t="shared" si="31"/>
        <v>9630.7199999999993</v>
      </c>
      <c r="J125" s="34">
        <v>1</v>
      </c>
      <c r="K125" s="33">
        <f t="shared" si="32"/>
        <v>9630.7199999999993</v>
      </c>
      <c r="L125" s="33">
        <f t="shared" si="33"/>
        <v>802.56</v>
      </c>
      <c r="M125" s="33">
        <f t="shared" si="34"/>
        <v>16</v>
      </c>
      <c r="N125" s="32"/>
    </row>
    <row r="126" spans="1:14" ht="14.25" customHeight="1" x14ac:dyDescent="0.2">
      <c r="A126" s="31" t="s">
        <v>83</v>
      </c>
      <c r="B126" s="39" t="s">
        <v>82</v>
      </c>
      <c r="C126" s="38">
        <v>13.1</v>
      </c>
      <c r="D126" s="27" t="s">
        <v>70</v>
      </c>
      <c r="E126" s="28" t="s">
        <v>66</v>
      </c>
      <c r="F126" s="37">
        <f t="shared" si="29"/>
        <v>4</v>
      </c>
      <c r="G126" s="36">
        <f t="shared" si="30"/>
        <v>52.4</v>
      </c>
      <c r="H126" s="34">
        <v>1</v>
      </c>
      <c r="I126" s="35">
        <f t="shared" si="31"/>
        <v>52.4</v>
      </c>
      <c r="J126" s="34">
        <v>1</v>
      </c>
      <c r="K126" s="33">
        <f t="shared" si="32"/>
        <v>52.4</v>
      </c>
      <c r="L126" s="33">
        <f t="shared" si="33"/>
        <v>4.3666666666666663</v>
      </c>
      <c r="M126" s="33">
        <f t="shared" si="34"/>
        <v>0.33333333333333331</v>
      </c>
      <c r="N126" s="32"/>
    </row>
    <row r="127" spans="1:14" ht="14.25" customHeight="1" x14ac:dyDescent="0.2">
      <c r="A127" s="31" t="s">
        <v>81</v>
      </c>
      <c r="B127" s="39" t="s">
        <v>78</v>
      </c>
      <c r="C127" s="38">
        <v>20.05</v>
      </c>
      <c r="D127" s="27" t="s">
        <v>77</v>
      </c>
      <c r="E127" s="28">
        <v>5</v>
      </c>
      <c r="F127" s="37">
        <f t="shared" si="29"/>
        <v>192</v>
      </c>
      <c r="G127" s="36">
        <f t="shared" si="30"/>
        <v>3849.6000000000004</v>
      </c>
      <c r="H127" s="34">
        <v>1</v>
      </c>
      <c r="I127" s="35">
        <f t="shared" si="31"/>
        <v>3849.6000000000004</v>
      </c>
      <c r="J127" s="34">
        <v>1</v>
      </c>
      <c r="K127" s="33">
        <f t="shared" si="32"/>
        <v>3849.6000000000004</v>
      </c>
      <c r="L127" s="33">
        <f t="shared" si="33"/>
        <v>320.8</v>
      </c>
      <c r="M127" s="33">
        <f t="shared" si="34"/>
        <v>16</v>
      </c>
      <c r="N127" s="32"/>
    </row>
    <row r="128" spans="1:14" ht="14.25" customHeight="1" x14ac:dyDescent="0.2">
      <c r="A128" s="31" t="s">
        <v>80</v>
      </c>
      <c r="B128" s="39" t="s">
        <v>78</v>
      </c>
      <c r="C128" s="38">
        <v>20.05</v>
      </c>
      <c r="D128" s="27" t="s">
        <v>77</v>
      </c>
      <c r="E128" s="28">
        <v>5</v>
      </c>
      <c r="F128" s="37">
        <f t="shared" si="29"/>
        <v>192</v>
      </c>
      <c r="G128" s="36">
        <f t="shared" si="30"/>
        <v>3849.6000000000004</v>
      </c>
      <c r="H128" s="34">
        <v>1</v>
      </c>
      <c r="I128" s="35">
        <f t="shared" si="31"/>
        <v>3849.6000000000004</v>
      </c>
      <c r="J128" s="34">
        <v>1</v>
      </c>
      <c r="K128" s="33">
        <f t="shared" si="32"/>
        <v>3849.6000000000004</v>
      </c>
      <c r="L128" s="33">
        <f t="shared" si="33"/>
        <v>320.8</v>
      </c>
      <c r="M128" s="33">
        <f t="shared" si="34"/>
        <v>16</v>
      </c>
      <c r="N128" s="32"/>
    </row>
    <row r="129" spans="1:15" ht="14.25" customHeight="1" x14ac:dyDescent="0.2">
      <c r="A129" s="31" t="s">
        <v>79</v>
      </c>
      <c r="B129" s="39" t="s">
        <v>78</v>
      </c>
      <c r="C129" s="38">
        <v>20.05</v>
      </c>
      <c r="D129" s="27" t="s">
        <v>77</v>
      </c>
      <c r="E129" s="28">
        <v>5</v>
      </c>
      <c r="F129" s="37">
        <f t="shared" si="29"/>
        <v>192</v>
      </c>
      <c r="G129" s="36">
        <f t="shared" si="30"/>
        <v>3849.6000000000004</v>
      </c>
      <c r="H129" s="34">
        <v>1</v>
      </c>
      <c r="I129" s="35">
        <f t="shared" si="31"/>
        <v>3849.6000000000004</v>
      </c>
      <c r="J129" s="34">
        <v>1</v>
      </c>
      <c r="K129" s="33">
        <f t="shared" si="32"/>
        <v>3849.6000000000004</v>
      </c>
      <c r="L129" s="33">
        <f t="shared" si="33"/>
        <v>320.8</v>
      </c>
      <c r="M129" s="33">
        <f t="shared" si="34"/>
        <v>16</v>
      </c>
      <c r="N129" s="32"/>
    </row>
    <row r="130" spans="1:15" ht="14.25" customHeight="1" x14ac:dyDescent="0.2">
      <c r="A130" s="31" t="s">
        <v>76</v>
      </c>
      <c r="B130" s="39" t="s">
        <v>69</v>
      </c>
      <c r="C130" s="38">
        <v>6.44</v>
      </c>
      <c r="D130" s="27" t="s">
        <v>58</v>
      </c>
      <c r="E130" s="28">
        <v>5</v>
      </c>
      <c r="F130" s="37">
        <f t="shared" si="29"/>
        <v>192</v>
      </c>
      <c r="G130" s="36">
        <f t="shared" si="30"/>
        <v>1236.48</v>
      </c>
      <c r="H130" s="34">
        <v>1</v>
      </c>
      <c r="I130" s="35">
        <f t="shared" si="31"/>
        <v>1236.48</v>
      </c>
      <c r="J130" s="34">
        <v>1</v>
      </c>
      <c r="K130" s="33">
        <f t="shared" si="32"/>
        <v>1236.48</v>
      </c>
      <c r="L130" s="33">
        <f t="shared" si="33"/>
        <v>103.04</v>
      </c>
      <c r="M130" s="33">
        <f t="shared" si="34"/>
        <v>16</v>
      </c>
      <c r="N130" s="32"/>
    </row>
    <row r="131" spans="1:15" ht="14.25" customHeight="1" x14ac:dyDescent="0.2">
      <c r="A131" s="31"/>
      <c r="B131" s="39"/>
      <c r="C131" s="38"/>
      <c r="D131" s="27"/>
      <c r="E131" s="28"/>
      <c r="F131" s="27"/>
      <c r="G131" s="27"/>
      <c r="H131" s="54"/>
      <c r="I131" s="53"/>
      <c r="J131" s="54"/>
      <c r="K131" s="53"/>
      <c r="L131" s="53"/>
      <c r="M131" s="53"/>
      <c r="N131" s="32"/>
    </row>
    <row r="132" spans="1:15" ht="14.25" customHeight="1" x14ac:dyDescent="0.2">
      <c r="A132" s="52"/>
      <c r="B132" s="51" t="s">
        <v>75</v>
      </c>
      <c r="C132" s="50"/>
      <c r="D132" s="49">
        <f>SUM(C133:C142)-C136-C142</f>
        <v>454.5</v>
      </c>
      <c r="E132" s="48"/>
      <c r="F132" s="47"/>
      <c r="G132" s="47"/>
      <c r="H132" s="46"/>
      <c r="I132" s="45"/>
      <c r="J132" s="46"/>
      <c r="K132" s="45"/>
      <c r="L132" s="45"/>
      <c r="M132" s="45"/>
      <c r="N132" s="44"/>
    </row>
    <row r="133" spans="1:15" ht="45.75" customHeight="1" x14ac:dyDescent="0.2">
      <c r="A133" s="31"/>
      <c r="B133" s="43" t="s">
        <v>74</v>
      </c>
      <c r="C133" s="38">
        <v>280</v>
      </c>
      <c r="D133" s="27" t="s">
        <v>73</v>
      </c>
      <c r="E133" s="28">
        <v>5</v>
      </c>
      <c r="F133" s="37">
        <f>VLOOKUP($E133,$P$26:$R$37,3,FALSE)</f>
        <v>192</v>
      </c>
      <c r="G133" s="36">
        <f t="shared" ref="G133:G142" si="35">F133*C133</f>
        <v>53760</v>
      </c>
      <c r="H133" s="34">
        <v>1</v>
      </c>
      <c r="I133" s="35">
        <f t="shared" ref="I133:I142" si="36">G133/H133</f>
        <v>53760</v>
      </c>
      <c r="J133" s="34">
        <v>1</v>
      </c>
      <c r="K133" s="33">
        <f t="shared" ref="K133:K142" si="37">I133*J133</f>
        <v>53760</v>
      </c>
      <c r="L133" s="33">
        <f t="shared" ref="L133:L142" si="38">K133/12</f>
        <v>4480</v>
      </c>
      <c r="M133" s="33">
        <f t="shared" ref="M133:M142" si="39">L133/C133</f>
        <v>16</v>
      </c>
      <c r="N133" s="42" t="s">
        <v>72</v>
      </c>
    </row>
    <row r="134" spans="1:15" ht="14.25" customHeight="1" x14ac:dyDescent="0.2">
      <c r="A134" s="31"/>
      <c r="B134" s="39" t="s">
        <v>71</v>
      </c>
      <c r="C134" s="38">
        <v>45</v>
      </c>
      <c r="D134" s="27" t="s">
        <v>70</v>
      </c>
      <c r="E134" s="28">
        <v>1</v>
      </c>
      <c r="F134" s="37">
        <v>40</v>
      </c>
      <c r="G134" s="36">
        <f t="shared" si="35"/>
        <v>1800</v>
      </c>
      <c r="H134" s="34">
        <v>1</v>
      </c>
      <c r="I134" s="35">
        <f t="shared" si="36"/>
        <v>1800</v>
      </c>
      <c r="J134" s="34">
        <v>1</v>
      </c>
      <c r="K134" s="33">
        <f t="shared" si="37"/>
        <v>1800</v>
      </c>
      <c r="L134" s="33">
        <f t="shared" si="38"/>
        <v>150</v>
      </c>
      <c r="M134" s="33">
        <f t="shared" si="39"/>
        <v>3.3333333333333335</v>
      </c>
      <c r="N134" s="32"/>
    </row>
    <row r="135" spans="1:15" ht="14.25" customHeight="1" x14ac:dyDescent="0.2">
      <c r="A135" s="31"/>
      <c r="B135" s="39" t="s">
        <v>69</v>
      </c>
      <c r="C135" s="38">
        <v>20.2</v>
      </c>
      <c r="D135" s="27" t="s">
        <v>58</v>
      </c>
      <c r="E135" s="28">
        <v>5</v>
      </c>
      <c r="F135" s="37">
        <f>VLOOKUP($E135,$P$26:$R$37,3,FALSE)</f>
        <v>192</v>
      </c>
      <c r="G135" s="36">
        <f t="shared" si="35"/>
        <v>3878.3999999999996</v>
      </c>
      <c r="H135" s="34">
        <v>1</v>
      </c>
      <c r="I135" s="35">
        <f t="shared" si="36"/>
        <v>3878.3999999999996</v>
      </c>
      <c r="J135" s="34">
        <v>1</v>
      </c>
      <c r="K135" s="33">
        <f t="shared" si="37"/>
        <v>3878.3999999999996</v>
      </c>
      <c r="L135" s="33">
        <f t="shared" si="38"/>
        <v>323.2</v>
      </c>
      <c r="M135" s="33">
        <f t="shared" si="39"/>
        <v>16</v>
      </c>
      <c r="N135" s="41"/>
    </row>
    <row r="136" spans="1:15" ht="14.25" customHeight="1" x14ac:dyDescent="0.2">
      <c r="A136" s="31"/>
      <c r="B136" s="39" t="s">
        <v>68</v>
      </c>
      <c r="C136" s="38">
        <v>16</v>
      </c>
      <c r="D136" s="27" t="s">
        <v>67</v>
      </c>
      <c r="E136" s="28" t="s">
        <v>66</v>
      </c>
      <c r="F136" s="37">
        <f>VLOOKUP($E136,$P$26:$R$37,3,FALSE)</f>
        <v>4</v>
      </c>
      <c r="G136" s="36">
        <f t="shared" si="35"/>
        <v>64</v>
      </c>
      <c r="H136" s="34">
        <v>1</v>
      </c>
      <c r="I136" s="35">
        <f t="shared" si="36"/>
        <v>64</v>
      </c>
      <c r="J136" s="34">
        <v>1</v>
      </c>
      <c r="K136" s="33">
        <f t="shared" si="37"/>
        <v>64</v>
      </c>
      <c r="L136" s="33">
        <f t="shared" si="38"/>
        <v>5.333333333333333</v>
      </c>
      <c r="M136" s="33">
        <f t="shared" si="39"/>
        <v>0.33333333333333331</v>
      </c>
      <c r="N136" s="32" t="s">
        <v>65</v>
      </c>
    </row>
    <row r="137" spans="1:15" ht="14.25" customHeight="1" x14ac:dyDescent="0.2">
      <c r="A137" s="31"/>
      <c r="B137" s="39" t="s">
        <v>64</v>
      </c>
      <c r="C137" s="38">
        <v>6.6</v>
      </c>
      <c r="D137" s="27" t="s">
        <v>62</v>
      </c>
      <c r="E137" s="28">
        <v>5</v>
      </c>
      <c r="F137" s="37">
        <v>192</v>
      </c>
      <c r="G137" s="36">
        <f t="shared" si="35"/>
        <v>1267.1999999999998</v>
      </c>
      <c r="H137" s="34">
        <v>1</v>
      </c>
      <c r="I137" s="35">
        <f t="shared" si="36"/>
        <v>1267.1999999999998</v>
      </c>
      <c r="J137" s="34">
        <v>1</v>
      </c>
      <c r="K137" s="33">
        <f t="shared" si="37"/>
        <v>1267.1999999999998</v>
      </c>
      <c r="L137" s="33">
        <f t="shared" si="38"/>
        <v>105.59999999999998</v>
      </c>
      <c r="M137" s="33">
        <f t="shared" si="39"/>
        <v>15.999999999999998</v>
      </c>
      <c r="N137" s="32"/>
    </row>
    <row r="138" spans="1:15" ht="14.25" customHeight="1" x14ac:dyDescent="0.2">
      <c r="A138" s="31"/>
      <c r="B138" s="39" t="s">
        <v>63</v>
      </c>
      <c r="C138" s="38">
        <v>47</v>
      </c>
      <c r="D138" s="27" t="s">
        <v>62</v>
      </c>
      <c r="E138" s="28">
        <v>5</v>
      </c>
      <c r="F138" s="37">
        <f>VLOOKUP($E138,$P$26:$R$37,3,FALSE)</f>
        <v>192</v>
      </c>
      <c r="G138" s="36">
        <f t="shared" si="35"/>
        <v>9024</v>
      </c>
      <c r="H138" s="34">
        <v>1</v>
      </c>
      <c r="I138" s="35">
        <f t="shared" si="36"/>
        <v>9024</v>
      </c>
      <c r="J138" s="34">
        <v>1</v>
      </c>
      <c r="K138" s="33">
        <f t="shared" si="37"/>
        <v>9024</v>
      </c>
      <c r="L138" s="33">
        <f t="shared" si="38"/>
        <v>752</v>
      </c>
      <c r="M138" s="33">
        <f t="shared" si="39"/>
        <v>16</v>
      </c>
      <c r="N138" s="32"/>
      <c r="O138" s="9"/>
    </row>
    <row r="139" spans="1:15" ht="14.25" customHeight="1" x14ac:dyDescent="0.2">
      <c r="A139" s="31"/>
      <c r="B139" s="39" t="s">
        <v>61</v>
      </c>
      <c r="C139" s="38">
        <v>43.2</v>
      </c>
      <c r="D139" s="27" t="s">
        <v>60</v>
      </c>
      <c r="E139" s="28">
        <v>5</v>
      </c>
      <c r="F139" s="37">
        <f>VLOOKUP($E139,$P$26:$R$37,3,FALSE)</f>
        <v>192</v>
      </c>
      <c r="G139" s="36">
        <f t="shared" si="35"/>
        <v>8294.4000000000015</v>
      </c>
      <c r="H139" s="34">
        <v>1</v>
      </c>
      <c r="I139" s="35">
        <f t="shared" si="36"/>
        <v>8294.4000000000015</v>
      </c>
      <c r="J139" s="34">
        <v>1</v>
      </c>
      <c r="K139" s="33">
        <f t="shared" si="37"/>
        <v>8294.4000000000015</v>
      </c>
      <c r="L139" s="33">
        <f t="shared" si="38"/>
        <v>691.20000000000016</v>
      </c>
      <c r="M139" s="33">
        <f t="shared" si="39"/>
        <v>16.000000000000004</v>
      </c>
      <c r="N139" s="32"/>
    </row>
    <row r="140" spans="1:15" ht="14.25" customHeight="1" x14ac:dyDescent="0.2">
      <c r="A140" s="31"/>
      <c r="B140" s="40" t="s">
        <v>59</v>
      </c>
      <c r="C140" s="38">
        <v>3.9</v>
      </c>
      <c r="D140" s="27" t="s">
        <v>58</v>
      </c>
      <c r="E140" s="28">
        <v>5</v>
      </c>
      <c r="F140" s="37">
        <f>VLOOKUP($E140,$P$26:$R$37,3,FALSE)</f>
        <v>192</v>
      </c>
      <c r="G140" s="36">
        <f t="shared" si="35"/>
        <v>748.8</v>
      </c>
      <c r="H140" s="34">
        <v>1</v>
      </c>
      <c r="I140" s="35">
        <f t="shared" si="36"/>
        <v>748.8</v>
      </c>
      <c r="J140" s="34">
        <v>1</v>
      </c>
      <c r="K140" s="33">
        <f t="shared" si="37"/>
        <v>748.8</v>
      </c>
      <c r="L140" s="33">
        <f t="shared" si="38"/>
        <v>62.4</v>
      </c>
      <c r="M140" s="33">
        <f t="shared" si="39"/>
        <v>16</v>
      </c>
      <c r="N140" s="32"/>
    </row>
    <row r="141" spans="1:15" ht="14.25" customHeight="1" x14ac:dyDescent="0.2">
      <c r="A141" s="31"/>
      <c r="B141" s="39" t="s">
        <v>57</v>
      </c>
      <c r="C141" s="38">
        <v>8.6</v>
      </c>
      <c r="D141" s="27" t="s">
        <v>56</v>
      </c>
      <c r="E141" s="28">
        <v>2</v>
      </c>
      <c r="F141" s="37">
        <f>VLOOKUP($E141,$P$26:$R$37,3,FALSE)</f>
        <v>80</v>
      </c>
      <c r="G141" s="36">
        <f t="shared" si="35"/>
        <v>688</v>
      </c>
      <c r="H141" s="34">
        <v>1</v>
      </c>
      <c r="I141" s="35">
        <f t="shared" si="36"/>
        <v>688</v>
      </c>
      <c r="J141" s="34">
        <v>1</v>
      </c>
      <c r="K141" s="33">
        <f t="shared" si="37"/>
        <v>688</v>
      </c>
      <c r="L141" s="33">
        <f t="shared" si="38"/>
        <v>57.333333333333336</v>
      </c>
      <c r="M141" s="33">
        <f t="shared" si="39"/>
        <v>6.666666666666667</v>
      </c>
      <c r="N141" s="32"/>
    </row>
    <row r="142" spans="1:15" ht="75.75" customHeight="1" x14ac:dyDescent="0.2">
      <c r="A142" s="31"/>
      <c r="B142" s="30" t="s">
        <v>55</v>
      </c>
      <c r="C142" s="29">
        <f>8*(12*0.6)</f>
        <v>57.599999999999994</v>
      </c>
      <c r="D142" s="27"/>
      <c r="E142" s="28"/>
      <c r="F142" s="27"/>
      <c r="G142" s="26">
        <f t="shared" si="35"/>
        <v>0</v>
      </c>
      <c r="H142" s="24">
        <v>1</v>
      </c>
      <c r="I142" s="25">
        <f t="shared" si="36"/>
        <v>0</v>
      </c>
      <c r="J142" s="24">
        <v>1</v>
      </c>
      <c r="K142" s="23">
        <f t="shared" si="37"/>
        <v>0</v>
      </c>
      <c r="L142" s="23">
        <f t="shared" si="38"/>
        <v>0</v>
      </c>
      <c r="M142" s="23">
        <f t="shared" si="39"/>
        <v>0</v>
      </c>
      <c r="N142" s="22" t="s">
        <v>54</v>
      </c>
    </row>
    <row r="143" spans="1:15" ht="18.75" customHeight="1" x14ac:dyDescent="0.2">
      <c r="B143" s="16" t="s">
        <v>53</v>
      </c>
      <c r="C143" s="21">
        <f>SUM(C4:C142)-C142</f>
        <v>3588.2499999999991</v>
      </c>
      <c r="G143" s="20">
        <f>SUM(G5:G142)</f>
        <v>643593.35999999952</v>
      </c>
    </row>
    <row r="144" spans="1:15" x14ac:dyDescent="0.2">
      <c r="B144" s="16"/>
    </row>
    <row r="145" spans="2:8" x14ac:dyDescent="0.2">
      <c r="B145" s="16"/>
      <c r="C145" s="14"/>
      <c r="D145" s="14"/>
      <c r="E145" s="15"/>
      <c r="F145" s="14"/>
      <c r="G145" s="14"/>
      <c r="H145" s="16"/>
    </row>
    <row r="146" spans="2:8" x14ac:dyDescent="0.2">
      <c r="B146" s="18"/>
      <c r="C146" s="19"/>
      <c r="D146" s="14"/>
      <c r="E146" s="15"/>
      <c r="F146" s="14"/>
      <c r="G146" s="14"/>
    </row>
    <row r="147" spans="2:8" x14ac:dyDescent="0.2">
      <c r="C147" s="14"/>
      <c r="D147" s="14"/>
      <c r="E147" s="15"/>
      <c r="F147" s="14"/>
      <c r="G147" s="14"/>
    </row>
    <row r="148" spans="2:8" x14ac:dyDescent="0.2">
      <c r="B148" s="18"/>
      <c r="C148" s="17"/>
      <c r="D148" s="14"/>
      <c r="E148" s="15"/>
      <c r="F148" s="14"/>
      <c r="G148" s="14"/>
    </row>
    <row r="149" spans="2:8" x14ac:dyDescent="0.2">
      <c r="C149" s="14"/>
      <c r="D149" s="14"/>
      <c r="E149" s="15"/>
      <c r="F149" s="14"/>
      <c r="G149" s="14"/>
    </row>
    <row r="150" spans="2:8" x14ac:dyDescent="0.2">
      <c r="C150" s="14"/>
      <c r="D150" s="14"/>
      <c r="E150" s="15"/>
      <c r="F150" s="14"/>
      <c r="G150" s="14"/>
    </row>
    <row r="151" spans="2:8" x14ac:dyDescent="0.2">
      <c r="C151" s="14"/>
      <c r="D151" s="14"/>
      <c r="E151" s="15"/>
      <c r="F151" s="14"/>
      <c r="G151" s="14"/>
    </row>
    <row r="152" spans="2:8" x14ac:dyDescent="0.2">
      <c r="C152" s="14"/>
      <c r="D152" s="14"/>
      <c r="E152" s="15"/>
      <c r="F152" s="14"/>
      <c r="G152" s="14"/>
    </row>
    <row r="153" spans="2:8" x14ac:dyDescent="0.2">
      <c r="C153" s="14"/>
      <c r="D153" s="14"/>
      <c r="E153" s="15"/>
      <c r="F153" s="14"/>
      <c r="G153" s="14"/>
    </row>
    <row r="154" spans="2:8" x14ac:dyDescent="0.2">
      <c r="C154" s="14"/>
      <c r="D154" s="14"/>
      <c r="E154" s="15"/>
      <c r="F154" s="14"/>
      <c r="G154" s="14"/>
    </row>
    <row r="155" spans="2:8" x14ac:dyDescent="0.2">
      <c r="C155" s="14"/>
      <c r="D155" s="14"/>
      <c r="E155" s="15"/>
      <c r="F155" s="14"/>
      <c r="G155" s="14"/>
    </row>
    <row r="156" spans="2:8" x14ac:dyDescent="0.2">
      <c r="B156" s="16"/>
      <c r="C156" s="14"/>
      <c r="D156" s="14"/>
      <c r="E156" s="15"/>
      <c r="F156" s="14"/>
      <c r="G156" s="14"/>
      <c r="H156" s="16"/>
    </row>
    <row r="157" spans="2:8" x14ac:dyDescent="0.2">
      <c r="C157" s="14"/>
      <c r="D157" s="14"/>
      <c r="E157" s="15"/>
      <c r="F157" s="14"/>
      <c r="G157" s="14"/>
    </row>
    <row r="158" spans="2:8" x14ac:dyDescent="0.2">
      <c r="C158" s="14"/>
      <c r="D158" s="14"/>
      <c r="E158" s="15"/>
      <c r="F158" s="14"/>
      <c r="G158" s="14"/>
    </row>
    <row r="159" spans="2:8" x14ac:dyDescent="0.2">
      <c r="C159" s="14"/>
      <c r="D159" s="14"/>
      <c r="E159" s="15"/>
      <c r="F159" s="14"/>
      <c r="G159" s="14"/>
    </row>
    <row r="160" spans="2:8" x14ac:dyDescent="0.2">
      <c r="C160" s="14"/>
      <c r="D160" s="14"/>
      <c r="E160" s="15"/>
      <c r="F160" s="14"/>
      <c r="G160" s="14"/>
    </row>
    <row r="161" spans="3:7" x14ac:dyDescent="0.2">
      <c r="C161" s="14"/>
      <c r="D161" s="14"/>
      <c r="E161" s="15"/>
      <c r="F161" s="14"/>
      <c r="G161" s="14"/>
    </row>
    <row r="162" spans="3:7" x14ac:dyDescent="0.2">
      <c r="C162" s="14"/>
      <c r="D162" s="14"/>
      <c r="E162" s="15"/>
      <c r="F162" s="14"/>
      <c r="G162" s="14"/>
    </row>
    <row r="163" spans="3:7" x14ac:dyDescent="0.2">
      <c r="C163" s="14"/>
      <c r="D163" s="14"/>
      <c r="E163" s="15"/>
      <c r="F163" s="14"/>
      <c r="G163" s="14"/>
    </row>
    <row r="164" spans="3:7" x14ac:dyDescent="0.2">
      <c r="C164" s="14"/>
      <c r="D164" s="14"/>
      <c r="E164" s="15"/>
      <c r="F164" s="14"/>
      <c r="G164" s="14"/>
    </row>
    <row r="165" spans="3:7" x14ac:dyDescent="0.2">
      <c r="C165" s="14"/>
      <c r="D165" s="14"/>
      <c r="E165" s="15"/>
      <c r="F165" s="14"/>
      <c r="G165" s="14"/>
    </row>
    <row r="166" spans="3:7" x14ac:dyDescent="0.2">
      <c r="C166" s="14"/>
      <c r="D166" s="14"/>
      <c r="E166" s="15"/>
      <c r="F166" s="14"/>
      <c r="G166" s="14"/>
    </row>
    <row r="167" spans="3:7" x14ac:dyDescent="0.2">
      <c r="C167" s="14"/>
      <c r="D167" s="14"/>
      <c r="E167" s="15"/>
      <c r="F167" s="14"/>
      <c r="G167" s="14"/>
    </row>
    <row r="168" spans="3:7" x14ac:dyDescent="0.2">
      <c r="C168" s="14"/>
      <c r="D168" s="14"/>
      <c r="E168" s="15"/>
      <c r="F168" s="14"/>
      <c r="G168" s="14"/>
    </row>
    <row r="169" spans="3:7" x14ac:dyDescent="0.2">
      <c r="C169" s="14"/>
      <c r="D169" s="14"/>
      <c r="E169" s="15"/>
      <c r="F169" s="14"/>
      <c r="G169" s="14"/>
    </row>
  </sheetData>
  <sheetProtection algorithmName="SHA-512" hashValue="R7FRD7xo6it7f/ka/s2pBIZiVLuWyPRNfdm8QoS/ziXH+yjpy4fCUS0e4MJjKlg+IGMCyaSTdUmBeYOM1J5SkQ==" saltValue="l9IAaCXZZhANqzXMqC0+Fw==" spinCount="100000" sheet="1" objects="1" scenarios="1"/>
  <pageMargins left="0.7" right="0.7" top="0.75" bottom="0.75" header="0.3" footer="0.3"/>
  <pageSetup paperSize="9" scale="81" fitToHeight="0" orientation="portrait" r:id="rId1"/>
  <headerFooter alignWithMargins="0">
    <oddHeader>&amp;R&amp;P</oddHeader>
  </headerFooter>
  <rowBreaks count="1" manualBreakCount="1">
    <brk id="48" max="16383" man="1"/>
  </rowBreaks>
  <colBreaks count="1" manualBreakCount="1">
    <brk id="14" max="14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9"/>
  <sheetViews>
    <sheetView topLeftCell="A9" workbookViewId="0">
      <selection activeCell="I31" sqref="I31"/>
    </sheetView>
  </sheetViews>
  <sheetFormatPr baseColWidth="10" defaultRowHeight="15.75" x14ac:dyDescent="0.25"/>
  <cols>
    <col min="1" max="5" width="11.42578125" style="1"/>
    <col min="6" max="6" width="3.7109375" style="1" customWidth="1"/>
    <col min="7" max="16384" width="11.42578125" style="1"/>
  </cols>
  <sheetData>
    <row r="1" spans="1:8" x14ac:dyDescent="0.25">
      <c r="A1" s="1" t="s">
        <v>0</v>
      </c>
    </row>
    <row r="2" spans="1:8" x14ac:dyDescent="0.25">
      <c r="A2" s="1" t="s">
        <v>1</v>
      </c>
    </row>
    <row r="3" spans="1:8" x14ac:dyDescent="0.25">
      <c r="A3" s="1" t="s">
        <v>2</v>
      </c>
    </row>
    <row r="4" spans="1:8" x14ac:dyDescent="0.25">
      <c r="A4" s="1" t="s">
        <v>3</v>
      </c>
    </row>
    <row r="5" spans="1:8" x14ac:dyDescent="0.25">
      <c r="A5" s="1" t="s">
        <v>4</v>
      </c>
    </row>
    <row r="6" spans="1:8" x14ac:dyDescent="0.25">
      <c r="A6" s="1" t="s">
        <v>5</v>
      </c>
    </row>
    <row r="8" spans="1:8" ht="21" x14ac:dyDescent="0.35">
      <c r="A8" s="226" t="s">
        <v>46</v>
      </c>
      <c r="B8" s="226"/>
      <c r="C8" s="226"/>
      <c r="D8" s="226"/>
      <c r="E8" s="226"/>
      <c r="F8" s="226"/>
      <c r="G8" s="226"/>
      <c r="H8" s="226"/>
    </row>
    <row r="10" spans="1:8" x14ac:dyDescent="0.25">
      <c r="A10" s="1" t="s">
        <v>6</v>
      </c>
      <c r="C10" s="1" t="s">
        <v>7</v>
      </c>
    </row>
    <row r="11" spans="1:8" x14ac:dyDescent="0.25">
      <c r="C11" s="1" t="s">
        <v>8</v>
      </c>
    </row>
    <row r="12" spans="1:8" x14ac:dyDescent="0.25">
      <c r="C12" s="1" t="s">
        <v>9</v>
      </c>
    </row>
    <row r="14" spans="1:8" x14ac:dyDescent="0.25">
      <c r="A14" s="1" t="s">
        <v>10</v>
      </c>
      <c r="C14" s="1" t="s">
        <v>11</v>
      </c>
    </row>
    <row r="16" spans="1:8" x14ac:dyDescent="0.25">
      <c r="A16" s="1" t="s">
        <v>13</v>
      </c>
      <c r="C16" s="1" t="s">
        <v>14</v>
      </c>
      <c r="D16" s="1" t="s">
        <v>45</v>
      </c>
    </row>
    <row r="18" spans="1:3" x14ac:dyDescent="0.25">
      <c r="A18" s="1" t="s">
        <v>15</v>
      </c>
      <c r="C18" s="1" t="s">
        <v>16</v>
      </c>
    </row>
    <row r="20" spans="1:3" x14ac:dyDescent="0.25">
      <c r="A20" s="1" t="s">
        <v>12</v>
      </c>
      <c r="C20" s="1" t="s">
        <v>17</v>
      </c>
    </row>
    <row r="22" spans="1:3" x14ac:dyDescent="0.25">
      <c r="A22" s="1" t="s">
        <v>19</v>
      </c>
      <c r="C22" s="1" t="s">
        <v>18</v>
      </c>
    </row>
    <row r="24" spans="1:3" x14ac:dyDescent="0.25">
      <c r="A24" s="1" t="s">
        <v>20</v>
      </c>
      <c r="C24" s="1" t="s">
        <v>21</v>
      </c>
    </row>
    <row r="25" spans="1:3" x14ac:dyDescent="0.25">
      <c r="C25" s="1" t="s">
        <v>22</v>
      </c>
    </row>
    <row r="27" spans="1:3" x14ac:dyDescent="0.25">
      <c r="C27" s="1" t="s">
        <v>23</v>
      </c>
    </row>
    <row r="28" spans="1:3" x14ac:dyDescent="0.25">
      <c r="C28" s="1" t="s">
        <v>24</v>
      </c>
    </row>
    <row r="30" spans="1:3" x14ac:dyDescent="0.25">
      <c r="A30" s="1" t="s">
        <v>25</v>
      </c>
      <c r="C30" s="1" t="s">
        <v>26</v>
      </c>
    </row>
    <row r="32" spans="1:3" x14ac:dyDescent="0.25">
      <c r="C32" s="1" t="s">
        <v>27</v>
      </c>
    </row>
    <row r="33" spans="1:6" x14ac:dyDescent="0.25">
      <c r="C33" s="1" t="s">
        <v>28</v>
      </c>
    </row>
    <row r="35" spans="1:6" x14ac:dyDescent="0.25">
      <c r="C35" s="1" t="s">
        <v>29</v>
      </c>
    </row>
    <row r="36" spans="1:6" x14ac:dyDescent="0.25">
      <c r="C36" s="1" t="s">
        <v>30</v>
      </c>
    </row>
    <row r="37" spans="1:6" x14ac:dyDescent="0.25">
      <c r="C37" s="1" t="s">
        <v>31</v>
      </c>
    </row>
    <row r="38" spans="1:6" x14ac:dyDescent="0.25">
      <c r="C38" s="1" t="s">
        <v>32</v>
      </c>
    </row>
    <row r="40" spans="1:6" ht="30.75" customHeight="1" x14ac:dyDescent="0.25">
      <c r="A40" s="1" t="s">
        <v>33</v>
      </c>
      <c r="C40" s="1" t="s">
        <v>34</v>
      </c>
      <c r="D40" s="232"/>
      <c r="E40" s="233"/>
      <c r="F40" s="2" t="s">
        <v>37</v>
      </c>
    </row>
    <row r="41" spans="1:6" ht="36.75" customHeight="1" x14ac:dyDescent="0.25">
      <c r="A41" s="231" t="s">
        <v>47</v>
      </c>
      <c r="B41" s="231"/>
      <c r="C41" s="1" t="s">
        <v>35</v>
      </c>
      <c r="D41" s="232"/>
      <c r="E41" s="233"/>
      <c r="F41" s="2" t="s">
        <v>37</v>
      </c>
    </row>
    <row r="42" spans="1:6" ht="30" customHeight="1" x14ac:dyDescent="0.25">
      <c r="C42" s="1" t="s">
        <v>36</v>
      </c>
      <c r="D42" s="232"/>
      <c r="E42" s="233"/>
      <c r="F42" s="2" t="s">
        <v>37</v>
      </c>
    </row>
    <row r="47" spans="1:6" x14ac:dyDescent="0.25">
      <c r="A47" s="1" t="s">
        <v>38</v>
      </c>
    </row>
    <row r="49" spans="1:6" ht="23.25" customHeight="1" x14ac:dyDescent="0.25">
      <c r="A49" s="1" t="s">
        <v>39</v>
      </c>
      <c r="D49" s="7"/>
    </row>
    <row r="51" spans="1:6" ht="22.5" customHeight="1" x14ac:dyDescent="0.25">
      <c r="A51" s="1" t="s">
        <v>40</v>
      </c>
      <c r="D51" s="7"/>
    </row>
    <row r="53" spans="1:6" ht="21.75" customHeight="1" x14ac:dyDescent="0.25">
      <c r="A53" s="1" t="s">
        <v>48</v>
      </c>
      <c r="D53" s="7"/>
    </row>
    <row r="54" spans="1:6" ht="21.75" customHeight="1" x14ac:dyDescent="0.25">
      <c r="C54" s="5"/>
      <c r="D54" s="6"/>
    </row>
    <row r="55" spans="1:6" ht="27" customHeight="1" x14ac:dyDescent="0.25">
      <c r="A55" s="1" t="s">
        <v>49</v>
      </c>
      <c r="D55" s="232"/>
      <c r="E55" s="233"/>
      <c r="F55" s="2" t="s">
        <v>37</v>
      </c>
    </row>
    <row r="57" spans="1:6" ht="25.5" customHeight="1" x14ac:dyDescent="0.25">
      <c r="A57" s="1" t="s">
        <v>41</v>
      </c>
      <c r="C57" s="1" t="s">
        <v>34</v>
      </c>
      <c r="D57" s="232"/>
      <c r="E57" s="233"/>
      <c r="F57" s="2" t="s">
        <v>37</v>
      </c>
    </row>
    <row r="58" spans="1:6" ht="22.5" customHeight="1" x14ac:dyDescent="0.25">
      <c r="C58" s="1" t="s">
        <v>35</v>
      </c>
      <c r="D58" s="232"/>
      <c r="E58" s="233"/>
      <c r="F58" s="2" t="s">
        <v>37</v>
      </c>
    </row>
    <row r="59" spans="1:6" ht="27" customHeight="1" x14ac:dyDescent="0.25">
      <c r="C59" s="1" t="s">
        <v>36</v>
      </c>
      <c r="D59" s="232"/>
      <c r="E59" s="233"/>
      <c r="F59" s="2" t="s">
        <v>37</v>
      </c>
    </row>
    <row r="60" spans="1:6" ht="27" customHeight="1" x14ac:dyDescent="0.25">
      <c r="D60" s="8"/>
      <c r="E60" s="8"/>
      <c r="F60" s="5"/>
    </row>
    <row r="63" spans="1:6" x14ac:dyDescent="0.25">
      <c r="A63" s="3" t="s">
        <v>42</v>
      </c>
    </row>
    <row r="65" spans="1:8" ht="35.25" customHeight="1" x14ac:dyDescent="0.25">
      <c r="A65" s="231" t="s">
        <v>50</v>
      </c>
      <c r="B65" s="231"/>
      <c r="C65" s="234"/>
      <c r="D65" s="232">
        <f>D42</f>
        <v>0</v>
      </c>
      <c r="E65" s="233"/>
      <c r="F65" s="2" t="s">
        <v>37</v>
      </c>
    </row>
    <row r="67" spans="1:8" ht="32.25" customHeight="1" x14ac:dyDescent="0.25">
      <c r="A67" s="1" t="s">
        <v>43</v>
      </c>
      <c r="D67" s="232">
        <f>D59</f>
        <v>0</v>
      </c>
      <c r="E67" s="233"/>
      <c r="F67" s="2" t="s">
        <v>37</v>
      </c>
    </row>
    <row r="68" spans="1:8" ht="16.5" thickBot="1" x14ac:dyDescent="0.3">
      <c r="A68" s="4"/>
      <c r="B68" s="4"/>
      <c r="C68" s="4"/>
      <c r="D68" s="4"/>
      <c r="E68" s="4"/>
      <c r="F68" s="4"/>
    </row>
    <row r="69" spans="1:8" ht="16.5" thickTop="1" x14ac:dyDescent="0.25"/>
    <row r="70" spans="1:8" ht="51.75" customHeight="1" x14ac:dyDescent="0.25">
      <c r="A70" s="231" t="s">
        <v>51</v>
      </c>
      <c r="B70" s="231"/>
      <c r="C70" s="234"/>
      <c r="D70" s="232">
        <f>D65+D67</f>
        <v>0</v>
      </c>
      <c r="E70" s="233"/>
      <c r="F70" s="2" t="s">
        <v>37</v>
      </c>
    </row>
    <row r="73" spans="1:8" ht="45.75" customHeight="1" x14ac:dyDescent="0.25">
      <c r="A73" s="231" t="s">
        <v>44</v>
      </c>
      <c r="B73" s="231"/>
      <c r="C73" s="231"/>
      <c r="D73" s="231"/>
      <c r="E73" s="231"/>
      <c r="F73" s="231"/>
      <c r="G73" s="231"/>
      <c r="H73" s="231"/>
    </row>
    <row r="78" spans="1:8" ht="16.5" thickBot="1" x14ac:dyDescent="0.3">
      <c r="A78" s="227"/>
      <c r="B78" s="227"/>
      <c r="C78" s="227"/>
      <c r="D78" s="227"/>
      <c r="E78" s="227"/>
      <c r="F78" s="227"/>
      <c r="G78" s="227"/>
      <c r="H78" s="227"/>
    </row>
    <row r="79" spans="1:8" x14ac:dyDescent="0.25">
      <c r="A79" s="1" t="s">
        <v>52</v>
      </c>
    </row>
  </sheetData>
  <sheetProtection algorithmName="SHA-512" hashValue="UmeHHqKtj2DBEt2OMAt+naBfOAiz8e4DOmxZqxGgGFOkSW61J06WBD3TxCbeOyqDv+mH2/O/MZF68Wr5dgFU4Q==" saltValue="JJuGlf8etI8uAb4G1Zfnig==" spinCount="100000" sheet="1" objects="1" scenarios="1"/>
  <mergeCells count="16">
    <mergeCell ref="A78:H78"/>
    <mergeCell ref="A73:H73"/>
    <mergeCell ref="A8:H8"/>
    <mergeCell ref="D40:E40"/>
    <mergeCell ref="D41:E41"/>
    <mergeCell ref="D42:E42"/>
    <mergeCell ref="D57:E57"/>
    <mergeCell ref="D58:E58"/>
    <mergeCell ref="D59:E59"/>
    <mergeCell ref="D70:E70"/>
    <mergeCell ref="D67:E67"/>
    <mergeCell ref="D65:E65"/>
    <mergeCell ref="A65:C65"/>
    <mergeCell ref="A41:B41"/>
    <mergeCell ref="D55:E55"/>
    <mergeCell ref="A70:C70"/>
  </mergeCells>
  <conditionalFormatting sqref="A78:H78">
    <cfRule type="cellIs" dxfId="12" priority="10" operator="equal">
      <formula>0</formula>
    </cfRule>
  </conditionalFormatting>
  <conditionalFormatting sqref="D49">
    <cfRule type="cellIs" dxfId="11" priority="4" operator="equal">
      <formula>0</formula>
    </cfRule>
  </conditionalFormatting>
  <conditionalFormatting sqref="D51">
    <cfRule type="cellIs" dxfId="10" priority="3" operator="equal">
      <formula>0</formula>
    </cfRule>
  </conditionalFormatting>
  <conditionalFormatting sqref="D53">
    <cfRule type="cellIs" dxfId="9" priority="2" operator="equal">
      <formula>0</formula>
    </cfRule>
  </conditionalFormatting>
  <conditionalFormatting sqref="D40:E42">
    <cfRule type="cellIs" dxfId="8" priority="1" operator="equal">
      <formula>0</formula>
    </cfRule>
  </conditionalFormatting>
  <conditionalFormatting sqref="D55:E55">
    <cfRule type="cellIs" dxfId="7" priority="6" operator="equal">
      <formula>0</formula>
    </cfRule>
  </conditionalFormatting>
  <conditionalFormatting sqref="D57:E59">
    <cfRule type="cellIs" dxfId="6" priority="5" operator="equal">
      <formula>0</formula>
    </cfRule>
  </conditionalFormatting>
  <conditionalFormatting sqref="D65:E65">
    <cfRule type="cellIs" dxfId="5" priority="9" operator="equal">
      <formula>0</formula>
    </cfRule>
  </conditionalFormatting>
  <conditionalFormatting sqref="D67:E67">
    <cfRule type="cellIs" dxfId="4" priority="8" operator="equal">
      <formula>0</formula>
    </cfRule>
  </conditionalFormatting>
  <conditionalFormatting sqref="D70:E70">
    <cfRule type="cellIs" dxfId="3" priority="7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18C9-A338-4209-8490-D6178A3FFCA7}">
  <dimension ref="A1:G54"/>
  <sheetViews>
    <sheetView view="pageBreakPreview" zoomScaleNormal="100" zoomScaleSheetLayoutView="100" workbookViewId="0">
      <selection activeCell="C33" sqref="C33"/>
    </sheetView>
  </sheetViews>
  <sheetFormatPr baseColWidth="10" defaultRowHeight="12.75" x14ac:dyDescent="0.2"/>
  <cols>
    <col min="1" max="4" width="11.42578125" style="9"/>
    <col min="5" max="5" width="15.42578125" style="9" customWidth="1"/>
    <col min="6" max="6" width="11.42578125" style="9"/>
    <col min="7" max="7" width="10.140625" style="9" bestFit="1" customWidth="1"/>
    <col min="8" max="16384" width="11.42578125" style="9"/>
  </cols>
  <sheetData>
    <row r="1" spans="1:7" ht="15" x14ac:dyDescent="0.2">
      <c r="A1" s="99" t="s">
        <v>1</v>
      </c>
      <c r="B1" s="99"/>
      <c r="C1" s="99"/>
      <c r="D1" s="99"/>
      <c r="E1" s="104"/>
      <c r="F1" s="99"/>
      <c r="G1" s="99"/>
    </row>
    <row r="2" spans="1:7" ht="15" x14ac:dyDescent="0.2">
      <c r="A2" s="99" t="s">
        <v>4</v>
      </c>
      <c r="B2" s="99"/>
      <c r="C2" s="99"/>
      <c r="D2" s="99"/>
      <c r="E2" s="104"/>
      <c r="F2" s="99"/>
      <c r="G2" s="99"/>
    </row>
    <row r="3" spans="1:7" s="99" customFormat="1" ht="15" x14ac:dyDescent="0.2">
      <c r="A3" s="99" t="s">
        <v>5</v>
      </c>
      <c r="E3" s="104"/>
    </row>
    <row r="4" spans="1:7" ht="12" customHeight="1" x14ac:dyDescent="0.2">
      <c r="A4" s="99"/>
      <c r="B4" s="99"/>
      <c r="C4" s="99"/>
      <c r="D4" s="99"/>
      <c r="E4" s="104"/>
      <c r="F4" s="99"/>
      <c r="G4" s="99"/>
    </row>
    <row r="5" spans="1:7" s="10" customFormat="1" ht="17.25" customHeight="1" x14ac:dyDescent="0.25">
      <c r="A5" s="161" t="s">
        <v>327</v>
      </c>
      <c r="B5" s="99"/>
      <c r="C5" s="99"/>
      <c r="D5" s="99"/>
      <c r="E5" s="104"/>
      <c r="F5" s="99"/>
      <c r="G5" s="99"/>
    </row>
    <row r="6" spans="1:7" s="10" customFormat="1" ht="15.75" x14ac:dyDescent="0.25">
      <c r="A6" s="161" t="str">
        <f>LV_ges!$C$1</f>
        <v>Ökowegschule Weißenfels, Kugelbergring 32, 06667 Weißenfels</v>
      </c>
      <c r="B6" s="99"/>
      <c r="C6" s="99"/>
      <c r="D6" s="99"/>
      <c r="E6" s="104"/>
      <c r="F6" s="99"/>
      <c r="G6" s="99"/>
    </row>
    <row r="7" spans="1:7" s="10" customFormat="1" ht="18" x14ac:dyDescent="0.25">
      <c r="A7" s="161" t="s">
        <v>326</v>
      </c>
      <c r="B7" s="160" t="s">
        <v>325</v>
      </c>
      <c r="C7" s="99"/>
      <c r="D7" s="99"/>
      <c r="E7" s="104"/>
      <c r="F7" s="99"/>
      <c r="G7" s="99"/>
    </row>
    <row r="8" spans="1:7" s="10" customFormat="1" ht="15.75" thickBot="1" x14ac:dyDescent="0.25">
      <c r="A8" s="99"/>
      <c r="B8" s="99"/>
      <c r="C8" s="99"/>
      <c r="D8" s="99"/>
      <c r="E8" s="104"/>
      <c r="F8" s="99"/>
      <c r="G8" s="99"/>
    </row>
    <row r="9" spans="1:7" s="10" customFormat="1" ht="15.75" x14ac:dyDescent="0.25">
      <c r="A9" s="159" t="s">
        <v>324</v>
      </c>
      <c r="B9" s="158"/>
      <c r="C9" s="158"/>
      <c r="D9" s="157"/>
      <c r="E9" s="156" t="s">
        <v>323</v>
      </c>
      <c r="F9" s="155" t="s">
        <v>322</v>
      </c>
      <c r="G9" s="154" t="s">
        <v>321</v>
      </c>
    </row>
    <row r="10" spans="1:7" s="10" customFormat="1" ht="15" x14ac:dyDescent="0.2">
      <c r="A10" s="100"/>
      <c r="B10" s="99"/>
      <c r="C10" s="99"/>
      <c r="D10" s="129"/>
      <c r="E10" s="139" t="s">
        <v>320</v>
      </c>
      <c r="F10" s="153" t="s">
        <v>319</v>
      </c>
      <c r="G10" s="126" t="s">
        <v>318</v>
      </c>
    </row>
    <row r="11" spans="1:7" s="10" customFormat="1" ht="15" x14ac:dyDescent="0.2">
      <c r="A11" s="125"/>
      <c r="B11" s="124"/>
      <c r="C11" s="124"/>
      <c r="D11" s="123"/>
      <c r="E11" s="141"/>
      <c r="F11" s="152"/>
      <c r="G11" s="120"/>
    </row>
    <row r="12" spans="1:7" s="10" customFormat="1" ht="15" x14ac:dyDescent="0.2">
      <c r="A12" s="151"/>
      <c r="B12" s="150"/>
      <c r="C12" s="150"/>
      <c r="D12" s="149"/>
      <c r="E12" s="148"/>
      <c r="F12" s="147"/>
      <c r="G12" s="111"/>
    </row>
    <row r="13" spans="1:7" s="10" customFormat="1" ht="15" x14ac:dyDescent="0.2">
      <c r="A13" s="145" t="s">
        <v>282</v>
      </c>
      <c r="B13" s="104"/>
      <c r="C13" s="104"/>
      <c r="D13" s="114"/>
      <c r="E13" s="144">
        <f>LV_ges!D4</f>
        <v>150.75</v>
      </c>
      <c r="F13" s="140">
        <v>0</v>
      </c>
      <c r="G13" s="111">
        <f t="shared" ref="G13:G19" si="0">E13*F13</f>
        <v>0</v>
      </c>
    </row>
    <row r="14" spans="1:7" s="10" customFormat="1" ht="15" x14ac:dyDescent="0.2">
      <c r="A14" s="145" t="s">
        <v>267</v>
      </c>
      <c r="B14" s="104"/>
      <c r="C14" s="104"/>
      <c r="D14" s="114"/>
      <c r="E14" s="144">
        <f>LV_ges!D15</f>
        <v>851.9699999999998</v>
      </c>
      <c r="F14" s="146">
        <v>0</v>
      </c>
      <c r="G14" s="111">
        <f t="shared" si="0"/>
        <v>0</v>
      </c>
    </row>
    <row r="15" spans="1:7" s="10" customFormat="1" ht="15" x14ac:dyDescent="0.2">
      <c r="A15" s="145" t="s">
        <v>192</v>
      </c>
      <c r="B15" s="104"/>
      <c r="C15" s="104"/>
      <c r="D15" s="114"/>
      <c r="E15" s="144">
        <f>LV_ges!D49</f>
        <v>835.58000000000027</v>
      </c>
      <c r="F15" s="140">
        <v>0</v>
      </c>
      <c r="G15" s="111">
        <f t="shared" si="0"/>
        <v>0</v>
      </c>
    </row>
    <row r="16" spans="1:7" s="10" customFormat="1" ht="15" x14ac:dyDescent="0.2">
      <c r="A16" s="145" t="s">
        <v>139</v>
      </c>
      <c r="B16" s="104"/>
      <c r="C16" s="104"/>
      <c r="D16" s="104"/>
      <c r="E16" s="119">
        <f>LV_ges!D85</f>
        <v>851.45000000000016</v>
      </c>
      <c r="F16" s="146">
        <v>0</v>
      </c>
      <c r="G16" s="111">
        <f t="shared" si="0"/>
        <v>0</v>
      </c>
    </row>
    <row r="17" spans="1:7" s="10" customFormat="1" ht="15" x14ac:dyDescent="0.2">
      <c r="A17" s="145" t="s">
        <v>93</v>
      </c>
      <c r="B17" s="104"/>
      <c r="C17" s="104"/>
      <c r="D17" s="104"/>
      <c r="E17" s="139">
        <f>LV_ges!D118</f>
        <v>398.43000000000006</v>
      </c>
      <c r="F17" s="146">
        <v>0</v>
      </c>
      <c r="G17" s="111">
        <f t="shared" si="0"/>
        <v>0</v>
      </c>
    </row>
    <row r="18" spans="1:7" s="10" customFormat="1" ht="15" x14ac:dyDescent="0.2">
      <c r="A18" s="145" t="s">
        <v>75</v>
      </c>
      <c r="B18" s="104"/>
      <c r="C18" s="104"/>
      <c r="D18" s="104"/>
      <c r="E18" s="144">
        <f>LV_ges!D132</f>
        <v>454.5</v>
      </c>
      <c r="F18" s="140">
        <v>0</v>
      </c>
      <c r="G18" s="111">
        <f t="shared" si="0"/>
        <v>0</v>
      </c>
    </row>
    <row r="19" spans="1:7" s="10" customFormat="1" ht="15" x14ac:dyDescent="0.2">
      <c r="A19" s="143" t="s">
        <v>317</v>
      </c>
      <c r="B19" s="142"/>
      <c r="C19" s="142"/>
      <c r="D19" s="142" t="s">
        <v>316</v>
      </c>
      <c r="E19" s="141">
        <f>8*(12*0.6)</f>
        <v>57.599999999999994</v>
      </c>
      <c r="F19" s="140">
        <v>0</v>
      </c>
      <c r="G19" s="111">
        <f t="shared" si="0"/>
        <v>0</v>
      </c>
    </row>
    <row r="20" spans="1:7" s="10" customFormat="1" ht="15" x14ac:dyDescent="0.2">
      <c r="A20" s="100"/>
      <c r="B20" s="99"/>
      <c r="C20" s="99"/>
      <c r="D20" s="129"/>
      <c r="E20" s="139"/>
      <c r="F20" s="127"/>
      <c r="G20" s="126"/>
    </row>
    <row r="21" spans="1:7" s="10" customFormat="1" ht="15.75" x14ac:dyDescent="0.25">
      <c r="A21" s="138" t="s">
        <v>315</v>
      </c>
      <c r="B21" s="99"/>
      <c r="C21" s="137"/>
      <c r="D21" s="136"/>
      <c r="E21" s="135">
        <f>SUM(E12:E19)</f>
        <v>3600.28</v>
      </c>
      <c r="F21" s="127"/>
      <c r="G21" s="134"/>
    </row>
    <row r="22" spans="1:7" s="10" customFormat="1" ht="15.75" thickBot="1" x14ac:dyDescent="0.25">
      <c r="A22" s="97"/>
      <c r="B22" s="96"/>
      <c r="C22" s="96"/>
      <c r="D22" s="133"/>
      <c r="E22" s="132"/>
      <c r="F22" s="106"/>
      <c r="G22" s="131"/>
    </row>
    <row r="23" spans="1:7" s="10" customFormat="1" ht="15.75" hidden="1" x14ac:dyDescent="0.25">
      <c r="A23" s="130" t="s">
        <v>314</v>
      </c>
      <c r="B23" s="99"/>
      <c r="C23" s="99"/>
      <c r="D23" s="129"/>
      <c r="E23" s="128" t="s">
        <v>313</v>
      </c>
      <c r="F23" s="127"/>
      <c r="G23" s="126"/>
    </row>
    <row r="24" spans="1:7" s="10" customFormat="1" ht="15" hidden="1" x14ac:dyDescent="0.2">
      <c r="A24" s="125"/>
      <c r="B24" s="124"/>
      <c r="C24" s="124"/>
      <c r="D24" s="123"/>
      <c r="E24" s="122" t="s">
        <v>312</v>
      </c>
      <c r="F24" s="121"/>
      <c r="G24" s="120"/>
    </row>
    <row r="25" spans="1:7" s="10" customFormat="1" ht="15" hidden="1" x14ac:dyDescent="0.2">
      <c r="A25" s="118"/>
      <c r="B25" s="104"/>
      <c r="C25" s="104"/>
      <c r="D25" s="114"/>
      <c r="E25" s="119"/>
      <c r="F25" s="116"/>
      <c r="G25" s="111">
        <f t="shared" ref="G25:G30" si="1">E25*F25</f>
        <v>0</v>
      </c>
    </row>
    <row r="26" spans="1:7" s="10" customFormat="1" ht="15" hidden="1" x14ac:dyDescent="0.2">
      <c r="A26" s="118"/>
      <c r="B26" s="104"/>
      <c r="C26" s="104"/>
      <c r="D26" s="114"/>
      <c r="E26" s="113"/>
      <c r="F26" s="116"/>
      <c r="G26" s="111">
        <f t="shared" si="1"/>
        <v>0</v>
      </c>
    </row>
    <row r="27" spans="1:7" s="10" customFormat="1" ht="15.75" hidden="1" x14ac:dyDescent="0.25">
      <c r="A27" s="115"/>
      <c r="B27" s="104"/>
      <c r="C27" s="104"/>
      <c r="D27" s="114"/>
      <c r="E27" s="113"/>
      <c r="F27" s="117"/>
      <c r="G27" s="111">
        <f t="shared" si="1"/>
        <v>0</v>
      </c>
    </row>
    <row r="28" spans="1:7" s="10" customFormat="1" ht="15.75" hidden="1" x14ac:dyDescent="0.25">
      <c r="A28" s="115"/>
      <c r="B28" s="104"/>
      <c r="C28" s="104"/>
      <c r="D28" s="114"/>
      <c r="E28" s="113"/>
      <c r="F28" s="116"/>
      <c r="G28" s="111">
        <f t="shared" si="1"/>
        <v>0</v>
      </c>
    </row>
    <row r="29" spans="1:7" s="10" customFormat="1" ht="15.75" hidden="1" x14ac:dyDescent="0.25">
      <c r="A29" s="115"/>
      <c r="B29" s="104"/>
      <c r="C29" s="104"/>
      <c r="D29" s="114"/>
      <c r="E29" s="113"/>
      <c r="F29" s="112"/>
      <c r="G29" s="111">
        <f t="shared" si="1"/>
        <v>0</v>
      </c>
    </row>
    <row r="30" spans="1:7" s="10" customFormat="1" ht="15.75" hidden="1" thickBot="1" x14ac:dyDescent="0.25">
      <c r="A30" s="110"/>
      <c r="B30" s="109"/>
      <c r="C30" s="109"/>
      <c r="D30" s="108"/>
      <c r="E30" s="107"/>
      <c r="F30" s="106"/>
      <c r="G30" s="105">
        <f t="shared" si="1"/>
        <v>0</v>
      </c>
    </row>
    <row r="31" spans="1:7" s="10" customFormat="1" ht="15" x14ac:dyDescent="0.2">
      <c r="A31" s="100"/>
      <c r="B31" s="99"/>
      <c r="C31" s="99"/>
      <c r="D31" s="99"/>
      <c r="E31" s="104"/>
      <c r="F31" s="99"/>
      <c r="G31" s="103"/>
    </row>
    <row r="32" spans="1:7" s="10" customFormat="1" ht="15.75" thickBot="1" x14ac:dyDescent="0.25">
      <c r="A32" s="100" t="s">
        <v>311</v>
      </c>
      <c r="B32" s="99"/>
      <c r="C32" s="99"/>
      <c r="D32" s="99"/>
      <c r="E32" s="18" t="s">
        <v>310</v>
      </c>
      <c r="F32" s="9"/>
      <c r="G32" s="93">
        <f>SUM(G12:G19,G25:G30)</f>
        <v>0</v>
      </c>
    </row>
    <row r="33" spans="1:7" s="10" customFormat="1" ht="15" x14ac:dyDescent="0.2">
      <c r="A33" s="100"/>
      <c r="B33" s="99"/>
      <c r="C33" s="99"/>
      <c r="D33" s="99"/>
      <c r="E33" s="18"/>
      <c r="F33" s="9"/>
      <c r="G33" s="102"/>
    </row>
    <row r="34" spans="1:7" s="10" customFormat="1" ht="15.75" thickBot="1" x14ac:dyDescent="0.25">
      <c r="A34" s="100"/>
      <c r="B34" s="99"/>
      <c r="C34" s="99"/>
      <c r="D34" s="99"/>
      <c r="E34" s="18" t="s">
        <v>309</v>
      </c>
      <c r="F34" s="101">
        <v>0.19</v>
      </c>
      <c r="G34" s="93">
        <f>G32*F34</f>
        <v>0</v>
      </c>
    </row>
    <row r="35" spans="1:7" s="10" customFormat="1" ht="15" x14ac:dyDescent="0.2">
      <c r="A35" s="100"/>
      <c r="B35" s="99"/>
      <c r="C35" s="99"/>
      <c r="D35" s="99"/>
      <c r="E35" s="18"/>
      <c r="F35" s="9"/>
      <c r="G35" s="98"/>
    </row>
    <row r="36" spans="1:7" s="10" customFormat="1" ht="15.75" thickBot="1" x14ac:dyDescent="0.25">
      <c r="A36" s="97"/>
      <c r="B36" s="96"/>
      <c r="C36" s="96"/>
      <c r="D36" s="96"/>
      <c r="E36" s="95" t="s">
        <v>308</v>
      </c>
      <c r="F36" s="94"/>
      <c r="G36" s="93">
        <f>G32+G34</f>
        <v>0</v>
      </c>
    </row>
    <row r="37" spans="1:7" s="10" customFormat="1" ht="11.25" x14ac:dyDescent="0.2"/>
    <row r="38" spans="1:7" s="10" customFormat="1" ht="11.25" x14ac:dyDescent="0.2"/>
    <row r="39" spans="1:7" s="10" customFormat="1" ht="11.25" x14ac:dyDescent="0.2"/>
    <row r="40" spans="1:7" s="10" customFormat="1" ht="11.25" x14ac:dyDescent="0.2"/>
    <row r="41" spans="1:7" s="10" customFormat="1" ht="11.25" x14ac:dyDescent="0.2"/>
    <row r="42" spans="1:7" s="10" customFormat="1" ht="11.25" x14ac:dyDescent="0.2"/>
    <row r="43" spans="1:7" s="10" customFormat="1" ht="11.25" x14ac:dyDescent="0.2"/>
    <row r="44" spans="1:7" s="10" customFormat="1" ht="11.25" x14ac:dyDescent="0.2"/>
    <row r="45" spans="1:7" s="10" customFormat="1" ht="11.25" x14ac:dyDescent="0.2"/>
    <row r="46" spans="1:7" s="10" customFormat="1" ht="11.25" x14ac:dyDescent="0.2"/>
    <row r="47" spans="1:7" s="10" customFormat="1" ht="11.25" x14ac:dyDescent="0.2"/>
    <row r="48" spans="1:7" s="10" customFormat="1" ht="11.25" x14ac:dyDescent="0.2"/>
    <row r="49" s="10" customFormat="1" ht="11.25" x14ac:dyDescent="0.2"/>
    <row r="50" s="10" customFormat="1" ht="11.25" x14ac:dyDescent="0.2"/>
    <row r="51" s="10" customFormat="1" ht="11.25" x14ac:dyDescent="0.2"/>
    <row r="52" s="10" customFormat="1" ht="11.25" x14ac:dyDescent="0.2"/>
    <row r="53" s="10" customFormat="1" ht="11.25" x14ac:dyDescent="0.2"/>
    <row r="54" s="10" customFormat="1" ht="11.25" x14ac:dyDescent="0.2"/>
  </sheetData>
  <sheetProtection algorithmName="SHA-512" hashValue="XDYGpS3wFJuMukRJO2A1y4NYH5s5ume6iSTwNTI6PYmGvxuSQa3K0E+MdmFng3rWGVWncj6JyPp5fkWtDKFUsA==" saltValue="aBzU9FmK8Rdy2hkPBM0ARg==" spinCount="100000" sheet="1"/>
  <pageMargins left="0.39370078740157483" right="0.39370078740157483" top="0.59055118110236227" bottom="0.39370078740157483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A4BD4-52E3-46A8-BB84-4167E51A1B15}">
  <dimension ref="A1:IV119"/>
  <sheetViews>
    <sheetView workbookViewId="0">
      <selection activeCell="G111" sqref="G111:H111"/>
    </sheetView>
  </sheetViews>
  <sheetFormatPr baseColWidth="10" defaultRowHeight="12.75" x14ac:dyDescent="0.2"/>
  <cols>
    <col min="1" max="1" width="21.7109375" style="9" customWidth="1"/>
    <col min="2" max="2" width="8.42578125" style="9" customWidth="1"/>
    <col min="3" max="3" width="8.28515625" style="9" customWidth="1"/>
    <col min="4" max="4" width="13" style="9" customWidth="1"/>
    <col min="5" max="5" width="3.140625" style="162" customWidth="1"/>
    <col min="6" max="6" width="16.85546875" style="9" customWidth="1"/>
    <col min="7" max="7" width="9.7109375" style="9" customWidth="1"/>
    <col min="8" max="8" width="10.85546875" style="9" customWidth="1"/>
    <col min="9" max="9" width="6.42578125" style="9" customWidth="1"/>
    <col min="10" max="16384" width="11.42578125" style="9"/>
  </cols>
  <sheetData>
    <row r="1" spans="1:256" ht="15.75" x14ac:dyDescent="0.25">
      <c r="A1" s="161" t="s">
        <v>427</v>
      </c>
      <c r="C1" s="16" t="s">
        <v>426</v>
      </c>
      <c r="E1" s="210"/>
      <c r="F1" s="16"/>
    </row>
    <row r="2" spans="1:256" x14ac:dyDescent="0.2">
      <c r="C2" s="14"/>
      <c r="D2" s="14"/>
      <c r="E2" s="163"/>
    </row>
    <row r="3" spans="1:256" ht="15.75" x14ac:dyDescent="0.25">
      <c r="A3" s="161" t="s">
        <v>425</v>
      </c>
      <c r="B3" s="99"/>
      <c r="C3" s="209"/>
      <c r="D3" s="209"/>
      <c r="E3" s="208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  <c r="IO3" s="99"/>
      <c r="IP3" s="99"/>
      <c r="IQ3" s="99"/>
      <c r="IR3" s="99"/>
      <c r="IS3" s="99"/>
      <c r="IT3" s="99"/>
      <c r="IU3" s="99"/>
      <c r="IV3" s="99"/>
    </row>
    <row r="4" spans="1:256" x14ac:dyDescent="0.2">
      <c r="C4" s="14"/>
      <c r="D4" s="14"/>
      <c r="E4" s="163"/>
    </row>
    <row r="5" spans="1:256" ht="33.75" x14ac:dyDescent="0.2">
      <c r="A5" s="207" t="s">
        <v>424</v>
      </c>
      <c r="B5" s="205" t="s">
        <v>423</v>
      </c>
      <c r="C5" s="203" t="s">
        <v>422</v>
      </c>
      <c r="D5" s="203" t="s">
        <v>301</v>
      </c>
      <c r="E5" s="206"/>
      <c r="F5" s="205" t="s">
        <v>283</v>
      </c>
      <c r="G5" s="204" t="s">
        <v>421</v>
      </c>
      <c r="H5" s="203" t="s">
        <v>420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</row>
    <row r="6" spans="1:256" x14ac:dyDescent="0.2">
      <c r="A6" s="194" t="s">
        <v>419</v>
      </c>
      <c r="B6" s="199"/>
      <c r="C6" s="191"/>
      <c r="D6" s="190"/>
      <c r="E6" s="189"/>
      <c r="F6" s="192"/>
      <c r="G6" s="187"/>
      <c r="H6" s="33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</row>
    <row r="7" spans="1:256" x14ac:dyDescent="0.2">
      <c r="A7" s="193" t="s">
        <v>418</v>
      </c>
      <c r="B7" s="199" t="s">
        <v>334</v>
      </c>
      <c r="C7" s="191">
        <v>2</v>
      </c>
      <c r="D7" s="190">
        <v>18.899999999999999</v>
      </c>
      <c r="E7" s="189">
        <v>1</v>
      </c>
      <c r="F7" s="192"/>
      <c r="G7" s="187"/>
      <c r="H7" s="33">
        <f>ROUND(D7*2*G7*E7,2)</f>
        <v>0</v>
      </c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</row>
    <row r="8" spans="1:256" x14ac:dyDescent="0.2">
      <c r="A8" s="193" t="s">
        <v>417</v>
      </c>
      <c r="B8" s="199" t="s">
        <v>334</v>
      </c>
      <c r="C8" s="191">
        <v>2</v>
      </c>
      <c r="D8" s="190">
        <v>6.71</v>
      </c>
      <c r="E8" s="189">
        <v>1</v>
      </c>
      <c r="F8" s="192"/>
      <c r="G8" s="187"/>
      <c r="H8" s="33">
        <f>ROUND(D8*2*G8*E8,2)</f>
        <v>0</v>
      </c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</row>
    <row r="10" spans="1:256" x14ac:dyDescent="0.2">
      <c r="A10" s="193" t="s">
        <v>416</v>
      </c>
      <c r="B10" s="199" t="s">
        <v>334</v>
      </c>
      <c r="C10" s="191">
        <v>0</v>
      </c>
      <c r="D10" s="190">
        <v>0</v>
      </c>
      <c r="E10" s="189">
        <v>1</v>
      </c>
      <c r="F10" s="192"/>
      <c r="G10" s="187"/>
      <c r="H10" s="33">
        <v>0</v>
      </c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</row>
    <row r="11" spans="1:256" x14ac:dyDescent="0.2">
      <c r="A11" s="193" t="s">
        <v>415</v>
      </c>
      <c r="B11" s="199" t="s">
        <v>334</v>
      </c>
      <c r="C11" s="191">
        <v>0</v>
      </c>
      <c r="D11" s="190">
        <v>0</v>
      </c>
      <c r="E11" s="189">
        <v>1</v>
      </c>
      <c r="F11" s="192"/>
      <c r="G11" s="187"/>
      <c r="H11" s="33">
        <v>0</v>
      </c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O11" s="10"/>
      <c r="GP11" s="10"/>
      <c r="GQ11" s="10"/>
      <c r="GR11" s="10"/>
      <c r="GS11" s="10"/>
      <c r="GT11" s="10"/>
      <c r="GU11" s="10"/>
      <c r="GV11" s="10"/>
      <c r="GW11" s="10"/>
      <c r="GX11" s="10"/>
      <c r="GY11" s="10"/>
      <c r="GZ11" s="10"/>
      <c r="HA11" s="10"/>
      <c r="HB11" s="10"/>
      <c r="HC11" s="10"/>
      <c r="HD11" s="10"/>
      <c r="HE11" s="10"/>
      <c r="HF11" s="10"/>
      <c r="HG11" s="10"/>
      <c r="HH11" s="10"/>
      <c r="HI11" s="10"/>
      <c r="HJ11" s="10"/>
      <c r="HK11" s="10"/>
      <c r="HL11" s="10"/>
      <c r="HM11" s="10"/>
      <c r="HN11" s="10"/>
      <c r="HO11" s="10"/>
      <c r="HP11" s="10"/>
      <c r="HQ11" s="10"/>
      <c r="HR11" s="10"/>
      <c r="HS11" s="10"/>
      <c r="HT11" s="10"/>
      <c r="HU11" s="10"/>
      <c r="HV11" s="10"/>
      <c r="HW11" s="10"/>
      <c r="HX11" s="10"/>
      <c r="HY11" s="10"/>
      <c r="HZ11" s="10"/>
      <c r="IA11" s="10"/>
      <c r="IB11" s="10"/>
      <c r="IC11" s="10"/>
      <c r="ID11" s="10"/>
      <c r="IE11" s="10"/>
      <c r="IF11" s="10"/>
      <c r="IG11" s="10"/>
      <c r="IH11" s="10"/>
      <c r="II11" s="10"/>
      <c r="IJ11" s="10"/>
      <c r="IK11" s="10"/>
      <c r="IL11" s="10"/>
      <c r="IM11" s="10"/>
      <c r="IN11" s="10"/>
      <c r="IO11" s="10"/>
      <c r="IP11" s="10"/>
      <c r="IQ11" s="10"/>
      <c r="IR11" s="10"/>
      <c r="IS11" s="10"/>
      <c r="IT11" s="10"/>
      <c r="IU11" s="10"/>
      <c r="IV11" s="10"/>
    </row>
    <row r="12" spans="1:256" x14ac:dyDescent="0.2">
      <c r="A12" s="193" t="s">
        <v>414</v>
      </c>
      <c r="B12" s="199" t="s">
        <v>334</v>
      </c>
      <c r="C12" s="191">
        <v>0</v>
      </c>
      <c r="D12" s="190">
        <v>0</v>
      </c>
      <c r="E12" s="189">
        <v>1</v>
      </c>
      <c r="F12" s="192"/>
      <c r="G12" s="187"/>
      <c r="H12" s="33">
        <v>0</v>
      </c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x14ac:dyDescent="0.2">
      <c r="A13" s="193" t="s">
        <v>413</v>
      </c>
      <c r="B13" s="199" t="s">
        <v>334</v>
      </c>
      <c r="C13" s="191">
        <v>0</v>
      </c>
      <c r="D13" s="190">
        <v>0</v>
      </c>
      <c r="E13" s="189">
        <v>1</v>
      </c>
      <c r="F13" s="192"/>
      <c r="G13" s="187"/>
      <c r="H13" s="33">
        <v>0</v>
      </c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x14ac:dyDescent="0.2">
      <c r="A14" s="193" t="s">
        <v>412</v>
      </c>
      <c r="B14" s="199" t="s">
        <v>334</v>
      </c>
      <c r="C14" s="191">
        <v>0</v>
      </c>
      <c r="D14" s="190">
        <v>0</v>
      </c>
      <c r="E14" s="189">
        <v>1</v>
      </c>
      <c r="F14" s="192"/>
      <c r="G14" s="187"/>
      <c r="H14" s="33">
        <v>0</v>
      </c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x14ac:dyDescent="0.2">
      <c r="A15" s="193"/>
      <c r="B15" s="199"/>
      <c r="C15" s="191"/>
      <c r="D15" s="190"/>
      <c r="E15" s="189"/>
      <c r="F15" s="192"/>
      <c r="G15" s="187"/>
      <c r="H15" s="33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</row>
    <row r="16" spans="1:256" x14ac:dyDescent="0.2">
      <c r="A16" s="194" t="s">
        <v>411</v>
      </c>
      <c r="B16" s="199"/>
      <c r="C16" s="191"/>
      <c r="D16" s="190"/>
      <c r="E16" s="189"/>
      <c r="F16" s="192"/>
      <c r="G16" s="187"/>
      <c r="H16" s="33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</row>
    <row r="17" spans="1:256" x14ac:dyDescent="0.2">
      <c r="A17" s="193" t="s">
        <v>410</v>
      </c>
      <c r="B17" s="199" t="s">
        <v>334</v>
      </c>
      <c r="C17" s="191">
        <v>5</v>
      </c>
      <c r="D17" s="190">
        <v>16.73</v>
      </c>
      <c r="E17" s="189">
        <v>1</v>
      </c>
      <c r="F17" s="192"/>
      <c r="G17" s="187"/>
      <c r="H17" s="33">
        <f t="shared" ref="H17:H36" si="0">ROUND(D17*2*G17*E17,2)</f>
        <v>0</v>
      </c>
      <c r="I17" s="20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</row>
    <row r="18" spans="1:256" x14ac:dyDescent="0.2">
      <c r="A18" s="193" t="s">
        <v>409</v>
      </c>
      <c r="B18" s="199" t="s">
        <v>334</v>
      </c>
      <c r="C18" s="191">
        <v>2</v>
      </c>
      <c r="D18" s="190">
        <v>15.3</v>
      </c>
      <c r="E18" s="189">
        <v>1</v>
      </c>
      <c r="F18" s="192"/>
      <c r="G18" s="187"/>
      <c r="H18" s="33">
        <f t="shared" si="0"/>
        <v>0</v>
      </c>
      <c r="I18" s="202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</row>
    <row r="19" spans="1:256" x14ac:dyDescent="0.2">
      <c r="A19" s="193" t="s">
        <v>408</v>
      </c>
      <c r="B19" s="199" t="s">
        <v>334</v>
      </c>
      <c r="C19" s="191">
        <v>2</v>
      </c>
      <c r="D19" s="190">
        <v>16.57</v>
      </c>
      <c r="E19" s="189">
        <v>1</v>
      </c>
      <c r="F19" s="192"/>
      <c r="G19" s="187"/>
      <c r="H19" s="33">
        <f t="shared" si="0"/>
        <v>0</v>
      </c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</row>
    <row r="20" spans="1:256" x14ac:dyDescent="0.2">
      <c r="A20" s="193" t="s">
        <v>407</v>
      </c>
      <c r="B20" s="199" t="s">
        <v>334</v>
      </c>
      <c r="C20" s="191">
        <v>1</v>
      </c>
      <c r="D20" s="190">
        <v>5.58</v>
      </c>
      <c r="E20" s="189">
        <v>1</v>
      </c>
      <c r="F20" s="192"/>
      <c r="G20" s="187"/>
      <c r="H20" s="33">
        <f t="shared" si="0"/>
        <v>0</v>
      </c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</row>
    <row r="21" spans="1:256" x14ac:dyDescent="0.2">
      <c r="A21" s="193" t="s">
        <v>406</v>
      </c>
      <c r="B21" s="199" t="s">
        <v>334</v>
      </c>
      <c r="C21" s="191">
        <v>2</v>
      </c>
      <c r="D21" s="190">
        <v>15.3</v>
      </c>
      <c r="E21" s="189">
        <v>1</v>
      </c>
      <c r="F21" s="192"/>
      <c r="G21" s="187"/>
      <c r="H21" s="33">
        <f t="shared" si="0"/>
        <v>0</v>
      </c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</row>
    <row r="22" spans="1:256" x14ac:dyDescent="0.2">
      <c r="A22" s="193" t="s">
        <v>405</v>
      </c>
      <c r="B22" s="199" t="s">
        <v>334</v>
      </c>
      <c r="C22" s="191">
        <v>1</v>
      </c>
      <c r="D22" s="190">
        <v>2.33</v>
      </c>
      <c r="E22" s="189">
        <v>1</v>
      </c>
      <c r="F22" s="192"/>
      <c r="G22" s="187"/>
      <c r="H22" s="33">
        <f t="shared" si="0"/>
        <v>0</v>
      </c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</row>
    <row r="23" spans="1:256" x14ac:dyDescent="0.2">
      <c r="A23" s="193" t="s">
        <v>404</v>
      </c>
      <c r="B23" s="199" t="s">
        <v>334</v>
      </c>
      <c r="C23" s="191">
        <v>1</v>
      </c>
      <c r="D23" s="190">
        <v>2.33</v>
      </c>
      <c r="E23" s="189">
        <v>1</v>
      </c>
      <c r="F23" s="192"/>
      <c r="G23" s="187"/>
      <c r="H23" s="33">
        <f t="shared" si="0"/>
        <v>0</v>
      </c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</row>
    <row r="24" spans="1:256" x14ac:dyDescent="0.2">
      <c r="A24" s="201" t="s">
        <v>403</v>
      </c>
      <c r="B24" s="199" t="s">
        <v>334</v>
      </c>
      <c r="C24" s="191">
        <v>2</v>
      </c>
      <c r="D24" s="190">
        <v>11.8</v>
      </c>
      <c r="E24" s="189">
        <v>1</v>
      </c>
      <c r="F24" s="192"/>
      <c r="G24" s="187"/>
      <c r="H24" s="33">
        <f t="shared" si="0"/>
        <v>0</v>
      </c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</row>
    <row r="25" spans="1:256" x14ac:dyDescent="0.2">
      <c r="A25" s="201" t="s">
        <v>402</v>
      </c>
      <c r="B25" s="199" t="s">
        <v>334</v>
      </c>
      <c r="C25" s="191">
        <v>2</v>
      </c>
      <c r="D25" s="190">
        <v>11.8</v>
      </c>
      <c r="E25" s="189">
        <v>1</v>
      </c>
      <c r="F25" s="192"/>
      <c r="G25" s="187"/>
      <c r="H25" s="33">
        <f t="shared" si="0"/>
        <v>0</v>
      </c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</row>
    <row r="26" spans="1:256" x14ac:dyDescent="0.2">
      <c r="A26" s="193" t="s">
        <v>401</v>
      </c>
      <c r="B26" s="199" t="s">
        <v>334</v>
      </c>
      <c r="C26" s="191">
        <v>1</v>
      </c>
      <c r="D26" s="190">
        <v>5.61</v>
      </c>
      <c r="E26" s="189">
        <v>1</v>
      </c>
      <c r="F26" s="192"/>
      <c r="G26" s="187"/>
      <c r="H26" s="33">
        <f t="shared" si="0"/>
        <v>0</v>
      </c>
      <c r="I26" s="176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</row>
    <row r="27" spans="1:256" x14ac:dyDescent="0.2">
      <c r="A27" s="193" t="s">
        <v>400</v>
      </c>
      <c r="B27" s="199" t="s">
        <v>334</v>
      </c>
      <c r="C27" s="191">
        <v>2</v>
      </c>
      <c r="D27" s="190">
        <v>19.68</v>
      </c>
      <c r="E27" s="189">
        <v>1</v>
      </c>
      <c r="F27" s="192"/>
      <c r="G27" s="187"/>
      <c r="H27" s="33">
        <f t="shared" si="0"/>
        <v>0</v>
      </c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  <c r="IP27" s="10"/>
      <c r="IQ27" s="10"/>
      <c r="IR27" s="10"/>
      <c r="IS27" s="10"/>
      <c r="IT27" s="10"/>
      <c r="IU27" s="10"/>
      <c r="IV27" s="10"/>
    </row>
    <row r="28" spans="1:256" x14ac:dyDescent="0.2">
      <c r="A28" s="193" t="s">
        <v>399</v>
      </c>
      <c r="B28" s="199" t="s">
        <v>334</v>
      </c>
      <c r="C28" s="191">
        <v>1</v>
      </c>
      <c r="D28" s="190">
        <v>5.74</v>
      </c>
      <c r="E28" s="189">
        <v>1</v>
      </c>
      <c r="F28" s="192"/>
      <c r="G28" s="187"/>
      <c r="H28" s="33">
        <f t="shared" si="0"/>
        <v>0</v>
      </c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10"/>
      <c r="IP28" s="10"/>
      <c r="IQ28" s="10"/>
      <c r="IR28" s="10"/>
      <c r="IS28" s="10"/>
      <c r="IT28" s="10"/>
      <c r="IU28" s="10"/>
      <c r="IV28" s="10"/>
    </row>
    <row r="29" spans="1:256" x14ac:dyDescent="0.2">
      <c r="A29" s="193" t="s">
        <v>398</v>
      </c>
      <c r="B29" s="199" t="s">
        <v>334</v>
      </c>
      <c r="C29" s="191">
        <v>2</v>
      </c>
      <c r="D29" s="190">
        <v>19.68</v>
      </c>
      <c r="E29" s="189">
        <v>1</v>
      </c>
      <c r="F29" s="192"/>
      <c r="G29" s="187"/>
      <c r="H29" s="33">
        <f t="shared" si="0"/>
        <v>0</v>
      </c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/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</row>
    <row r="30" spans="1:256" x14ac:dyDescent="0.2">
      <c r="A30" s="193" t="s">
        <v>397</v>
      </c>
      <c r="B30" s="199" t="s">
        <v>334</v>
      </c>
      <c r="C30" s="191">
        <v>2</v>
      </c>
      <c r="D30" s="190">
        <v>19.68</v>
      </c>
      <c r="E30" s="189">
        <v>1</v>
      </c>
      <c r="F30" s="192"/>
      <c r="G30" s="187"/>
      <c r="H30" s="33">
        <f t="shared" si="0"/>
        <v>0</v>
      </c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</row>
    <row r="31" spans="1:256" x14ac:dyDescent="0.2">
      <c r="A31" s="193" t="s">
        <v>396</v>
      </c>
      <c r="B31" s="199" t="s">
        <v>334</v>
      </c>
      <c r="C31" s="191">
        <v>1</v>
      </c>
      <c r="D31" s="190">
        <v>5.58</v>
      </c>
      <c r="E31" s="189">
        <v>1</v>
      </c>
      <c r="F31" s="192"/>
      <c r="G31" s="187"/>
      <c r="H31" s="33">
        <f t="shared" si="0"/>
        <v>0</v>
      </c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  <c r="BB31" s="10"/>
      <c r="BC31" s="10"/>
      <c r="BD31" s="10"/>
      <c r="BE31" s="10"/>
      <c r="BF31" s="10"/>
      <c r="BG31" s="10"/>
      <c r="BH31" s="10"/>
      <c r="BI31" s="10"/>
      <c r="BJ31" s="10"/>
      <c r="BK31" s="10"/>
      <c r="BL31" s="10"/>
      <c r="BM31" s="10"/>
      <c r="BN31" s="10"/>
      <c r="BO31" s="10"/>
      <c r="BP31" s="10"/>
      <c r="BQ31" s="10"/>
      <c r="BR31" s="10"/>
      <c r="BS31" s="10"/>
      <c r="BT31" s="10"/>
      <c r="BU31" s="10"/>
      <c r="BV31" s="10"/>
      <c r="BW31" s="10"/>
      <c r="BX31" s="10"/>
      <c r="BY31" s="10"/>
      <c r="BZ31" s="10"/>
      <c r="CA31" s="10"/>
      <c r="CB31" s="10"/>
      <c r="CC31" s="10"/>
      <c r="CD31" s="10"/>
      <c r="CE31" s="10"/>
      <c r="CF31" s="10"/>
      <c r="CG31" s="10"/>
      <c r="CH31" s="10"/>
      <c r="CI31" s="10"/>
      <c r="CJ31" s="10"/>
      <c r="CK31" s="10"/>
      <c r="CL31" s="10"/>
      <c r="CM31" s="10"/>
      <c r="CN31" s="10"/>
      <c r="CO31" s="10"/>
      <c r="CP31" s="10"/>
      <c r="CQ31" s="10"/>
      <c r="CR31" s="10"/>
      <c r="CS31" s="10"/>
      <c r="CT31" s="10"/>
      <c r="CU31" s="10"/>
      <c r="CV31" s="10"/>
      <c r="CW31" s="10"/>
      <c r="CX31" s="10"/>
      <c r="CY31" s="10"/>
      <c r="CZ31" s="10"/>
      <c r="DA31" s="10"/>
      <c r="DB31" s="10"/>
      <c r="DC31" s="10"/>
      <c r="DD31" s="10"/>
      <c r="DE31" s="10"/>
      <c r="DF31" s="10"/>
      <c r="DG31" s="10"/>
      <c r="DH31" s="10"/>
      <c r="DI31" s="10"/>
      <c r="DJ31" s="10"/>
      <c r="DK31" s="10"/>
      <c r="DL31" s="10"/>
      <c r="DM31" s="10"/>
      <c r="DN31" s="10"/>
      <c r="DO31" s="10"/>
      <c r="DP31" s="10"/>
      <c r="DQ31" s="10"/>
      <c r="DR31" s="10"/>
      <c r="DS31" s="10"/>
      <c r="DT31" s="10"/>
      <c r="DU31" s="10"/>
      <c r="DV31" s="10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  <c r="EH31" s="10"/>
      <c r="EI31" s="10"/>
      <c r="EJ31" s="10"/>
      <c r="EK31" s="10"/>
      <c r="EL31" s="10"/>
      <c r="EM31" s="10"/>
      <c r="EN31" s="10"/>
      <c r="EO31" s="10"/>
      <c r="EP31" s="10"/>
      <c r="EQ31" s="10"/>
      <c r="ER31" s="10"/>
      <c r="ES31" s="10"/>
      <c r="ET31" s="10"/>
      <c r="EU31" s="10"/>
      <c r="EV31" s="10"/>
      <c r="EW31" s="10"/>
      <c r="EX31" s="10"/>
      <c r="EY31" s="10"/>
      <c r="EZ31" s="10"/>
      <c r="FA31" s="10"/>
      <c r="FB31" s="10"/>
      <c r="FC31" s="10"/>
      <c r="FD31" s="10"/>
      <c r="FE31" s="10"/>
      <c r="FF31" s="10"/>
      <c r="FG31" s="10"/>
      <c r="FH31" s="10"/>
      <c r="FI31" s="10"/>
      <c r="FJ31" s="10"/>
      <c r="FK31" s="10"/>
      <c r="FL31" s="10"/>
      <c r="FM31" s="10"/>
      <c r="FN31" s="10"/>
      <c r="FO31" s="10"/>
      <c r="FP31" s="10"/>
      <c r="FQ31" s="10"/>
      <c r="FR31" s="10"/>
      <c r="FS31" s="10"/>
      <c r="FT31" s="10"/>
      <c r="FU31" s="10"/>
      <c r="FV31" s="10"/>
      <c r="FW31" s="10"/>
      <c r="FX31" s="10"/>
      <c r="FY31" s="10"/>
      <c r="FZ31" s="10"/>
      <c r="GA31" s="10"/>
      <c r="GB31" s="10"/>
      <c r="GC31" s="10"/>
      <c r="GD31" s="10"/>
      <c r="GE31" s="10"/>
      <c r="GF31" s="10"/>
      <c r="GG31" s="10"/>
      <c r="GH31" s="10"/>
      <c r="GI31" s="10"/>
      <c r="GJ31" s="10"/>
      <c r="GK31" s="10"/>
      <c r="GL31" s="10"/>
      <c r="GM31" s="10"/>
      <c r="GN31" s="10"/>
      <c r="GO31" s="10"/>
      <c r="GP31" s="10"/>
      <c r="GQ31" s="10"/>
      <c r="GR31" s="10"/>
      <c r="GS31" s="10"/>
      <c r="GT31" s="10"/>
      <c r="GU31" s="10"/>
      <c r="GV31" s="10"/>
      <c r="GW31" s="10"/>
      <c r="GX31" s="10"/>
      <c r="GY31" s="10"/>
      <c r="GZ31" s="10"/>
      <c r="HA31" s="10"/>
      <c r="HB31" s="10"/>
      <c r="HC31" s="10"/>
      <c r="HD31" s="10"/>
      <c r="HE31" s="10"/>
      <c r="HF31" s="10"/>
      <c r="HG31" s="10"/>
      <c r="HH31" s="10"/>
      <c r="HI31" s="10"/>
      <c r="HJ31" s="10"/>
      <c r="HK31" s="10"/>
      <c r="HL31" s="10"/>
      <c r="HM31" s="10"/>
      <c r="HN31" s="10"/>
      <c r="HO31" s="10"/>
      <c r="HP31" s="10"/>
      <c r="HQ31" s="10"/>
      <c r="HR31" s="10"/>
      <c r="HS31" s="10"/>
      <c r="HT31" s="10"/>
      <c r="HU31" s="10"/>
      <c r="HV31" s="10"/>
      <c r="HW31" s="10"/>
      <c r="HX31" s="10"/>
      <c r="HY31" s="10"/>
      <c r="HZ31" s="10"/>
      <c r="IA31" s="10"/>
      <c r="IB31" s="10"/>
      <c r="IC31" s="10"/>
      <c r="ID31" s="10"/>
      <c r="IE31" s="10"/>
      <c r="IF31" s="10"/>
      <c r="IG31" s="10"/>
      <c r="IH31" s="10"/>
      <c r="II31" s="10"/>
      <c r="IJ31" s="10"/>
      <c r="IK31" s="10"/>
      <c r="IL31" s="10"/>
      <c r="IM31" s="10"/>
      <c r="IN31" s="10"/>
      <c r="IO31" s="10"/>
      <c r="IP31" s="10"/>
      <c r="IQ31" s="10"/>
      <c r="IR31" s="10"/>
      <c r="IS31" s="10"/>
      <c r="IT31" s="10"/>
      <c r="IU31" s="10"/>
      <c r="IV31" s="10"/>
    </row>
    <row r="32" spans="1:256" x14ac:dyDescent="0.2">
      <c r="A32" s="193" t="s">
        <v>395</v>
      </c>
      <c r="B32" s="199" t="s">
        <v>334</v>
      </c>
      <c r="C32" s="191">
        <v>1</v>
      </c>
      <c r="D32" s="190">
        <v>4.45</v>
      </c>
      <c r="E32" s="189">
        <v>1</v>
      </c>
      <c r="F32" s="192"/>
      <c r="G32" s="187"/>
      <c r="H32" s="33">
        <f t="shared" si="0"/>
        <v>0</v>
      </c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  <c r="BB32" s="10"/>
      <c r="BC32" s="10"/>
      <c r="BD32" s="10"/>
      <c r="BE32" s="10"/>
      <c r="BF32" s="10"/>
      <c r="BG32" s="10"/>
      <c r="BH32" s="10"/>
      <c r="BI32" s="10"/>
      <c r="BJ32" s="10"/>
      <c r="BK32" s="10"/>
      <c r="BL32" s="10"/>
      <c r="BM32" s="10"/>
      <c r="BN32" s="10"/>
      <c r="BO32" s="10"/>
      <c r="BP32" s="10"/>
      <c r="BQ32" s="10"/>
      <c r="BR32" s="10"/>
      <c r="BS32" s="10"/>
      <c r="BT32" s="10"/>
      <c r="BU32" s="10"/>
      <c r="BV32" s="10"/>
      <c r="BW32" s="10"/>
      <c r="BX32" s="10"/>
      <c r="BY32" s="10"/>
      <c r="BZ32" s="10"/>
      <c r="CA32" s="10"/>
      <c r="CB32" s="10"/>
      <c r="CC32" s="10"/>
      <c r="CD32" s="10"/>
      <c r="CE32" s="10"/>
      <c r="CF32" s="10"/>
      <c r="CG32" s="10"/>
      <c r="CH32" s="10"/>
      <c r="CI32" s="10"/>
      <c r="CJ32" s="10"/>
      <c r="CK32" s="10"/>
      <c r="CL32" s="10"/>
      <c r="CM32" s="10"/>
      <c r="CN32" s="10"/>
      <c r="CO32" s="10"/>
      <c r="CP32" s="10"/>
      <c r="CQ32" s="10"/>
      <c r="CR32" s="10"/>
      <c r="CS32" s="10"/>
      <c r="CT32" s="10"/>
      <c r="CU32" s="10"/>
      <c r="CV32" s="10"/>
      <c r="CW32" s="10"/>
      <c r="CX32" s="10"/>
      <c r="CY32" s="10"/>
      <c r="CZ32" s="10"/>
      <c r="DA32" s="10"/>
      <c r="DB32" s="10"/>
      <c r="DC32" s="10"/>
      <c r="DD32" s="10"/>
      <c r="DE32" s="10"/>
      <c r="DF32" s="10"/>
      <c r="DG32" s="10"/>
      <c r="DH32" s="10"/>
      <c r="DI32" s="10"/>
      <c r="DJ32" s="10"/>
      <c r="DK32" s="10"/>
      <c r="DL32" s="10"/>
      <c r="DM32" s="10"/>
      <c r="DN32" s="10"/>
      <c r="DO32" s="10"/>
      <c r="DP32" s="10"/>
      <c r="DQ32" s="10"/>
      <c r="DR32" s="10"/>
      <c r="DS32" s="10"/>
      <c r="DT32" s="10"/>
      <c r="DU32" s="10"/>
      <c r="DV32" s="10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  <c r="EH32" s="10"/>
      <c r="EI32" s="10"/>
      <c r="EJ32" s="10"/>
      <c r="EK32" s="10"/>
      <c r="EL32" s="10"/>
      <c r="EM32" s="10"/>
      <c r="EN32" s="10"/>
      <c r="EO32" s="10"/>
      <c r="EP32" s="10"/>
      <c r="EQ32" s="10"/>
      <c r="ER32" s="10"/>
      <c r="ES32" s="10"/>
      <c r="ET32" s="10"/>
      <c r="EU32" s="10"/>
      <c r="EV32" s="10"/>
      <c r="EW32" s="10"/>
      <c r="EX32" s="10"/>
      <c r="EY32" s="10"/>
      <c r="EZ32" s="10"/>
      <c r="FA32" s="10"/>
      <c r="FB32" s="10"/>
      <c r="FC32" s="10"/>
      <c r="FD32" s="10"/>
      <c r="FE32" s="10"/>
      <c r="FF32" s="10"/>
      <c r="FG32" s="10"/>
      <c r="FH32" s="10"/>
      <c r="FI32" s="10"/>
      <c r="FJ32" s="10"/>
      <c r="FK32" s="10"/>
      <c r="FL32" s="10"/>
      <c r="FM32" s="10"/>
      <c r="FN32" s="10"/>
      <c r="FO32" s="10"/>
      <c r="FP32" s="10"/>
      <c r="FQ32" s="10"/>
      <c r="FR32" s="10"/>
      <c r="FS32" s="10"/>
      <c r="FT32" s="10"/>
      <c r="FU32" s="10"/>
      <c r="FV32" s="10"/>
      <c r="FW32" s="10"/>
      <c r="FX32" s="10"/>
      <c r="FY32" s="10"/>
      <c r="FZ32" s="10"/>
      <c r="GA32" s="10"/>
      <c r="GB32" s="10"/>
      <c r="GC32" s="10"/>
      <c r="GD32" s="10"/>
      <c r="GE32" s="10"/>
      <c r="GF32" s="10"/>
      <c r="GG32" s="10"/>
      <c r="GH32" s="10"/>
      <c r="GI32" s="10"/>
      <c r="GJ32" s="10"/>
      <c r="GK32" s="10"/>
      <c r="GL32" s="10"/>
      <c r="GM32" s="10"/>
      <c r="GN32" s="10"/>
      <c r="GO32" s="10"/>
      <c r="GP32" s="10"/>
      <c r="GQ32" s="10"/>
      <c r="GR32" s="10"/>
      <c r="GS32" s="10"/>
      <c r="GT32" s="10"/>
      <c r="GU32" s="10"/>
      <c r="GV32" s="10"/>
      <c r="GW32" s="10"/>
      <c r="GX32" s="10"/>
      <c r="GY32" s="10"/>
      <c r="GZ32" s="10"/>
      <c r="HA32" s="10"/>
      <c r="HB32" s="10"/>
      <c r="HC32" s="10"/>
      <c r="HD32" s="10"/>
      <c r="HE32" s="10"/>
      <c r="HF32" s="10"/>
      <c r="HG32" s="10"/>
      <c r="HH32" s="10"/>
      <c r="HI32" s="10"/>
      <c r="HJ32" s="10"/>
      <c r="HK32" s="10"/>
      <c r="HL32" s="10"/>
      <c r="HM32" s="10"/>
      <c r="HN32" s="10"/>
      <c r="HO32" s="10"/>
      <c r="HP32" s="10"/>
      <c r="HQ32" s="10"/>
      <c r="HR32" s="10"/>
      <c r="HS32" s="10"/>
      <c r="HT32" s="10"/>
      <c r="HU32" s="10"/>
      <c r="HV32" s="10"/>
      <c r="HW32" s="10"/>
      <c r="HX32" s="10"/>
      <c r="HY32" s="10"/>
      <c r="HZ32" s="10"/>
      <c r="IA32" s="10"/>
      <c r="IB32" s="10"/>
      <c r="IC32" s="10"/>
      <c r="ID32" s="10"/>
      <c r="IE32" s="10"/>
      <c r="IF32" s="10"/>
      <c r="IG32" s="10"/>
      <c r="IH32" s="10"/>
      <c r="II32" s="10"/>
      <c r="IJ32" s="10"/>
      <c r="IK32" s="10"/>
      <c r="IL32" s="10"/>
      <c r="IM32" s="10"/>
      <c r="IN32" s="10"/>
      <c r="IO32" s="10"/>
      <c r="IP32" s="10"/>
      <c r="IQ32" s="10"/>
      <c r="IR32" s="10"/>
      <c r="IS32" s="10"/>
      <c r="IT32" s="10"/>
      <c r="IU32" s="10"/>
      <c r="IV32" s="10"/>
    </row>
    <row r="33" spans="1:256" x14ac:dyDescent="0.2">
      <c r="A33" s="193" t="s">
        <v>394</v>
      </c>
      <c r="B33" s="199" t="s">
        <v>334</v>
      </c>
      <c r="C33" s="191">
        <v>2</v>
      </c>
      <c r="D33" s="190">
        <v>19.68</v>
      </c>
      <c r="E33" s="189">
        <v>1</v>
      </c>
      <c r="F33" s="192"/>
      <c r="G33" s="187"/>
      <c r="H33" s="33">
        <f t="shared" si="0"/>
        <v>0</v>
      </c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/>
      <c r="FY33" s="10"/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/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</row>
    <row r="34" spans="1:256" x14ac:dyDescent="0.2">
      <c r="A34" s="193" t="s">
        <v>393</v>
      </c>
      <c r="B34" s="199" t="s">
        <v>334</v>
      </c>
      <c r="C34" s="191">
        <v>2</v>
      </c>
      <c r="D34" s="190">
        <v>19.68</v>
      </c>
      <c r="E34" s="189">
        <v>1</v>
      </c>
      <c r="F34" s="192"/>
      <c r="G34" s="187"/>
      <c r="H34" s="33">
        <f t="shared" si="0"/>
        <v>0</v>
      </c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/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/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</row>
    <row r="35" spans="1:256" x14ac:dyDescent="0.2">
      <c r="A35" s="193" t="s">
        <v>392</v>
      </c>
      <c r="B35" s="199" t="s">
        <v>334</v>
      </c>
      <c r="C35" s="191">
        <v>1</v>
      </c>
      <c r="D35" s="190">
        <v>5.74</v>
      </c>
      <c r="E35" s="189">
        <v>1</v>
      </c>
      <c r="F35" s="192"/>
      <c r="G35" s="187"/>
      <c r="H35" s="33">
        <f t="shared" si="0"/>
        <v>0</v>
      </c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  <c r="BB35" s="10"/>
      <c r="BC35" s="10"/>
      <c r="BD35" s="10"/>
      <c r="BE35" s="10"/>
      <c r="BF35" s="10"/>
      <c r="BG35" s="10"/>
      <c r="BH35" s="10"/>
      <c r="BI35" s="10"/>
      <c r="BJ35" s="10"/>
      <c r="BK35" s="10"/>
      <c r="BL35" s="10"/>
      <c r="BM35" s="10"/>
      <c r="BN35" s="10"/>
      <c r="BO35" s="10"/>
      <c r="BP35" s="10"/>
      <c r="BQ35" s="10"/>
      <c r="BR35" s="10"/>
      <c r="BS35" s="10"/>
      <c r="BT35" s="10"/>
      <c r="BU35" s="10"/>
      <c r="BV35" s="10"/>
      <c r="BW35" s="10"/>
      <c r="BX35" s="10"/>
      <c r="BY35" s="10"/>
      <c r="BZ35" s="10"/>
      <c r="CA35" s="10"/>
      <c r="CB35" s="10"/>
      <c r="CC35" s="10"/>
      <c r="CD35" s="10"/>
      <c r="CE35" s="10"/>
      <c r="CF35" s="10"/>
      <c r="CG35" s="10"/>
      <c r="CH35" s="10"/>
      <c r="CI35" s="10"/>
      <c r="CJ35" s="10"/>
      <c r="CK35" s="10"/>
      <c r="CL35" s="10"/>
      <c r="CM35" s="10"/>
      <c r="CN35" s="10"/>
      <c r="CO35" s="10"/>
      <c r="CP35" s="10"/>
      <c r="CQ35" s="10"/>
      <c r="CR35" s="10"/>
      <c r="CS35" s="10"/>
      <c r="CT35" s="10"/>
      <c r="CU35" s="10"/>
      <c r="CV35" s="10"/>
      <c r="CW35" s="10"/>
      <c r="CX35" s="10"/>
      <c r="CY35" s="10"/>
      <c r="CZ35" s="10"/>
      <c r="DA35" s="10"/>
      <c r="DB35" s="10"/>
      <c r="DC35" s="10"/>
      <c r="DD35" s="10"/>
      <c r="DE35" s="10"/>
      <c r="DF35" s="10"/>
      <c r="DG35" s="10"/>
      <c r="DH35" s="10"/>
      <c r="DI35" s="10"/>
      <c r="DJ35" s="10"/>
      <c r="DK35" s="10"/>
      <c r="DL35" s="10"/>
      <c r="DM35" s="10"/>
      <c r="DN35" s="10"/>
      <c r="DO35" s="10"/>
      <c r="DP35" s="10"/>
      <c r="DQ35" s="10"/>
      <c r="DR35" s="10"/>
      <c r="DS35" s="10"/>
      <c r="DT35" s="10"/>
      <c r="DU35" s="10"/>
      <c r="DV35" s="10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  <c r="EH35" s="10"/>
      <c r="EI35" s="10"/>
      <c r="EJ35" s="10"/>
      <c r="EK35" s="10"/>
      <c r="EL35" s="10"/>
      <c r="EM35" s="10"/>
      <c r="EN35" s="10"/>
      <c r="EO35" s="10"/>
      <c r="EP35" s="10"/>
      <c r="EQ35" s="10"/>
      <c r="ER35" s="10"/>
      <c r="ES35" s="10"/>
      <c r="ET35" s="10"/>
      <c r="EU35" s="10"/>
      <c r="EV35" s="10"/>
      <c r="EW35" s="10"/>
      <c r="EX35" s="10"/>
      <c r="EY35" s="10"/>
      <c r="EZ35" s="10"/>
      <c r="FA35" s="10"/>
      <c r="FB35" s="10"/>
      <c r="FC35" s="10"/>
      <c r="FD35" s="10"/>
      <c r="FE35" s="10"/>
      <c r="FF35" s="10"/>
      <c r="FG35" s="10"/>
      <c r="FH35" s="10"/>
      <c r="FI35" s="10"/>
      <c r="FJ35" s="10"/>
      <c r="FK35" s="10"/>
      <c r="FL35" s="10"/>
      <c r="FM35" s="10"/>
      <c r="FN35" s="10"/>
      <c r="FO35" s="10"/>
      <c r="FP35" s="10"/>
      <c r="FQ35" s="10"/>
      <c r="FR35" s="10"/>
      <c r="FS35" s="10"/>
      <c r="FT35" s="10"/>
      <c r="FU35" s="10"/>
      <c r="FV35" s="10"/>
      <c r="FW35" s="10"/>
      <c r="FX35" s="10"/>
      <c r="FY35" s="10"/>
      <c r="FZ35" s="10"/>
      <c r="GA35" s="10"/>
      <c r="GB35" s="10"/>
      <c r="GC35" s="10"/>
      <c r="GD35" s="10"/>
      <c r="GE35" s="10"/>
      <c r="GF35" s="10"/>
      <c r="GG35" s="10"/>
      <c r="GH35" s="10"/>
      <c r="GI35" s="10"/>
      <c r="GJ35" s="10"/>
      <c r="GK35" s="10"/>
      <c r="GL35" s="10"/>
      <c r="GM35" s="10"/>
      <c r="GN35" s="10"/>
      <c r="GO35" s="10"/>
      <c r="GP35" s="10"/>
      <c r="GQ35" s="10"/>
      <c r="GR35" s="10"/>
      <c r="GS35" s="10"/>
      <c r="GT35" s="10"/>
      <c r="GU35" s="10"/>
      <c r="GV35" s="10"/>
      <c r="GW35" s="10"/>
      <c r="GX35" s="10"/>
      <c r="GY35" s="10"/>
      <c r="GZ35" s="10"/>
      <c r="HA35" s="10"/>
      <c r="HB35" s="10"/>
      <c r="HC35" s="10"/>
      <c r="HD35" s="10"/>
      <c r="HE35" s="10"/>
      <c r="HF35" s="10"/>
      <c r="HG35" s="10"/>
      <c r="HH35" s="10"/>
      <c r="HI35" s="10"/>
      <c r="HJ35" s="10"/>
      <c r="HK35" s="10"/>
      <c r="HL35" s="10"/>
      <c r="HM35" s="10"/>
      <c r="HN35" s="10"/>
      <c r="HO35" s="10"/>
      <c r="HP35" s="10"/>
      <c r="HQ35" s="10"/>
      <c r="HR35" s="10"/>
      <c r="HS35" s="10"/>
      <c r="HT35" s="10"/>
      <c r="HU35" s="10"/>
      <c r="HV35" s="10"/>
      <c r="HW35" s="10"/>
      <c r="HX35" s="10"/>
      <c r="HY35" s="10"/>
      <c r="HZ35" s="10"/>
      <c r="IA35" s="10"/>
      <c r="IB35" s="10"/>
      <c r="IC35" s="10"/>
      <c r="ID35" s="10"/>
      <c r="IE35" s="10"/>
      <c r="IF35" s="10"/>
      <c r="IG35" s="10"/>
      <c r="IH35" s="10"/>
      <c r="II35" s="10"/>
      <c r="IJ35" s="10"/>
      <c r="IK35" s="10"/>
      <c r="IL35" s="10"/>
      <c r="IM35" s="10"/>
      <c r="IN35" s="10"/>
      <c r="IO35" s="10"/>
      <c r="IP35" s="10"/>
      <c r="IQ35" s="10"/>
      <c r="IR35" s="10"/>
      <c r="IS35" s="10"/>
      <c r="IT35" s="10"/>
      <c r="IU35" s="10"/>
      <c r="IV35" s="10"/>
    </row>
    <row r="36" spans="1:256" x14ac:dyDescent="0.2">
      <c r="A36" s="193" t="s">
        <v>391</v>
      </c>
      <c r="B36" s="199" t="s">
        <v>334</v>
      </c>
      <c r="C36" s="191">
        <v>2</v>
      </c>
      <c r="D36" s="190">
        <v>19.68</v>
      </c>
      <c r="E36" s="189">
        <v>1</v>
      </c>
      <c r="F36" s="192"/>
      <c r="G36" s="187"/>
      <c r="H36" s="33">
        <f t="shared" si="0"/>
        <v>0</v>
      </c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</row>
    <row r="37" spans="1:256" x14ac:dyDescent="0.2">
      <c r="A37" s="193"/>
      <c r="B37" s="199"/>
      <c r="C37" s="191"/>
      <c r="D37" s="190"/>
      <c r="E37" s="189"/>
      <c r="F37" s="192"/>
      <c r="G37" s="187"/>
      <c r="H37" s="33"/>
      <c r="I37" s="20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/>
      <c r="EX37" s="10"/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</row>
    <row r="38" spans="1:256" x14ac:dyDescent="0.2">
      <c r="A38" s="194" t="s">
        <v>390</v>
      </c>
      <c r="B38" s="199"/>
      <c r="C38" s="191"/>
      <c r="D38" s="10"/>
      <c r="E38" s="189"/>
      <c r="F38" s="192"/>
      <c r="G38" s="187"/>
      <c r="H38" s="33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</row>
    <row r="39" spans="1:256" x14ac:dyDescent="0.2">
      <c r="A39" s="193" t="s">
        <v>389</v>
      </c>
      <c r="B39" s="199" t="s">
        <v>334</v>
      </c>
      <c r="C39" s="191">
        <v>2</v>
      </c>
      <c r="D39" s="190">
        <v>15.3</v>
      </c>
      <c r="E39" s="189">
        <v>1</v>
      </c>
      <c r="F39" s="192"/>
      <c r="G39" s="187"/>
      <c r="H39" s="33">
        <f t="shared" ref="H39:H54" si="1">ROUND(D39*2*G39*E39,2)</f>
        <v>0</v>
      </c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10"/>
      <c r="BO39" s="10"/>
      <c r="BP39" s="10"/>
      <c r="BQ39" s="10"/>
      <c r="BR39" s="10"/>
      <c r="BS39" s="10"/>
      <c r="BT39" s="10"/>
      <c r="BU39" s="10"/>
      <c r="BV39" s="10"/>
      <c r="BW39" s="10"/>
      <c r="BX39" s="10"/>
      <c r="BY39" s="10"/>
      <c r="BZ39" s="10"/>
      <c r="CA39" s="10"/>
      <c r="CB39" s="10"/>
      <c r="CC39" s="10"/>
      <c r="CD39" s="10"/>
      <c r="CE39" s="10"/>
      <c r="CF39" s="10"/>
      <c r="CG39" s="10"/>
      <c r="CH39" s="10"/>
      <c r="CI39" s="10"/>
      <c r="CJ39" s="10"/>
      <c r="CK39" s="10"/>
      <c r="CL39" s="10"/>
      <c r="CM39" s="10"/>
      <c r="CN39" s="10"/>
      <c r="CO39" s="10"/>
      <c r="CP39" s="10"/>
      <c r="CQ39" s="10"/>
      <c r="CR39" s="10"/>
      <c r="CS39" s="10"/>
      <c r="CT39" s="10"/>
      <c r="CU39" s="10"/>
      <c r="CV39" s="10"/>
      <c r="CW39" s="10"/>
      <c r="CX39" s="10"/>
      <c r="CY39" s="10"/>
      <c r="CZ39" s="10"/>
      <c r="DA39" s="10"/>
      <c r="DB39" s="10"/>
      <c r="DC39" s="10"/>
      <c r="DD39" s="10"/>
      <c r="DE39" s="10"/>
      <c r="DF39" s="10"/>
      <c r="DG39" s="10"/>
      <c r="DH39" s="10"/>
      <c r="DI39" s="10"/>
      <c r="DJ39" s="10"/>
      <c r="DK39" s="10"/>
      <c r="DL39" s="10"/>
      <c r="DM39" s="10"/>
      <c r="DN39" s="10"/>
      <c r="DO39" s="10"/>
      <c r="DP39" s="10"/>
      <c r="DQ39" s="10"/>
      <c r="DR39" s="10"/>
      <c r="DS39" s="10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  <c r="EH39" s="10"/>
      <c r="EI39" s="10"/>
      <c r="EJ39" s="10"/>
      <c r="EK39" s="10"/>
      <c r="EL39" s="10"/>
      <c r="EM39" s="10"/>
      <c r="EN39" s="10"/>
      <c r="EO39" s="10"/>
      <c r="EP39" s="10"/>
      <c r="EQ39" s="10"/>
      <c r="ER39" s="10"/>
      <c r="ES39" s="10"/>
      <c r="ET39" s="10"/>
      <c r="EU39" s="10"/>
      <c r="EV39" s="10"/>
      <c r="EW39" s="10"/>
      <c r="EX39" s="10"/>
      <c r="EY39" s="10"/>
      <c r="EZ39" s="10"/>
      <c r="FA39" s="10"/>
      <c r="FB39" s="10"/>
      <c r="FC39" s="10"/>
      <c r="FD39" s="10"/>
      <c r="FE39" s="10"/>
      <c r="FF39" s="10"/>
      <c r="FG39" s="10"/>
      <c r="FH39" s="10"/>
      <c r="FI39" s="10"/>
      <c r="FJ39" s="10"/>
      <c r="FK39" s="10"/>
      <c r="FL39" s="10"/>
      <c r="FM39" s="10"/>
      <c r="FN39" s="10"/>
      <c r="FO39" s="10"/>
      <c r="FP39" s="10"/>
      <c r="FQ39" s="10"/>
      <c r="FR39" s="10"/>
      <c r="FS39" s="10"/>
      <c r="FT39" s="10"/>
      <c r="FU39" s="10"/>
      <c r="FV39" s="10"/>
      <c r="FW39" s="10"/>
      <c r="FX39" s="10"/>
      <c r="FY39" s="10"/>
      <c r="FZ39" s="10"/>
      <c r="GA39" s="10"/>
      <c r="GB39" s="10"/>
      <c r="GC39" s="10"/>
      <c r="GD39" s="10"/>
      <c r="GE39" s="10"/>
      <c r="GF39" s="10"/>
      <c r="GG39" s="10"/>
      <c r="GH39" s="10"/>
      <c r="GI39" s="10"/>
      <c r="GJ39" s="10"/>
      <c r="GK39" s="10"/>
      <c r="GL39" s="10"/>
      <c r="GM39" s="10"/>
      <c r="GN39" s="10"/>
      <c r="GO39" s="10"/>
      <c r="GP39" s="10"/>
      <c r="GQ39" s="10"/>
      <c r="GR39" s="10"/>
      <c r="GS39" s="10"/>
      <c r="GT39" s="10"/>
      <c r="GU39" s="10"/>
      <c r="GV39" s="10"/>
      <c r="GW39" s="10"/>
      <c r="GX39" s="10"/>
      <c r="GY39" s="10"/>
      <c r="GZ39" s="10"/>
      <c r="HA39" s="10"/>
      <c r="HB39" s="10"/>
      <c r="HC39" s="10"/>
      <c r="HD39" s="10"/>
      <c r="HE39" s="10"/>
      <c r="HF39" s="10"/>
      <c r="HG39" s="10"/>
      <c r="HH39" s="10"/>
      <c r="HI39" s="10"/>
      <c r="HJ39" s="10"/>
      <c r="HK39" s="10"/>
      <c r="HL39" s="10"/>
      <c r="HM39" s="10"/>
      <c r="HN39" s="10"/>
      <c r="HO39" s="10"/>
      <c r="HP39" s="10"/>
      <c r="HQ39" s="10"/>
      <c r="HR39" s="10"/>
      <c r="HS39" s="10"/>
      <c r="HT39" s="10"/>
      <c r="HU39" s="10"/>
      <c r="HV39" s="10"/>
      <c r="HW39" s="10"/>
      <c r="HX39" s="10"/>
      <c r="HY39" s="10"/>
      <c r="HZ39" s="10"/>
      <c r="IA39" s="10"/>
      <c r="IB39" s="10"/>
      <c r="IC39" s="10"/>
      <c r="ID39" s="10"/>
      <c r="IE39" s="10"/>
      <c r="IF39" s="10"/>
      <c r="IG39" s="10"/>
      <c r="IH39" s="10"/>
      <c r="II39" s="10"/>
      <c r="IJ39" s="10"/>
      <c r="IK39" s="10"/>
      <c r="IL39" s="10"/>
      <c r="IM39" s="10"/>
      <c r="IN39" s="10"/>
      <c r="IO39" s="10"/>
      <c r="IP39" s="10"/>
      <c r="IQ39" s="10"/>
      <c r="IR39" s="10"/>
      <c r="IS39" s="10"/>
      <c r="IT39" s="10"/>
      <c r="IU39" s="10"/>
      <c r="IV39" s="10"/>
    </row>
    <row r="40" spans="1:256" x14ac:dyDescent="0.2">
      <c r="A40" s="186" t="s">
        <v>388</v>
      </c>
      <c r="B40" s="199" t="s">
        <v>334</v>
      </c>
      <c r="C40" s="191">
        <v>2</v>
      </c>
      <c r="D40" s="190">
        <v>15.63</v>
      </c>
      <c r="E40" s="189">
        <v>1</v>
      </c>
      <c r="F40" s="192"/>
      <c r="G40" s="187"/>
      <c r="H40" s="33">
        <f t="shared" si="1"/>
        <v>0</v>
      </c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  <c r="BB40" s="10"/>
      <c r="BC40" s="10"/>
      <c r="BD40" s="10"/>
      <c r="BE40" s="10"/>
      <c r="BF40" s="10"/>
      <c r="BG40" s="10"/>
      <c r="BH40" s="10"/>
      <c r="BI40" s="10"/>
      <c r="BJ40" s="10"/>
      <c r="BK40" s="10"/>
      <c r="BL40" s="10"/>
      <c r="BM40" s="10"/>
      <c r="BN40" s="10"/>
      <c r="BO40" s="10"/>
      <c r="BP40" s="10"/>
      <c r="BQ40" s="10"/>
      <c r="BR40" s="10"/>
      <c r="BS40" s="10"/>
      <c r="BT40" s="10"/>
      <c r="BU40" s="10"/>
      <c r="BV40" s="10"/>
      <c r="BW40" s="10"/>
      <c r="BX40" s="10"/>
      <c r="BY40" s="10"/>
      <c r="BZ40" s="10"/>
      <c r="CA40" s="10"/>
      <c r="CB40" s="10"/>
      <c r="CC40" s="10"/>
      <c r="CD40" s="10"/>
      <c r="CE40" s="10"/>
      <c r="CF40" s="10"/>
      <c r="CG40" s="10"/>
      <c r="CH40" s="10"/>
      <c r="CI40" s="10"/>
      <c r="CJ40" s="10"/>
      <c r="CK40" s="10"/>
      <c r="CL40" s="10"/>
      <c r="CM40" s="10"/>
      <c r="CN40" s="10"/>
      <c r="CO40" s="10"/>
      <c r="CP40" s="10"/>
      <c r="CQ40" s="10"/>
      <c r="CR40" s="10"/>
      <c r="CS40" s="10"/>
      <c r="CT40" s="10"/>
      <c r="CU40" s="10"/>
      <c r="CV40" s="10"/>
      <c r="CW40" s="10"/>
      <c r="CX40" s="10"/>
      <c r="CY40" s="10"/>
      <c r="CZ40" s="10"/>
      <c r="DA40" s="10"/>
      <c r="DB40" s="10"/>
      <c r="DC40" s="10"/>
      <c r="DD40" s="10"/>
      <c r="DE40" s="10"/>
      <c r="DF40" s="10"/>
      <c r="DG40" s="10"/>
      <c r="DH40" s="10"/>
      <c r="DI40" s="10"/>
      <c r="DJ40" s="10"/>
      <c r="DK40" s="10"/>
      <c r="DL40" s="10"/>
      <c r="DM40" s="10"/>
      <c r="DN40" s="10"/>
      <c r="DO40" s="10"/>
      <c r="DP40" s="10"/>
      <c r="DQ40" s="10"/>
      <c r="DR40" s="10"/>
      <c r="DS40" s="10"/>
      <c r="DT40" s="10"/>
      <c r="DU40" s="10"/>
      <c r="DV40" s="10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  <c r="EH40" s="10"/>
      <c r="EI40" s="10"/>
      <c r="EJ40" s="10"/>
      <c r="EK40" s="10"/>
      <c r="EL40" s="10"/>
      <c r="EM40" s="10"/>
      <c r="EN40" s="10"/>
      <c r="EO40" s="10"/>
      <c r="EP40" s="10"/>
      <c r="EQ40" s="10"/>
      <c r="ER40" s="10"/>
      <c r="ES40" s="10"/>
      <c r="ET40" s="10"/>
      <c r="EU40" s="10"/>
      <c r="EV40" s="10"/>
      <c r="EW40" s="10"/>
      <c r="EX40" s="10"/>
      <c r="EY40" s="10"/>
      <c r="EZ40" s="10"/>
      <c r="FA40" s="10"/>
      <c r="FB40" s="10"/>
      <c r="FC40" s="10"/>
      <c r="FD40" s="10"/>
      <c r="FE40" s="10"/>
      <c r="FF40" s="10"/>
      <c r="FG40" s="10"/>
      <c r="FH40" s="10"/>
      <c r="FI40" s="10"/>
      <c r="FJ40" s="10"/>
      <c r="FK40" s="10"/>
      <c r="FL40" s="10"/>
      <c r="FM40" s="10"/>
      <c r="FN40" s="10"/>
      <c r="FO40" s="10"/>
      <c r="FP40" s="10"/>
      <c r="FQ40" s="10"/>
      <c r="FR40" s="10"/>
      <c r="FS40" s="10"/>
      <c r="FT40" s="10"/>
      <c r="FU40" s="10"/>
      <c r="FV40" s="10"/>
      <c r="FW40" s="10"/>
      <c r="FX40" s="10"/>
      <c r="FY40" s="10"/>
      <c r="FZ40" s="10"/>
      <c r="GA40" s="10"/>
      <c r="GB40" s="10"/>
      <c r="GC40" s="10"/>
      <c r="GD40" s="10"/>
      <c r="GE40" s="10"/>
      <c r="GF40" s="10"/>
      <c r="GG40" s="10"/>
      <c r="GH40" s="10"/>
      <c r="GI40" s="10"/>
      <c r="GJ40" s="10"/>
      <c r="GK40" s="10"/>
      <c r="GL40" s="10"/>
      <c r="GM40" s="10"/>
      <c r="GN40" s="10"/>
      <c r="GO40" s="10"/>
      <c r="GP40" s="10"/>
      <c r="GQ40" s="10"/>
      <c r="GR40" s="10"/>
      <c r="GS40" s="10"/>
      <c r="GT40" s="10"/>
      <c r="GU40" s="10"/>
      <c r="GV40" s="10"/>
      <c r="GW40" s="10"/>
      <c r="GX40" s="10"/>
      <c r="GY40" s="10"/>
      <c r="GZ40" s="10"/>
      <c r="HA40" s="10"/>
      <c r="HB40" s="10"/>
      <c r="HC40" s="10"/>
      <c r="HD40" s="10"/>
      <c r="HE40" s="10"/>
      <c r="HF40" s="10"/>
      <c r="HG40" s="10"/>
      <c r="HH40" s="10"/>
      <c r="HI40" s="10"/>
      <c r="HJ40" s="10"/>
      <c r="HK40" s="10"/>
      <c r="HL40" s="10"/>
      <c r="HM40" s="10"/>
      <c r="HN40" s="10"/>
      <c r="HO40" s="10"/>
      <c r="HP40" s="10"/>
      <c r="HQ40" s="10"/>
      <c r="HR40" s="10"/>
      <c r="HS40" s="10"/>
      <c r="HT40" s="10"/>
      <c r="HU40" s="10"/>
      <c r="HV40" s="10"/>
      <c r="HW40" s="10"/>
      <c r="HX40" s="10"/>
      <c r="HY40" s="10"/>
      <c r="HZ40" s="10"/>
      <c r="IA40" s="10"/>
      <c r="IB40" s="10"/>
      <c r="IC40" s="10"/>
      <c r="ID40" s="10"/>
      <c r="IE40" s="10"/>
      <c r="IF40" s="10"/>
      <c r="IG40" s="10"/>
      <c r="IH40" s="10"/>
      <c r="II40" s="10"/>
      <c r="IJ40" s="10"/>
      <c r="IK40" s="10"/>
      <c r="IL40" s="10"/>
      <c r="IM40" s="10"/>
      <c r="IN40" s="10"/>
      <c r="IO40" s="10"/>
      <c r="IP40" s="10"/>
      <c r="IQ40" s="10"/>
      <c r="IR40" s="10"/>
      <c r="IS40" s="10"/>
      <c r="IT40" s="10"/>
      <c r="IU40" s="10"/>
      <c r="IV40" s="10"/>
    </row>
    <row r="41" spans="1:256" x14ac:dyDescent="0.2">
      <c r="A41" s="193" t="s">
        <v>387</v>
      </c>
      <c r="B41" s="199" t="s">
        <v>334</v>
      </c>
      <c r="C41" s="191">
        <v>2</v>
      </c>
      <c r="D41" s="190">
        <v>15.3</v>
      </c>
      <c r="E41" s="189">
        <v>1</v>
      </c>
      <c r="F41" s="192"/>
      <c r="G41" s="187"/>
      <c r="H41" s="33">
        <f t="shared" si="1"/>
        <v>0</v>
      </c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</row>
    <row r="42" spans="1:256" x14ac:dyDescent="0.2">
      <c r="A42" s="193" t="s">
        <v>386</v>
      </c>
      <c r="B42" s="199" t="s">
        <v>334</v>
      </c>
      <c r="C42" s="191">
        <v>1</v>
      </c>
      <c r="D42" s="190">
        <v>2.33</v>
      </c>
      <c r="E42" s="189">
        <v>1</v>
      </c>
      <c r="F42" s="192"/>
      <c r="G42" s="187"/>
      <c r="H42" s="33">
        <f t="shared" si="1"/>
        <v>0</v>
      </c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</row>
    <row r="43" spans="1:256" x14ac:dyDescent="0.2">
      <c r="A43" s="193" t="s">
        <v>385</v>
      </c>
      <c r="B43" s="199" t="s">
        <v>334</v>
      </c>
      <c r="C43" s="191">
        <v>1</v>
      </c>
      <c r="D43" s="190">
        <v>2.33</v>
      </c>
      <c r="E43" s="189">
        <v>1</v>
      </c>
      <c r="F43" s="192"/>
      <c r="G43" s="187"/>
      <c r="H43" s="33">
        <f t="shared" si="1"/>
        <v>0</v>
      </c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  <c r="BB43" s="10"/>
      <c r="BC43" s="10"/>
      <c r="BD43" s="10"/>
      <c r="BE43" s="10"/>
      <c r="BF43" s="10"/>
      <c r="BG43" s="10"/>
      <c r="BH43" s="10"/>
      <c r="BI43" s="10"/>
      <c r="BJ43" s="10"/>
      <c r="BK43" s="10"/>
      <c r="BL43" s="10"/>
      <c r="BM43" s="10"/>
      <c r="BN43" s="10"/>
      <c r="BO43" s="10"/>
      <c r="BP43" s="10"/>
      <c r="BQ43" s="10"/>
      <c r="BR43" s="10"/>
      <c r="BS43" s="10"/>
      <c r="BT43" s="10"/>
      <c r="BU43" s="10"/>
      <c r="BV43" s="10"/>
      <c r="BW43" s="10"/>
      <c r="BX43" s="10"/>
      <c r="BY43" s="10"/>
      <c r="BZ43" s="10"/>
      <c r="CA43" s="10"/>
      <c r="CB43" s="10"/>
      <c r="CC43" s="10"/>
      <c r="CD43" s="10"/>
      <c r="CE43" s="10"/>
      <c r="CF43" s="10"/>
      <c r="CG43" s="10"/>
      <c r="CH43" s="10"/>
      <c r="CI43" s="10"/>
      <c r="CJ43" s="10"/>
      <c r="CK43" s="10"/>
      <c r="CL43" s="10"/>
      <c r="CM43" s="10"/>
      <c r="CN43" s="10"/>
      <c r="CO43" s="10"/>
      <c r="CP43" s="10"/>
      <c r="CQ43" s="10"/>
      <c r="CR43" s="10"/>
      <c r="CS43" s="10"/>
      <c r="CT43" s="10"/>
      <c r="CU43" s="10"/>
      <c r="CV43" s="10"/>
      <c r="CW43" s="10"/>
      <c r="CX43" s="10"/>
      <c r="CY43" s="10"/>
      <c r="CZ43" s="10"/>
      <c r="DA43" s="10"/>
      <c r="DB43" s="10"/>
      <c r="DC43" s="10"/>
      <c r="DD43" s="10"/>
      <c r="DE43" s="10"/>
      <c r="DF43" s="10"/>
      <c r="DG43" s="10"/>
      <c r="DH43" s="10"/>
      <c r="DI43" s="10"/>
      <c r="DJ43" s="10"/>
      <c r="DK43" s="10"/>
      <c r="DL43" s="10"/>
      <c r="DM43" s="10"/>
      <c r="DN43" s="10"/>
      <c r="DO43" s="10"/>
      <c r="DP43" s="10"/>
      <c r="DQ43" s="10"/>
      <c r="DR43" s="10"/>
      <c r="DS43" s="10"/>
      <c r="DT43" s="10"/>
      <c r="DU43" s="10"/>
      <c r="DV43" s="10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  <c r="EH43" s="10"/>
      <c r="EI43" s="10"/>
      <c r="EJ43" s="10"/>
      <c r="EK43" s="10"/>
      <c r="EL43" s="10"/>
      <c r="EM43" s="10"/>
      <c r="EN43" s="10"/>
      <c r="EO43" s="10"/>
      <c r="EP43" s="10"/>
      <c r="EQ43" s="10"/>
      <c r="ER43" s="10"/>
      <c r="ES43" s="10"/>
      <c r="ET43" s="10"/>
      <c r="EU43" s="10"/>
      <c r="EV43" s="10"/>
      <c r="EW43" s="10"/>
      <c r="EX43" s="10"/>
      <c r="EY43" s="10"/>
      <c r="EZ43" s="10"/>
      <c r="FA43" s="10"/>
      <c r="FB43" s="10"/>
      <c r="FC43" s="10"/>
      <c r="FD43" s="10"/>
      <c r="FE43" s="10"/>
      <c r="FF43" s="10"/>
      <c r="FG43" s="10"/>
      <c r="FH43" s="10"/>
      <c r="FI43" s="10"/>
      <c r="FJ43" s="10"/>
      <c r="FK43" s="10"/>
      <c r="FL43" s="10"/>
      <c r="FM43" s="10"/>
      <c r="FN43" s="10"/>
      <c r="FO43" s="10"/>
      <c r="FP43" s="10"/>
      <c r="FQ43" s="10"/>
      <c r="FR43" s="10"/>
      <c r="FS43" s="10"/>
      <c r="FT43" s="10"/>
      <c r="FU43" s="10"/>
      <c r="FV43" s="10"/>
      <c r="FW43" s="10"/>
      <c r="FX43" s="10"/>
      <c r="FY43" s="10"/>
      <c r="FZ43" s="10"/>
      <c r="GA43" s="10"/>
      <c r="GB43" s="10"/>
      <c r="GC43" s="10"/>
      <c r="GD43" s="10"/>
      <c r="GE43" s="10"/>
      <c r="GF43" s="10"/>
      <c r="GG43" s="10"/>
      <c r="GH43" s="10"/>
      <c r="GI43" s="10"/>
      <c r="GJ43" s="10"/>
      <c r="GK43" s="10"/>
      <c r="GL43" s="10"/>
      <c r="GM43" s="10"/>
      <c r="GN43" s="10"/>
      <c r="GO43" s="10"/>
      <c r="GP43" s="10"/>
      <c r="GQ43" s="10"/>
      <c r="GR43" s="10"/>
      <c r="GS43" s="10"/>
      <c r="GT43" s="10"/>
      <c r="GU43" s="10"/>
      <c r="GV43" s="10"/>
      <c r="GW43" s="10"/>
      <c r="GX43" s="10"/>
      <c r="GY43" s="10"/>
      <c r="GZ43" s="10"/>
      <c r="HA43" s="10"/>
      <c r="HB43" s="10"/>
      <c r="HC43" s="10"/>
      <c r="HD43" s="10"/>
      <c r="HE43" s="10"/>
      <c r="HF43" s="10"/>
      <c r="HG43" s="10"/>
      <c r="HH43" s="10"/>
      <c r="HI43" s="10"/>
      <c r="HJ43" s="10"/>
      <c r="HK43" s="10"/>
      <c r="HL43" s="10"/>
      <c r="HM43" s="10"/>
      <c r="HN43" s="10"/>
      <c r="HO43" s="10"/>
      <c r="HP43" s="10"/>
      <c r="HQ43" s="10"/>
      <c r="HR43" s="10"/>
      <c r="HS43" s="10"/>
      <c r="HT43" s="10"/>
      <c r="HU43" s="10"/>
      <c r="HV43" s="10"/>
      <c r="HW43" s="10"/>
      <c r="HX43" s="10"/>
      <c r="HY43" s="10"/>
      <c r="HZ43" s="10"/>
      <c r="IA43" s="10"/>
      <c r="IB43" s="10"/>
      <c r="IC43" s="10"/>
      <c r="ID43" s="10"/>
      <c r="IE43" s="10"/>
      <c r="IF43" s="10"/>
      <c r="IG43" s="10"/>
      <c r="IH43" s="10"/>
      <c r="II43" s="10"/>
      <c r="IJ43" s="10"/>
      <c r="IK43" s="10"/>
      <c r="IL43" s="10"/>
      <c r="IM43" s="10"/>
      <c r="IN43" s="10"/>
      <c r="IO43" s="10"/>
      <c r="IP43" s="10"/>
      <c r="IQ43" s="10"/>
      <c r="IR43" s="10"/>
      <c r="IS43" s="10"/>
      <c r="IT43" s="10"/>
      <c r="IU43" s="10"/>
      <c r="IV43" s="10"/>
    </row>
    <row r="44" spans="1:256" x14ac:dyDescent="0.2">
      <c r="A44" s="193" t="s">
        <v>384</v>
      </c>
      <c r="B44" s="199" t="s">
        <v>334</v>
      </c>
      <c r="C44" s="191">
        <v>6</v>
      </c>
      <c r="D44" s="190">
        <v>35.61</v>
      </c>
      <c r="E44" s="189">
        <v>1</v>
      </c>
      <c r="F44" s="192"/>
      <c r="G44" s="187"/>
      <c r="H44" s="33">
        <f t="shared" si="1"/>
        <v>0</v>
      </c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  <c r="BB44" s="10"/>
      <c r="BC44" s="10"/>
      <c r="BD44" s="10"/>
      <c r="BE44" s="10"/>
      <c r="BF44" s="10"/>
      <c r="BG44" s="10"/>
      <c r="BH44" s="10"/>
      <c r="BI44" s="10"/>
      <c r="BJ44" s="10"/>
      <c r="BK44" s="10"/>
      <c r="BL44" s="10"/>
      <c r="BM44" s="10"/>
      <c r="BN44" s="10"/>
      <c r="BO44" s="10"/>
      <c r="BP44" s="10"/>
      <c r="BQ44" s="10"/>
      <c r="BR44" s="10"/>
      <c r="BS44" s="10"/>
      <c r="BT44" s="10"/>
      <c r="BU44" s="10"/>
      <c r="BV44" s="10"/>
      <c r="BW44" s="10"/>
      <c r="BX44" s="10"/>
      <c r="BY44" s="10"/>
      <c r="BZ44" s="10"/>
      <c r="CA44" s="10"/>
      <c r="CB44" s="10"/>
      <c r="CC44" s="10"/>
      <c r="CD44" s="10"/>
      <c r="CE44" s="10"/>
      <c r="CF44" s="10"/>
      <c r="CG44" s="10"/>
      <c r="CH44" s="10"/>
      <c r="CI44" s="10"/>
      <c r="CJ44" s="10"/>
      <c r="CK44" s="10"/>
      <c r="CL44" s="10"/>
      <c r="CM44" s="10"/>
      <c r="CN44" s="10"/>
      <c r="CO44" s="10"/>
      <c r="CP44" s="10"/>
      <c r="CQ44" s="10"/>
      <c r="CR44" s="10"/>
      <c r="CS44" s="10"/>
      <c r="CT44" s="10"/>
      <c r="CU44" s="10"/>
      <c r="CV44" s="10"/>
      <c r="CW44" s="10"/>
      <c r="CX44" s="10"/>
      <c r="CY44" s="10"/>
      <c r="CZ44" s="10"/>
      <c r="DA44" s="10"/>
      <c r="DB44" s="10"/>
      <c r="DC44" s="10"/>
      <c r="DD44" s="10"/>
      <c r="DE44" s="10"/>
      <c r="DF44" s="10"/>
      <c r="DG44" s="10"/>
      <c r="DH44" s="10"/>
      <c r="DI44" s="10"/>
      <c r="DJ44" s="10"/>
      <c r="DK44" s="10"/>
      <c r="DL44" s="10"/>
      <c r="DM44" s="10"/>
      <c r="DN44" s="10"/>
      <c r="DO44" s="10"/>
      <c r="DP44" s="10"/>
      <c r="DQ44" s="10"/>
      <c r="DR44" s="10"/>
      <c r="DS44" s="10"/>
      <c r="DT44" s="10"/>
      <c r="DU44" s="10"/>
      <c r="DV44" s="10"/>
      <c r="DW44" s="10"/>
      <c r="DX44" s="10"/>
      <c r="DY44" s="10"/>
      <c r="DZ44" s="10"/>
      <c r="EA44" s="10"/>
      <c r="EB44" s="10"/>
      <c r="EC44" s="10"/>
      <c r="ED44" s="10"/>
      <c r="EE44" s="10"/>
      <c r="EF44" s="10"/>
      <c r="EG44" s="10"/>
      <c r="EH44" s="10"/>
      <c r="EI44" s="10"/>
      <c r="EJ44" s="10"/>
      <c r="EK44" s="10"/>
      <c r="EL44" s="10"/>
      <c r="EM44" s="10"/>
      <c r="EN44" s="10"/>
      <c r="EO44" s="10"/>
      <c r="EP44" s="10"/>
      <c r="EQ44" s="10"/>
      <c r="ER44" s="10"/>
      <c r="ES44" s="10"/>
      <c r="ET44" s="10"/>
      <c r="EU44" s="10"/>
      <c r="EV44" s="10"/>
      <c r="EW44" s="10"/>
      <c r="EX44" s="10"/>
      <c r="EY44" s="10"/>
      <c r="EZ44" s="10"/>
      <c r="FA44" s="10"/>
      <c r="FB44" s="10"/>
      <c r="FC44" s="10"/>
      <c r="FD44" s="10"/>
      <c r="FE44" s="10"/>
      <c r="FF44" s="10"/>
      <c r="FG44" s="10"/>
      <c r="FH44" s="10"/>
      <c r="FI44" s="10"/>
      <c r="FJ44" s="10"/>
      <c r="FK44" s="10"/>
      <c r="FL44" s="10"/>
      <c r="FM44" s="10"/>
      <c r="FN44" s="10"/>
      <c r="FO44" s="10"/>
      <c r="FP44" s="10"/>
      <c r="FQ44" s="10"/>
      <c r="FR44" s="10"/>
      <c r="FS44" s="10"/>
      <c r="FT44" s="10"/>
      <c r="FU44" s="10"/>
      <c r="FV44" s="10"/>
      <c r="FW44" s="10"/>
      <c r="FX44" s="10"/>
      <c r="FY44" s="10"/>
      <c r="FZ44" s="10"/>
      <c r="GA44" s="10"/>
      <c r="GB44" s="10"/>
      <c r="GC44" s="10"/>
      <c r="GD44" s="10"/>
      <c r="GE44" s="10"/>
      <c r="GF44" s="10"/>
      <c r="GG44" s="10"/>
      <c r="GH44" s="10"/>
      <c r="GI44" s="10"/>
      <c r="GJ44" s="10"/>
      <c r="GK44" s="10"/>
      <c r="GL44" s="10"/>
      <c r="GM44" s="10"/>
      <c r="GN44" s="10"/>
      <c r="GO44" s="10"/>
      <c r="GP44" s="10"/>
      <c r="GQ44" s="10"/>
      <c r="GR44" s="10"/>
      <c r="GS44" s="10"/>
      <c r="GT44" s="10"/>
      <c r="GU44" s="10"/>
      <c r="GV44" s="10"/>
      <c r="GW44" s="10"/>
      <c r="GX44" s="10"/>
      <c r="GY44" s="10"/>
      <c r="GZ44" s="10"/>
      <c r="HA44" s="10"/>
      <c r="HB44" s="10"/>
      <c r="HC44" s="10"/>
      <c r="HD44" s="10"/>
      <c r="HE44" s="10"/>
      <c r="HF44" s="10"/>
      <c r="HG44" s="10"/>
      <c r="HH44" s="10"/>
      <c r="HI44" s="10"/>
      <c r="HJ44" s="10"/>
      <c r="HK44" s="10"/>
      <c r="HL44" s="10"/>
      <c r="HM44" s="10"/>
      <c r="HN44" s="10"/>
      <c r="HO44" s="10"/>
      <c r="HP44" s="10"/>
      <c r="HQ44" s="10"/>
      <c r="HR44" s="10"/>
      <c r="HS44" s="10"/>
      <c r="HT44" s="10"/>
      <c r="HU44" s="10"/>
      <c r="HV44" s="10"/>
      <c r="HW44" s="10"/>
      <c r="HX44" s="10"/>
      <c r="HY44" s="10"/>
      <c r="HZ44" s="10"/>
      <c r="IA44" s="10"/>
      <c r="IB44" s="10"/>
      <c r="IC44" s="10"/>
      <c r="ID44" s="10"/>
      <c r="IE44" s="10"/>
      <c r="IF44" s="10"/>
      <c r="IG44" s="10"/>
      <c r="IH44" s="10"/>
      <c r="II44" s="10"/>
      <c r="IJ44" s="10"/>
      <c r="IK44" s="10"/>
      <c r="IL44" s="10"/>
      <c r="IM44" s="10"/>
      <c r="IN44" s="10"/>
      <c r="IO44" s="10"/>
      <c r="IP44" s="10"/>
      <c r="IQ44" s="10"/>
      <c r="IR44" s="10"/>
      <c r="IS44" s="10"/>
      <c r="IT44" s="10"/>
      <c r="IU44" s="10"/>
      <c r="IV44" s="10"/>
    </row>
    <row r="45" spans="1:256" x14ac:dyDescent="0.2">
      <c r="A45" s="193" t="s">
        <v>383</v>
      </c>
      <c r="B45" s="199" t="s">
        <v>334</v>
      </c>
      <c r="C45" s="191">
        <v>2</v>
      </c>
      <c r="D45" s="190">
        <v>19.68</v>
      </c>
      <c r="E45" s="189">
        <v>1</v>
      </c>
      <c r="F45" s="192"/>
      <c r="G45" s="187"/>
      <c r="H45" s="33">
        <f t="shared" si="1"/>
        <v>0</v>
      </c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10"/>
      <c r="BJ45" s="10"/>
      <c r="BK45" s="10"/>
      <c r="BL45" s="10"/>
      <c r="BM45" s="10"/>
      <c r="BN45" s="10"/>
      <c r="BO45" s="10"/>
      <c r="BP45" s="10"/>
      <c r="BQ45" s="10"/>
      <c r="BR45" s="10"/>
      <c r="BS45" s="10"/>
      <c r="BT45" s="10"/>
      <c r="BU45" s="10"/>
      <c r="BV45" s="10"/>
      <c r="BW45" s="10"/>
      <c r="BX45" s="10"/>
      <c r="BY45" s="10"/>
      <c r="BZ45" s="10"/>
      <c r="CA45" s="10"/>
      <c r="CB45" s="10"/>
      <c r="CC45" s="10"/>
      <c r="CD45" s="10"/>
      <c r="CE45" s="10"/>
      <c r="CF45" s="10"/>
      <c r="CG45" s="10"/>
      <c r="CH45" s="10"/>
      <c r="CI45" s="10"/>
      <c r="CJ45" s="10"/>
      <c r="CK45" s="10"/>
      <c r="CL45" s="10"/>
      <c r="CM45" s="10"/>
      <c r="CN45" s="10"/>
      <c r="CO45" s="10"/>
      <c r="CP45" s="10"/>
      <c r="CQ45" s="10"/>
      <c r="CR45" s="10"/>
      <c r="CS45" s="10"/>
      <c r="CT45" s="10"/>
      <c r="CU45" s="10"/>
      <c r="CV45" s="10"/>
      <c r="CW45" s="10"/>
      <c r="CX45" s="10"/>
      <c r="CY45" s="10"/>
      <c r="CZ45" s="10"/>
      <c r="DA45" s="10"/>
      <c r="DB45" s="10"/>
      <c r="DC45" s="10"/>
      <c r="DD45" s="10"/>
      <c r="DE45" s="10"/>
      <c r="DF45" s="10"/>
      <c r="DG45" s="10"/>
      <c r="DH45" s="10"/>
      <c r="DI45" s="10"/>
      <c r="DJ45" s="10"/>
      <c r="DK45" s="10"/>
      <c r="DL45" s="10"/>
      <c r="DM45" s="10"/>
      <c r="DN45" s="10"/>
      <c r="DO45" s="10"/>
      <c r="DP45" s="10"/>
      <c r="DQ45" s="10"/>
      <c r="DR45" s="10"/>
      <c r="DS45" s="10"/>
      <c r="DT45" s="10"/>
      <c r="DU45" s="10"/>
      <c r="DV45" s="10"/>
      <c r="DW45" s="10"/>
      <c r="DX45" s="10"/>
      <c r="DY45" s="10"/>
      <c r="DZ45" s="10"/>
      <c r="EA45" s="10"/>
      <c r="EB45" s="10"/>
      <c r="EC45" s="10"/>
      <c r="ED45" s="10"/>
      <c r="EE45" s="10"/>
      <c r="EF45" s="10"/>
      <c r="EG45" s="10"/>
      <c r="EH45" s="10"/>
      <c r="EI45" s="10"/>
      <c r="EJ45" s="10"/>
      <c r="EK45" s="10"/>
      <c r="EL45" s="10"/>
      <c r="EM45" s="10"/>
      <c r="EN45" s="10"/>
      <c r="EO45" s="10"/>
      <c r="EP45" s="10"/>
      <c r="EQ45" s="10"/>
      <c r="ER45" s="10"/>
      <c r="ES45" s="10"/>
      <c r="ET45" s="10"/>
      <c r="EU45" s="10"/>
      <c r="EV45" s="10"/>
      <c r="EW45" s="10"/>
      <c r="EX45" s="10"/>
      <c r="EY45" s="10"/>
      <c r="EZ45" s="10"/>
      <c r="FA45" s="10"/>
      <c r="FB45" s="10"/>
      <c r="FC45" s="10"/>
      <c r="FD45" s="10"/>
      <c r="FE45" s="10"/>
      <c r="FF45" s="10"/>
      <c r="FG45" s="10"/>
      <c r="FH45" s="10"/>
      <c r="FI45" s="10"/>
      <c r="FJ45" s="10"/>
      <c r="FK45" s="10"/>
      <c r="FL45" s="10"/>
      <c r="FM45" s="10"/>
      <c r="FN45" s="10"/>
      <c r="FO45" s="10"/>
      <c r="FP45" s="10"/>
      <c r="FQ45" s="10"/>
      <c r="FR45" s="10"/>
      <c r="FS45" s="10"/>
      <c r="FT45" s="10"/>
      <c r="FU45" s="10"/>
      <c r="FV45" s="10"/>
      <c r="FW45" s="10"/>
      <c r="FX45" s="10"/>
      <c r="FY45" s="10"/>
      <c r="FZ45" s="10"/>
      <c r="GA45" s="10"/>
      <c r="GB45" s="10"/>
      <c r="GC45" s="10"/>
      <c r="GD45" s="10"/>
      <c r="GE45" s="10"/>
      <c r="GF45" s="10"/>
      <c r="GG45" s="10"/>
      <c r="GH45" s="10"/>
      <c r="GI45" s="10"/>
      <c r="GJ45" s="10"/>
      <c r="GK45" s="10"/>
      <c r="GL45" s="10"/>
      <c r="GM45" s="10"/>
      <c r="GN45" s="10"/>
      <c r="GO45" s="10"/>
      <c r="GP45" s="10"/>
      <c r="GQ45" s="10"/>
      <c r="GR45" s="10"/>
      <c r="GS45" s="10"/>
      <c r="GT45" s="10"/>
      <c r="GU45" s="10"/>
      <c r="GV45" s="10"/>
      <c r="GW45" s="10"/>
      <c r="GX45" s="10"/>
      <c r="GY45" s="10"/>
      <c r="GZ45" s="10"/>
      <c r="HA45" s="10"/>
      <c r="HB45" s="10"/>
      <c r="HC45" s="10"/>
      <c r="HD45" s="10"/>
      <c r="HE45" s="10"/>
      <c r="HF45" s="10"/>
      <c r="HG45" s="10"/>
      <c r="HH45" s="10"/>
      <c r="HI45" s="10"/>
      <c r="HJ45" s="10"/>
      <c r="HK45" s="10"/>
      <c r="HL45" s="10"/>
      <c r="HM45" s="10"/>
      <c r="HN45" s="10"/>
      <c r="HO45" s="10"/>
      <c r="HP45" s="10"/>
      <c r="HQ45" s="10"/>
      <c r="HR45" s="10"/>
      <c r="HS45" s="10"/>
      <c r="HT45" s="10"/>
      <c r="HU45" s="10"/>
      <c r="HV45" s="10"/>
      <c r="HW45" s="10"/>
      <c r="HX45" s="10"/>
      <c r="HY45" s="10"/>
      <c r="HZ45" s="10"/>
      <c r="IA45" s="10"/>
      <c r="IB45" s="10"/>
      <c r="IC45" s="10"/>
      <c r="ID45" s="10"/>
      <c r="IE45" s="10"/>
      <c r="IF45" s="10"/>
      <c r="IG45" s="10"/>
      <c r="IH45" s="10"/>
      <c r="II45" s="10"/>
      <c r="IJ45" s="10"/>
      <c r="IK45" s="10"/>
      <c r="IL45" s="10"/>
      <c r="IM45" s="10"/>
      <c r="IN45" s="10"/>
      <c r="IO45" s="10"/>
      <c r="IP45" s="10"/>
      <c r="IQ45" s="10"/>
      <c r="IR45" s="10"/>
      <c r="IS45" s="10"/>
      <c r="IT45" s="10"/>
      <c r="IU45" s="10"/>
      <c r="IV45" s="10"/>
    </row>
    <row r="46" spans="1:256" x14ac:dyDescent="0.2">
      <c r="A46" s="193" t="s">
        <v>382</v>
      </c>
      <c r="B46" s="199" t="s">
        <v>334</v>
      </c>
      <c r="C46" s="191">
        <v>1</v>
      </c>
      <c r="D46" s="190">
        <v>13.58</v>
      </c>
      <c r="E46" s="189">
        <v>1</v>
      </c>
      <c r="F46" s="192"/>
      <c r="G46" s="187"/>
      <c r="H46" s="33">
        <f t="shared" si="1"/>
        <v>0</v>
      </c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0"/>
      <c r="BG46" s="10"/>
      <c r="BH46" s="10"/>
      <c r="BI46" s="10"/>
      <c r="BJ46" s="10"/>
      <c r="BK46" s="10"/>
      <c r="BL46" s="10"/>
      <c r="BM46" s="10"/>
      <c r="BN46" s="10"/>
      <c r="BO46" s="10"/>
      <c r="BP46" s="10"/>
      <c r="BQ46" s="10"/>
      <c r="BR46" s="10"/>
      <c r="BS46" s="10"/>
      <c r="BT46" s="10"/>
      <c r="BU46" s="10"/>
      <c r="BV46" s="10"/>
      <c r="BW46" s="10"/>
      <c r="BX46" s="10"/>
      <c r="BY46" s="10"/>
      <c r="BZ46" s="10"/>
      <c r="CA46" s="10"/>
      <c r="CB46" s="10"/>
      <c r="CC46" s="10"/>
      <c r="CD46" s="10"/>
      <c r="CE46" s="10"/>
      <c r="CF46" s="10"/>
      <c r="CG46" s="10"/>
      <c r="CH46" s="10"/>
      <c r="CI46" s="10"/>
      <c r="CJ46" s="10"/>
      <c r="CK46" s="10"/>
      <c r="CL46" s="10"/>
      <c r="CM46" s="10"/>
      <c r="CN46" s="10"/>
      <c r="CO46" s="10"/>
      <c r="CP46" s="10"/>
      <c r="CQ46" s="10"/>
      <c r="CR46" s="10"/>
      <c r="CS46" s="10"/>
      <c r="CT46" s="10"/>
      <c r="CU46" s="10"/>
      <c r="CV46" s="10"/>
      <c r="CW46" s="10"/>
      <c r="CX46" s="10"/>
      <c r="CY46" s="10"/>
      <c r="CZ46" s="10"/>
      <c r="DA46" s="10"/>
      <c r="DB46" s="10"/>
      <c r="DC46" s="10"/>
      <c r="DD46" s="10"/>
      <c r="DE46" s="10"/>
      <c r="DF46" s="10"/>
      <c r="DG46" s="10"/>
      <c r="DH46" s="10"/>
      <c r="DI46" s="10"/>
      <c r="DJ46" s="10"/>
      <c r="DK46" s="10"/>
      <c r="DL46" s="10"/>
      <c r="DM46" s="10"/>
      <c r="DN46" s="10"/>
      <c r="DO46" s="10"/>
      <c r="DP46" s="10"/>
      <c r="DQ46" s="10"/>
      <c r="DR46" s="10"/>
      <c r="DS46" s="10"/>
      <c r="DT46" s="10"/>
      <c r="DU46" s="10"/>
      <c r="DV46" s="10"/>
      <c r="DW46" s="10"/>
      <c r="DX46" s="10"/>
      <c r="DY46" s="10"/>
      <c r="DZ46" s="10"/>
      <c r="EA46" s="10"/>
      <c r="EB46" s="10"/>
      <c r="EC46" s="10"/>
      <c r="ED46" s="10"/>
      <c r="EE46" s="10"/>
      <c r="EF46" s="10"/>
      <c r="EG46" s="10"/>
      <c r="EH46" s="10"/>
      <c r="EI46" s="10"/>
      <c r="EJ46" s="10"/>
      <c r="EK46" s="10"/>
      <c r="EL46" s="10"/>
      <c r="EM46" s="10"/>
      <c r="EN46" s="10"/>
      <c r="EO46" s="10"/>
      <c r="EP46" s="10"/>
      <c r="EQ46" s="10"/>
      <c r="ER46" s="10"/>
      <c r="ES46" s="10"/>
      <c r="ET46" s="10"/>
      <c r="EU46" s="10"/>
      <c r="EV46" s="10"/>
      <c r="EW46" s="10"/>
      <c r="EX46" s="10"/>
      <c r="EY46" s="10"/>
      <c r="EZ46" s="10"/>
      <c r="FA46" s="10"/>
      <c r="FB46" s="10"/>
      <c r="FC46" s="10"/>
      <c r="FD46" s="10"/>
      <c r="FE46" s="10"/>
      <c r="FF46" s="10"/>
      <c r="FG46" s="10"/>
      <c r="FH46" s="10"/>
      <c r="FI46" s="10"/>
      <c r="FJ46" s="10"/>
      <c r="FK46" s="10"/>
      <c r="FL46" s="10"/>
      <c r="FM46" s="10"/>
      <c r="FN46" s="10"/>
      <c r="FO46" s="10"/>
      <c r="FP46" s="10"/>
      <c r="FQ46" s="10"/>
      <c r="FR46" s="10"/>
      <c r="FS46" s="10"/>
      <c r="FT46" s="10"/>
      <c r="FU46" s="10"/>
      <c r="FV46" s="10"/>
      <c r="FW46" s="10"/>
      <c r="FX46" s="10"/>
      <c r="FY46" s="10"/>
      <c r="FZ46" s="10"/>
      <c r="GA46" s="10"/>
      <c r="GB46" s="10"/>
      <c r="GC46" s="10"/>
      <c r="GD46" s="10"/>
      <c r="GE46" s="10"/>
      <c r="GF46" s="10"/>
      <c r="GG46" s="10"/>
      <c r="GH46" s="10"/>
      <c r="GI46" s="10"/>
      <c r="GJ46" s="10"/>
      <c r="GK46" s="10"/>
      <c r="GL46" s="10"/>
      <c r="GM46" s="10"/>
      <c r="GN46" s="10"/>
      <c r="GO46" s="10"/>
      <c r="GP46" s="10"/>
      <c r="GQ46" s="10"/>
      <c r="GR46" s="10"/>
      <c r="GS46" s="10"/>
      <c r="GT46" s="10"/>
      <c r="GU46" s="10"/>
      <c r="GV46" s="10"/>
      <c r="GW46" s="10"/>
      <c r="GX46" s="10"/>
      <c r="GY46" s="10"/>
      <c r="GZ46" s="10"/>
      <c r="HA46" s="10"/>
      <c r="HB46" s="10"/>
      <c r="HC46" s="10"/>
      <c r="HD46" s="10"/>
      <c r="HE46" s="10"/>
      <c r="HF46" s="10"/>
      <c r="HG46" s="10"/>
      <c r="HH46" s="10"/>
      <c r="HI46" s="10"/>
      <c r="HJ46" s="10"/>
      <c r="HK46" s="10"/>
      <c r="HL46" s="10"/>
      <c r="HM46" s="10"/>
      <c r="HN46" s="10"/>
      <c r="HO46" s="10"/>
      <c r="HP46" s="10"/>
      <c r="HQ46" s="10"/>
      <c r="HR46" s="10"/>
      <c r="HS46" s="10"/>
      <c r="HT46" s="10"/>
      <c r="HU46" s="10"/>
      <c r="HV46" s="10"/>
      <c r="HW46" s="10"/>
      <c r="HX46" s="10"/>
      <c r="HY46" s="10"/>
      <c r="HZ46" s="10"/>
      <c r="IA46" s="10"/>
      <c r="IB46" s="10"/>
      <c r="IC46" s="10"/>
      <c r="ID46" s="10"/>
      <c r="IE46" s="10"/>
      <c r="IF46" s="10"/>
      <c r="IG46" s="10"/>
      <c r="IH46" s="10"/>
      <c r="II46" s="10"/>
      <c r="IJ46" s="10"/>
      <c r="IK46" s="10"/>
      <c r="IL46" s="10"/>
      <c r="IM46" s="10"/>
      <c r="IN46" s="10"/>
      <c r="IO46" s="10"/>
      <c r="IP46" s="10"/>
      <c r="IQ46" s="10"/>
      <c r="IR46" s="10"/>
      <c r="IS46" s="10"/>
      <c r="IT46" s="10"/>
      <c r="IU46" s="10"/>
      <c r="IV46" s="10"/>
    </row>
    <row r="47" spans="1:256" x14ac:dyDescent="0.2">
      <c r="A47" s="193" t="s">
        <v>381</v>
      </c>
      <c r="B47" s="199" t="s">
        <v>334</v>
      </c>
      <c r="C47" s="191">
        <v>2</v>
      </c>
      <c r="D47" s="190">
        <v>26.96</v>
      </c>
      <c r="E47" s="189">
        <v>1</v>
      </c>
      <c r="F47" s="192"/>
      <c r="G47" s="187"/>
      <c r="H47" s="33">
        <f t="shared" si="1"/>
        <v>0</v>
      </c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</row>
    <row r="48" spans="1:256" x14ac:dyDescent="0.2">
      <c r="A48" s="193" t="s">
        <v>380</v>
      </c>
      <c r="B48" s="199" t="s">
        <v>334</v>
      </c>
      <c r="C48" s="191">
        <v>2</v>
      </c>
      <c r="D48" s="190">
        <v>13.35</v>
      </c>
      <c r="E48" s="189">
        <v>1</v>
      </c>
      <c r="F48" s="192"/>
      <c r="G48" s="187"/>
      <c r="H48" s="33">
        <f t="shared" si="1"/>
        <v>0</v>
      </c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</row>
    <row r="49" spans="1:256" x14ac:dyDescent="0.2">
      <c r="A49" s="193" t="s">
        <v>379</v>
      </c>
      <c r="B49" s="199" t="s">
        <v>334</v>
      </c>
      <c r="C49" s="191">
        <v>1</v>
      </c>
      <c r="D49" s="190">
        <f>2.2*2.16</f>
        <v>4.7520000000000007</v>
      </c>
      <c r="E49" s="189">
        <v>1</v>
      </c>
      <c r="F49" s="192"/>
      <c r="G49" s="187"/>
      <c r="H49" s="33">
        <f t="shared" si="1"/>
        <v>0</v>
      </c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  <c r="BB49" s="10"/>
      <c r="BC49" s="10"/>
      <c r="BD49" s="10"/>
      <c r="BE49" s="10"/>
      <c r="BF49" s="10"/>
      <c r="BG49" s="10"/>
      <c r="BH49" s="10"/>
      <c r="BI49" s="10"/>
      <c r="BJ49" s="10"/>
      <c r="BK49" s="10"/>
      <c r="BL49" s="10"/>
      <c r="BM49" s="10"/>
      <c r="BN49" s="10"/>
      <c r="BO49" s="10"/>
      <c r="BP49" s="10"/>
      <c r="BQ49" s="10"/>
      <c r="BR49" s="10"/>
      <c r="BS49" s="10"/>
      <c r="BT49" s="10"/>
      <c r="BU49" s="10"/>
      <c r="BV49" s="10"/>
      <c r="BW49" s="10"/>
      <c r="BX49" s="10"/>
      <c r="BY49" s="10"/>
      <c r="BZ49" s="10"/>
      <c r="CA49" s="10"/>
      <c r="CB49" s="10"/>
      <c r="CC49" s="10"/>
      <c r="CD49" s="10"/>
      <c r="CE49" s="10"/>
      <c r="CF49" s="10"/>
      <c r="CG49" s="10"/>
      <c r="CH49" s="10"/>
      <c r="CI49" s="10"/>
      <c r="CJ49" s="10"/>
      <c r="CK49" s="10"/>
      <c r="CL49" s="10"/>
      <c r="CM49" s="10"/>
      <c r="CN49" s="10"/>
      <c r="CO49" s="10"/>
      <c r="CP49" s="10"/>
      <c r="CQ49" s="10"/>
      <c r="CR49" s="10"/>
      <c r="CS49" s="10"/>
      <c r="CT49" s="10"/>
      <c r="CU49" s="10"/>
      <c r="CV49" s="10"/>
      <c r="CW49" s="10"/>
      <c r="CX49" s="10"/>
      <c r="CY49" s="10"/>
      <c r="CZ49" s="10"/>
      <c r="DA49" s="10"/>
      <c r="DB49" s="10"/>
      <c r="DC49" s="10"/>
      <c r="DD49" s="10"/>
      <c r="DE49" s="10"/>
      <c r="DF49" s="10"/>
      <c r="DG49" s="10"/>
      <c r="DH49" s="10"/>
      <c r="DI49" s="10"/>
      <c r="DJ49" s="10"/>
      <c r="DK49" s="10"/>
      <c r="DL49" s="10"/>
      <c r="DM49" s="10"/>
      <c r="DN49" s="10"/>
      <c r="DO49" s="10"/>
      <c r="DP49" s="10"/>
      <c r="DQ49" s="10"/>
      <c r="DR49" s="10"/>
      <c r="DS49" s="10"/>
      <c r="DT49" s="10"/>
      <c r="DU49" s="10"/>
      <c r="DV49" s="10"/>
      <c r="DW49" s="10"/>
      <c r="DX49" s="10"/>
      <c r="DY49" s="10"/>
      <c r="DZ49" s="10"/>
      <c r="EA49" s="10"/>
      <c r="EB49" s="10"/>
      <c r="EC49" s="10"/>
      <c r="ED49" s="10"/>
      <c r="EE49" s="10"/>
      <c r="EF49" s="10"/>
      <c r="EG49" s="10"/>
      <c r="EH49" s="10"/>
      <c r="EI49" s="10"/>
      <c r="EJ49" s="10"/>
      <c r="EK49" s="10"/>
      <c r="EL49" s="10"/>
      <c r="EM49" s="10"/>
      <c r="EN49" s="10"/>
      <c r="EO49" s="10"/>
      <c r="EP49" s="10"/>
      <c r="EQ49" s="10"/>
      <c r="ER49" s="10"/>
      <c r="ES49" s="10"/>
      <c r="ET49" s="10"/>
      <c r="EU49" s="10"/>
      <c r="EV49" s="10"/>
      <c r="EW49" s="10"/>
      <c r="EX49" s="10"/>
      <c r="EY49" s="10"/>
      <c r="EZ49" s="10"/>
      <c r="FA49" s="10"/>
      <c r="FB49" s="10"/>
      <c r="FC49" s="10"/>
      <c r="FD49" s="10"/>
      <c r="FE49" s="10"/>
      <c r="FF49" s="10"/>
      <c r="FG49" s="10"/>
      <c r="FH49" s="10"/>
      <c r="FI49" s="10"/>
      <c r="FJ49" s="10"/>
      <c r="FK49" s="10"/>
      <c r="FL49" s="10"/>
      <c r="FM49" s="10"/>
      <c r="FN49" s="10"/>
      <c r="FO49" s="10"/>
      <c r="FP49" s="10"/>
      <c r="FQ49" s="10"/>
      <c r="FR49" s="10"/>
      <c r="FS49" s="10"/>
      <c r="FT49" s="10"/>
      <c r="FU49" s="10"/>
      <c r="FV49" s="10"/>
      <c r="FW49" s="10"/>
      <c r="FX49" s="10"/>
      <c r="FY49" s="10"/>
      <c r="FZ49" s="10"/>
      <c r="GA49" s="10"/>
      <c r="GB49" s="10"/>
      <c r="GC49" s="10"/>
      <c r="GD49" s="10"/>
      <c r="GE49" s="10"/>
      <c r="GF49" s="10"/>
      <c r="GG49" s="10"/>
      <c r="GH49" s="10"/>
      <c r="GI49" s="10"/>
      <c r="GJ49" s="10"/>
      <c r="GK49" s="10"/>
      <c r="GL49" s="10"/>
      <c r="GM49" s="10"/>
      <c r="GN49" s="10"/>
      <c r="GO49" s="10"/>
      <c r="GP49" s="10"/>
      <c r="GQ49" s="10"/>
      <c r="GR49" s="10"/>
      <c r="GS49" s="10"/>
      <c r="GT49" s="10"/>
      <c r="GU49" s="10"/>
      <c r="GV49" s="10"/>
      <c r="GW49" s="10"/>
      <c r="GX49" s="10"/>
      <c r="GY49" s="10"/>
      <c r="GZ49" s="10"/>
      <c r="HA49" s="10"/>
      <c r="HB49" s="10"/>
      <c r="HC49" s="10"/>
      <c r="HD49" s="10"/>
      <c r="HE49" s="10"/>
      <c r="HF49" s="10"/>
      <c r="HG49" s="10"/>
      <c r="HH49" s="10"/>
      <c r="HI49" s="10"/>
      <c r="HJ49" s="10"/>
      <c r="HK49" s="10"/>
      <c r="HL49" s="10"/>
      <c r="HM49" s="10"/>
      <c r="HN49" s="10"/>
      <c r="HO49" s="10"/>
      <c r="HP49" s="10"/>
      <c r="HQ49" s="10"/>
      <c r="HR49" s="10"/>
      <c r="HS49" s="10"/>
      <c r="HT49" s="10"/>
      <c r="HU49" s="10"/>
      <c r="HV49" s="10"/>
      <c r="HW49" s="10"/>
      <c r="HX49" s="10"/>
      <c r="HY49" s="10"/>
      <c r="HZ49" s="10"/>
      <c r="IA49" s="10"/>
      <c r="IB49" s="10"/>
      <c r="IC49" s="10"/>
      <c r="ID49" s="10"/>
      <c r="IE49" s="10"/>
      <c r="IF49" s="10"/>
      <c r="IG49" s="10"/>
      <c r="IH49" s="10"/>
      <c r="II49" s="10"/>
      <c r="IJ49" s="10"/>
      <c r="IK49" s="10"/>
      <c r="IL49" s="10"/>
      <c r="IM49" s="10"/>
      <c r="IN49" s="10"/>
      <c r="IO49" s="10"/>
      <c r="IP49" s="10"/>
      <c r="IQ49" s="10"/>
      <c r="IR49" s="10"/>
      <c r="IS49" s="10"/>
      <c r="IT49" s="10"/>
      <c r="IU49" s="10"/>
      <c r="IV49" s="10"/>
    </row>
    <row r="50" spans="1:256" x14ac:dyDescent="0.2">
      <c r="A50" s="193" t="s">
        <v>378</v>
      </c>
      <c r="B50" s="199" t="s">
        <v>334</v>
      </c>
      <c r="C50" s="191">
        <v>1</v>
      </c>
      <c r="D50" s="190">
        <v>4.45</v>
      </c>
      <c r="E50" s="189">
        <v>1</v>
      </c>
      <c r="F50" s="192"/>
      <c r="G50" s="187"/>
      <c r="H50" s="33">
        <f t="shared" si="1"/>
        <v>0</v>
      </c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  <c r="BB50" s="10"/>
      <c r="BC50" s="10"/>
      <c r="BD50" s="10"/>
      <c r="BE50" s="10"/>
      <c r="BF50" s="10"/>
      <c r="BG50" s="10"/>
      <c r="BH50" s="10"/>
      <c r="BI50" s="10"/>
      <c r="BJ50" s="10"/>
      <c r="BK50" s="10"/>
      <c r="BL50" s="10"/>
      <c r="BM50" s="10"/>
      <c r="BN50" s="10"/>
      <c r="BO50" s="10"/>
      <c r="BP50" s="10"/>
      <c r="BQ50" s="10"/>
      <c r="BR50" s="10"/>
      <c r="BS50" s="10"/>
      <c r="BT50" s="10"/>
      <c r="BU50" s="10"/>
      <c r="BV50" s="10"/>
      <c r="BW50" s="10"/>
      <c r="BX50" s="10"/>
      <c r="BY50" s="10"/>
      <c r="BZ50" s="10"/>
      <c r="CA50" s="10"/>
      <c r="CB50" s="10"/>
      <c r="CC50" s="10"/>
      <c r="CD50" s="10"/>
      <c r="CE50" s="10"/>
      <c r="CF50" s="10"/>
      <c r="CG50" s="10"/>
      <c r="CH50" s="10"/>
      <c r="CI50" s="10"/>
      <c r="CJ50" s="10"/>
      <c r="CK50" s="10"/>
      <c r="CL50" s="10"/>
      <c r="CM50" s="10"/>
      <c r="CN50" s="10"/>
      <c r="CO50" s="10"/>
      <c r="CP50" s="10"/>
      <c r="CQ50" s="10"/>
      <c r="CR50" s="10"/>
      <c r="CS50" s="10"/>
      <c r="CT50" s="10"/>
      <c r="CU50" s="10"/>
      <c r="CV50" s="10"/>
      <c r="CW50" s="10"/>
      <c r="CX50" s="10"/>
      <c r="CY50" s="10"/>
      <c r="CZ50" s="10"/>
      <c r="DA50" s="10"/>
      <c r="DB50" s="10"/>
      <c r="DC50" s="10"/>
      <c r="DD50" s="10"/>
      <c r="DE50" s="10"/>
      <c r="DF50" s="10"/>
      <c r="DG50" s="10"/>
      <c r="DH50" s="10"/>
      <c r="DI50" s="10"/>
      <c r="DJ50" s="10"/>
      <c r="DK50" s="10"/>
      <c r="DL50" s="10"/>
      <c r="DM50" s="10"/>
      <c r="DN50" s="10"/>
      <c r="DO50" s="10"/>
      <c r="DP50" s="10"/>
      <c r="DQ50" s="10"/>
      <c r="DR50" s="10"/>
      <c r="DS50" s="10"/>
      <c r="DT50" s="10"/>
      <c r="DU50" s="10"/>
      <c r="DV50" s="10"/>
      <c r="DW50" s="10"/>
      <c r="DX50" s="10"/>
      <c r="DY50" s="10"/>
      <c r="DZ50" s="10"/>
      <c r="EA50" s="10"/>
      <c r="EB50" s="10"/>
      <c r="EC50" s="10"/>
      <c r="ED50" s="10"/>
      <c r="EE50" s="10"/>
      <c r="EF50" s="10"/>
      <c r="EG50" s="10"/>
      <c r="EH50" s="10"/>
      <c r="EI50" s="10"/>
      <c r="EJ50" s="10"/>
      <c r="EK50" s="10"/>
      <c r="EL50" s="10"/>
      <c r="EM50" s="10"/>
      <c r="EN50" s="10"/>
      <c r="EO50" s="10"/>
      <c r="EP50" s="10"/>
      <c r="EQ50" s="10"/>
      <c r="ER50" s="10"/>
      <c r="ES50" s="10"/>
      <c r="ET50" s="10"/>
      <c r="EU50" s="10"/>
      <c r="EV50" s="10"/>
      <c r="EW50" s="10"/>
      <c r="EX50" s="10"/>
      <c r="EY50" s="10"/>
      <c r="EZ50" s="10"/>
      <c r="FA50" s="10"/>
      <c r="FB50" s="10"/>
      <c r="FC50" s="10"/>
      <c r="FD50" s="10"/>
      <c r="FE50" s="10"/>
      <c r="FF50" s="10"/>
      <c r="FG50" s="10"/>
      <c r="FH50" s="10"/>
      <c r="FI50" s="10"/>
      <c r="FJ50" s="10"/>
      <c r="FK50" s="10"/>
      <c r="FL50" s="10"/>
      <c r="FM50" s="10"/>
      <c r="FN50" s="10"/>
      <c r="FO50" s="10"/>
      <c r="FP50" s="10"/>
      <c r="FQ50" s="10"/>
      <c r="FR50" s="10"/>
      <c r="FS50" s="10"/>
      <c r="FT50" s="10"/>
      <c r="FU50" s="10"/>
      <c r="FV50" s="10"/>
      <c r="FW50" s="10"/>
      <c r="FX50" s="10"/>
      <c r="FY50" s="10"/>
      <c r="FZ50" s="10"/>
      <c r="GA50" s="10"/>
      <c r="GB50" s="10"/>
      <c r="GC50" s="10"/>
      <c r="GD50" s="10"/>
      <c r="GE50" s="10"/>
      <c r="GF50" s="10"/>
      <c r="GG50" s="10"/>
      <c r="GH50" s="10"/>
      <c r="GI50" s="10"/>
      <c r="GJ50" s="10"/>
      <c r="GK50" s="10"/>
      <c r="GL50" s="10"/>
      <c r="GM50" s="10"/>
      <c r="GN50" s="10"/>
      <c r="GO50" s="10"/>
      <c r="GP50" s="10"/>
      <c r="GQ50" s="10"/>
      <c r="GR50" s="10"/>
      <c r="GS50" s="10"/>
      <c r="GT50" s="10"/>
      <c r="GU50" s="10"/>
      <c r="GV50" s="10"/>
      <c r="GW50" s="10"/>
      <c r="GX50" s="10"/>
      <c r="GY50" s="10"/>
      <c r="GZ50" s="10"/>
      <c r="HA50" s="10"/>
      <c r="HB50" s="10"/>
      <c r="HC50" s="10"/>
      <c r="HD50" s="10"/>
      <c r="HE50" s="10"/>
      <c r="HF50" s="10"/>
      <c r="HG50" s="10"/>
      <c r="HH50" s="10"/>
      <c r="HI50" s="10"/>
      <c r="HJ50" s="10"/>
      <c r="HK50" s="10"/>
      <c r="HL50" s="10"/>
      <c r="HM50" s="10"/>
      <c r="HN50" s="10"/>
      <c r="HO50" s="10"/>
      <c r="HP50" s="10"/>
      <c r="HQ50" s="10"/>
      <c r="HR50" s="10"/>
      <c r="HS50" s="10"/>
      <c r="HT50" s="10"/>
      <c r="HU50" s="10"/>
      <c r="HV50" s="10"/>
      <c r="HW50" s="10"/>
      <c r="HX50" s="10"/>
      <c r="HY50" s="10"/>
      <c r="HZ50" s="10"/>
      <c r="IA50" s="10"/>
      <c r="IB50" s="10"/>
      <c r="IC50" s="10"/>
      <c r="ID50" s="10"/>
      <c r="IE50" s="10"/>
      <c r="IF50" s="10"/>
      <c r="IG50" s="10"/>
      <c r="IH50" s="10"/>
      <c r="II50" s="10"/>
      <c r="IJ50" s="10"/>
      <c r="IK50" s="10"/>
      <c r="IL50" s="10"/>
      <c r="IM50" s="10"/>
      <c r="IN50" s="10"/>
      <c r="IO50" s="10"/>
      <c r="IP50" s="10"/>
      <c r="IQ50" s="10"/>
      <c r="IR50" s="10"/>
      <c r="IS50" s="10"/>
      <c r="IT50" s="10"/>
      <c r="IU50" s="10"/>
      <c r="IV50" s="10"/>
    </row>
    <row r="51" spans="1:256" x14ac:dyDescent="0.2">
      <c r="A51" s="193" t="s">
        <v>377</v>
      </c>
      <c r="B51" s="199" t="s">
        <v>334</v>
      </c>
      <c r="C51" s="191">
        <v>1</v>
      </c>
      <c r="D51" s="190">
        <v>13.58</v>
      </c>
      <c r="E51" s="189">
        <v>1</v>
      </c>
      <c r="F51" s="192"/>
      <c r="G51" s="187"/>
      <c r="H51" s="33">
        <f t="shared" si="1"/>
        <v>0</v>
      </c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</row>
    <row r="52" spans="1:256" x14ac:dyDescent="0.2">
      <c r="A52" s="193" t="s">
        <v>376</v>
      </c>
      <c r="B52" s="199" t="s">
        <v>334</v>
      </c>
      <c r="C52" s="191">
        <v>2</v>
      </c>
      <c r="D52" s="190">
        <v>26.96</v>
      </c>
      <c r="E52" s="189">
        <v>1</v>
      </c>
      <c r="F52" s="192"/>
      <c r="G52" s="187"/>
      <c r="H52" s="33">
        <f t="shared" si="1"/>
        <v>0</v>
      </c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</row>
    <row r="53" spans="1:256" x14ac:dyDescent="0.2">
      <c r="A53" s="193" t="s">
        <v>375</v>
      </c>
      <c r="B53" s="199" t="s">
        <v>334</v>
      </c>
      <c r="C53" s="191">
        <v>1</v>
      </c>
      <c r="D53" s="190">
        <v>13.58</v>
      </c>
      <c r="E53" s="189">
        <v>1</v>
      </c>
      <c r="F53" s="192"/>
      <c r="G53" s="187"/>
      <c r="H53" s="33">
        <f t="shared" si="1"/>
        <v>0</v>
      </c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  <c r="BS53" s="10"/>
      <c r="BT53" s="10"/>
      <c r="BU53" s="10"/>
      <c r="BV53" s="10"/>
      <c r="BW53" s="10"/>
      <c r="BX53" s="10"/>
      <c r="BY53" s="10"/>
      <c r="BZ53" s="10"/>
      <c r="CA53" s="10"/>
      <c r="CB53" s="10"/>
      <c r="CC53" s="10"/>
      <c r="CD53" s="10"/>
      <c r="CE53" s="10"/>
      <c r="CF53" s="10"/>
      <c r="CG53" s="10"/>
      <c r="CH53" s="10"/>
      <c r="CI53" s="10"/>
      <c r="CJ53" s="10"/>
      <c r="CK53" s="10"/>
      <c r="CL53" s="10"/>
      <c r="CM53" s="10"/>
      <c r="CN53" s="10"/>
      <c r="CO53" s="10"/>
      <c r="CP53" s="10"/>
      <c r="CQ53" s="10"/>
      <c r="CR53" s="10"/>
      <c r="CS53" s="10"/>
      <c r="CT53" s="10"/>
      <c r="CU53" s="10"/>
      <c r="CV53" s="10"/>
      <c r="CW53" s="10"/>
      <c r="CX53" s="10"/>
      <c r="CY53" s="10"/>
      <c r="CZ53" s="10"/>
      <c r="DA53" s="10"/>
      <c r="DB53" s="10"/>
      <c r="DC53" s="10"/>
      <c r="DD53" s="10"/>
      <c r="DE53" s="10"/>
      <c r="DF53" s="10"/>
      <c r="DG53" s="10"/>
      <c r="DH53" s="10"/>
      <c r="DI53" s="10"/>
      <c r="DJ53" s="10"/>
      <c r="DK53" s="10"/>
      <c r="DL53" s="10"/>
      <c r="DM53" s="10"/>
      <c r="DN53" s="10"/>
      <c r="DO53" s="10"/>
      <c r="DP53" s="10"/>
      <c r="DQ53" s="10"/>
      <c r="DR53" s="10"/>
      <c r="DS53" s="10"/>
      <c r="DT53" s="10"/>
      <c r="DU53" s="10"/>
      <c r="DV53" s="10"/>
      <c r="DW53" s="10"/>
      <c r="DX53" s="10"/>
      <c r="DY53" s="10"/>
      <c r="DZ53" s="10"/>
      <c r="EA53" s="10"/>
      <c r="EB53" s="10"/>
      <c r="EC53" s="10"/>
      <c r="ED53" s="10"/>
      <c r="EE53" s="10"/>
      <c r="EF53" s="10"/>
      <c r="EG53" s="10"/>
      <c r="EH53" s="10"/>
      <c r="EI53" s="10"/>
      <c r="EJ53" s="10"/>
      <c r="EK53" s="10"/>
      <c r="EL53" s="10"/>
      <c r="EM53" s="10"/>
      <c r="EN53" s="10"/>
      <c r="EO53" s="10"/>
      <c r="EP53" s="10"/>
      <c r="EQ53" s="10"/>
      <c r="ER53" s="10"/>
      <c r="ES53" s="10"/>
      <c r="ET53" s="10"/>
      <c r="EU53" s="10"/>
      <c r="EV53" s="10"/>
      <c r="EW53" s="10"/>
      <c r="EX53" s="10"/>
      <c r="EY53" s="10"/>
      <c r="EZ53" s="10"/>
      <c r="FA53" s="10"/>
      <c r="FB53" s="10"/>
      <c r="FC53" s="10"/>
      <c r="FD53" s="10"/>
      <c r="FE53" s="10"/>
      <c r="FF53" s="10"/>
      <c r="FG53" s="10"/>
      <c r="FH53" s="10"/>
      <c r="FI53" s="10"/>
      <c r="FJ53" s="10"/>
      <c r="FK53" s="10"/>
      <c r="FL53" s="10"/>
      <c r="FM53" s="10"/>
      <c r="FN53" s="10"/>
      <c r="FO53" s="10"/>
      <c r="FP53" s="10"/>
      <c r="FQ53" s="10"/>
      <c r="FR53" s="10"/>
      <c r="FS53" s="10"/>
      <c r="FT53" s="10"/>
      <c r="FU53" s="10"/>
      <c r="FV53" s="10"/>
      <c r="FW53" s="10"/>
      <c r="FX53" s="10"/>
      <c r="FY53" s="10"/>
      <c r="FZ53" s="10"/>
      <c r="GA53" s="10"/>
      <c r="GB53" s="10"/>
      <c r="GC53" s="10"/>
      <c r="GD53" s="10"/>
      <c r="GE53" s="10"/>
      <c r="GF53" s="10"/>
      <c r="GG53" s="10"/>
      <c r="GH53" s="10"/>
      <c r="GI53" s="10"/>
      <c r="GJ53" s="10"/>
      <c r="GK53" s="10"/>
      <c r="GL53" s="10"/>
      <c r="GM53" s="10"/>
      <c r="GN53" s="10"/>
      <c r="GO53" s="10"/>
      <c r="GP53" s="10"/>
      <c r="GQ53" s="10"/>
      <c r="GR53" s="10"/>
      <c r="GS53" s="10"/>
      <c r="GT53" s="10"/>
      <c r="GU53" s="10"/>
      <c r="GV53" s="10"/>
      <c r="GW53" s="10"/>
      <c r="GX53" s="10"/>
      <c r="GY53" s="10"/>
      <c r="GZ53" s="10"/>
      <c r="HA53" s="10"/>
      <c r="HB53" s="10"/>
      <c r="HC53" s="10"/>
      <c r="HD53" s="10"/>
      <c r="HE53" s="10"/>
      <c r="HF53" s="10"/>
      <c r="HG53" s="10"/>
      <c r="HH53" s="10"/>
      <c r="HI53" s="10"/>
      <c r="HJ53" s="10"/>
      <c r="HK53" s="10"/>
      <c r="HL53" s="10"/>
      <c r="HM53" s="10"/>
      <c r="HN53" s="10"/>
      <c r="HO53" s="10"/>
      <c r="HP53" s="10"/>
      <c r="HQ53" s="10"/>
      <c r="HR53" s="10"/>
      <c r="HS53" s="10"/>
      <c r="HT53" s="10"/>
      <c r="HU53" s="10"/>
      <c r="HV53" s="10"/>
      <c r="HW53" s="10"/>
      <c r="HX53" s="10"/>
      <c r="HY53" s="10"/>
      <c r="HZ53" s="10"/>
      <c r="IA53" s="10"/>
      <c r="IB53" s="10"/>
      <c r="IC53" s="10"/>
      <c r="ID53" s="10"/>
      <c r="IE53" s="10"/>
      <c r="IF53" s="10"/>
      <c r="IG53" s="10"/>
      <c r="IH53" s="10"/>
      <c r="II53" s="10"/>
      <c r="IJ53" s="10"/>
      <c r="IK53" s="10"/>
      <c r="IL53" s="10"/>
      <c r="IM53" s="10"/>
      <c r="IN53" s="10"/>
      <c r="IO53" s="10"/>
      <c r="IP53" s="10"/>
      <c r="IQ53" s="10"/>
      <c r="IR53" s="10"/>
      <c r="IS53" s="10"/>
      <c r="IT53" s="10"/>
      <c r="IU53" s="10"/>
      <c r="IV53" s="10"/>
    </row>
    <row r="54" spans="1:256" x14ac:dyDescent="0.2">
      <c r="A54" s="193" t="s">
        <v>374</v>
      </c>
      <c r="B54" s="199" t="s">
        <v>334</v>
      </c>
      <c r="C54" s="191">
        <v>2</v>
      </c>
      <c r="D54" s="190">
        <v>19.68</v>
      </c>
      <c r="E54" s="189">
        <v>1</v>
      </c>
      <c r="F54" s="192"/>
      <c r="G54" s="187"/>
      <c r="H54" s="33">
        <f t="shared" si="1"/>
        <v>0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0"/>
      <c r="BI54" s="10"/>
      <c r="BJ54" s="10"/>
      <c r="BK54" s="10"/>
      <c r="BL54" s="10"/>
      <c r="BM54" s="10"/>
      <c r="BN54" s="10"/>
      <c r="BO54" s="10"/>
      <c r="BP54" s="10"/>
      <c r="BQ54" s="10"/>
      <c r="BR54" s="10"/>
      <c r="BS54" s="10"/>
      <c r="BT54" s="10"/>
      <c r="BU54" s="10"/>
      <c r="BV54" s="10"/>
      <c r="BW54" s="10"/>
      <c r="BX54" s="10"/>
      <c r="BY54" s="10"/>
      <c r="BZ54" s="10"/>
      <c r="CA54" s="10"/>
      <c r="CB54" s="10"/>
      <c r="CC54" s="10"/>
      <c r="CD54" s="10"/>
      <c r="CE54" s="10"/>
      <c r="CF54" s="10"/>
      <c r="CG54" s="10"/>
      <c r="CH54" s="10"/>
      <c r="CI54" s="10"/>
      <c r="CJ54" s="10"/>
      <c r="CK54" s="10"/>
      <c r="CL54" s="10"/>
      <c r="CM54" s="10"/>
      <c r="CN54" s="10"/>
      <c r="CO54" s="10"/>
      <c r="CP54" s="10"/>
      <c r="CQ54" s="10"/>
      <c r="CR54" s="10"/>
      <c r="CS54" s="10"/>
      <c r="CT54" s="10"/>
      <c r="CU54" s="10"/>
      <c r="CV54" s="10"/>
      <c r="CW54" s="10"/>
      <c r="CX54" s="10"/>
      <c r="CY54" s="10"/>
      <c r="CZ54" s="10"/>
      <c r="DA54" s="10"/>
      <c r="DB54" s="10"/>
      <c r="DC54" s="10"/>
      <c r="DD54" s="10"/>
      <c r="DE54" s="10"/>
      <c r="DF54" s="10"/>
      <c r="DG54" s="10"/>
      <c r="DH54" s="10"/>
      <c r="DI54" s="10"/>
      <c r="DJ54" s="10"/>
      <c r="DK54" s="10"/>
      <c r="DL54" s="10"/>
      <c r="DM54" s="10"/>
      <c r="DN54" s="10"/>
      <c r="DO54" s="10"/>
      <c r="DP54" s="10"/>
      <c r="DQ54" s="10"/>
      <c r="DR54" s="10"/>
      <c r="DS54" s="10"/>
      <c r="DT54" s="10"/>
      <c r="DU54" s="10"/>
      <c r="DV54" s="10"/>
      <c r="DW54" s="10"/>
      <c r="DX54" s="10"/>
      <c r="DY54" s="10"/>
      <c r="DZ54" s="10"/>
      <c r="EA54" s="10"/>
      <c r="EB54" s="10"/>
      <c r="EC54" s="10"/>
      <c r="ED54" s="10"/>
      <c r="EE54" s="10"/>
      <c r="EF54" s="10"/>
      <c r="EG54" s="10"/>
      <c r="EH54" s="10"/>
      <c r="EI54" s="10"/>
      <c r="EJ54" s="10"/>
      <c r="EK54" s="10"/>
      <c r="EL54" s="10"/>
      <c r="EM54" s="10"/>
      <c r="EN54" s="10"/>
      <c r="EO54" s="10"/>
      <c r="EP54" s="10"/>
      <c r="EQ54" s="10"/>
      <c r="ER54" s="10"/>
      <c r="ES54" s="10"/>
      <c r="ET54" s="10"/>
      <c r="EU54" s="10"/>
      <c r="EV54" s="10"/>
      <c r="EW54" s="10"/>
      <c r="EX54" s="10"/>
      <c r="EY54" s="10"/>
      <c r="EZ54" s="10"/>
      <c r="FA54" s="10"/>
      <c r="FB54" s="10"/>
      <c r="FC54" s="10"/>
      <c r="FD54" s="10"/>
      <c r="FE54" s="10"/>
      <c r="FF54" s="10"/>
      <c r="FG54" s="10"/>
      <c r="FH54" s="10"/>
      <c r="FI54" s="10"/>
      <c r="FJ54" s="10"/>
      <c r="FK54" s="10"/>
      <c r="FL54" s="10"/>
      <c r="FM54" s="10"/>
      <c r="FN54" s="10"/>
      <c r="FO54" s="10"/>
      <c r="FP54" s="10"/>
      <c r="FQ54" s="10"/>
      <c r="FR54" s="10"/>
      <c r="FS54" s="10"/>
      <c r="FT54" s="10"/>
      <c r="FU54" s="10"/>
      <c r="FV54" s="10"/>
      <c r="FW54" s="10"/>
      <c r="FX54" s="10"/>
      <c r="FY54" s="10"/>
      <c r="FZ54" s="10"/>
      <c r="GA54" s="10"/>
      <c r="GB54" s="10"/>
      <c r="GC54" s="10"/>
      <c r="GD54" s="10"/>
      <c r="GE54" s="10"/>
      <c r="GF54" s="10"/>
      <c r="GG54" s="10"/>
      <c r="GH54" s="10"/>
      <c r="GI54" s="10"/>
      <c r="GJ54" s="10"/>
      <c r="GK54" s="10"/>
      <c r="GL54" s="10"/>
      <c r="GM54" s="10"/>
      <c r="GN54" s="10"/>
      <c r="GO54" s="10"/>
      <c r="GP54" s="10"/>
      <c r="GQ54" s="10"/>
      <c r="GR54" s="10"/>
      <c r="GS54" s="10"/>
      <c r="GT54" s="10"/>
      <c r="GU54" s="10"/>
      <c r="GV54" s="10"/>
      <c r="GW54" s="10"/>
      <c r="GX54" s="10"/>
      <c r="GY54" s="10"/>
      <c r="GZ54" s="10"/>
      <c r="HA54" s="10"/>
      <c r="HB54" s="10"/>
      <c r="HC54" s="10"/>
      <c r="HD54" s="10"/>
      <c r="HE54" s="10"/>
      <c r="HF54" s="10"/>
      <c r="HG54" s="10"/>
      <c r="HH54" s="10"/>
      <c r="HI54" s="10"/>
      <c r="HJ54" s="10"/>
      <c r="HK54" s="10"/>
      <c r="HL54" s="10"/>
      <c r="HM54" s="10"/>
      <c r="HN54" s="10"/>
      <c r="HO54" s="10"/>
      <c r="HP54" s="10"/>
      <c r="HQ54" s="10"/>
      <c r="HR54" s="10"/>
      <c r="HS54" s="10"/>
      <c r="HT54" s="10"/>
      <c r="HU54" s="10"/>
      <c r="HV54" s="10"/>
      <c r="HW54" s="10"/>
      <c r="HX54" s="10"/>
      <c r="HY54" s="10"/>
      <c r="HZ54" s="10"/>
      <c r="IA54" s="10"/>
      <c r="IB54" s="10"/>
      <c r="IC54" s="10"/>
      <c r="ID54" s="10"/>
      <c r="IE54" s="10"/>
      <c r="IF54" s="10"/>
      <c r="IG54" s="10"/>
      <c r="IH54" s="10"/>
      <c r="II54" s="10"/>
      <c r="IJ54" s="10"/>
      <c r="IK54" s="10"/>
      <c r="IL54" s="10"/>
      <c r="IM54" s="10"/>
      <c r="IN54" s="10"/>
      <c r="IO54" s="10"/>
      <c r="IP54" s="10"/>
      <c r="IQ54" s="10"/>
      <c r="IR54" s="10"/>
      <c r="IS54" s="10"/>
      <c r="IT54" s="10"/>
      <c r="IU54" s="10"/>
      <c r="IV54" s="10"/>
    </row>
    <row r="55" spans="1:256" x14ac:dyDescent="0.2">
      <c r="A55" s="193"/>
      <c r="B55" s="199"/>
      <c r="C55" s="191"/>
      <c r="D55" s="190"/>
      <c r="E55" s="189"/>
      <c r="F55" s="192"/>
      <c r="G55" s="187"/>
      <c r="H55" s="33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</row>
    <row r="56" spans="1:256" x14ac:dyDescent="0.2">
      <c r="A56" s="194" t="s">
        <v>373</v>
      </c>
      <c r="B56" s="199"/>
      <c r="C56" s="191"/>
      <c r="D56" s="190"/>
      <c r="E56" s="189"/>
      <c r="F56" s="192"/>
      <c r="G56" s="187"/>
      <c r="H56" s="33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</row>
    <row r="57" spans="1:256" x14ac:dyDescent="0.2">
      <c r="A57" s="193" t="s">
        <v>372</v>
      </c>
      <c r="B57" s="199" t="s">
        <v>334</v>
      </c>
      <c r="C57" s="191">
        <v>2</v>
      </c>
      <c r="D57" s="190">
        <v>15.3</v>
      </c>
      <c r="E57" s="189">
        <v>1</v>
      </c>
      <c r="F57" s="192"/>
      <c r="G57" s="187"/>
      <c r="H57" s="33">
        <f t="shared" ref="H57:H75" si="2">ROUND(D57*2*G57*E57,2)</f>
        <v>0</v>
      </c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0"/>
      <c r="BI57" s="10"/>
      <c r="BJ57" s="10"/>
      <c r="BK57" s="10"/>
      <c r="BL57" s="10"/>
      <c r="BM57" s="10"/>
      <c r="BN57" s="10"/>
      <c r="BO57" s="10"/>
      <c r="BP57" s="10"/>
      <c r="BQ57" s="10"/>
      <c r="BR57" s="10"/>
      <c r="BS57" s="10"/>
      <c r="BT57" s="10"/>
      <c r="BU57" s="10"/>
      <c r="BV57" s="10"/>
      <c r="BW57" s="10"/>
      <c r="BX57" s="10"/>
      <c r="BY57" s="10"/>
      <c r="BZ57" s="10"/>
      <c r="CA57" s="10"/>
      <c r="CB57" s="10"/>
      <c r="CC57" s="10"/>
      <c r="CD57" s="10"/>
      <c r="CE57" s="10"/>
      <c r="CF57" s="10"/>
      <c r="CG57" s="10"/>
      <c r="CH57" s="10"/>
      <c r="CI57" s="10"/>
      <c r="CJ57" s="10"/>
      <c r="CK57" s="10"/>
      <c r="CL57" s="10"/>
      <c r="CM57" s="10"/>
      <c r="CN57" s="10"/>
      <c r="CO57" s="10"/>
      <c r="CP57" s="10"/>
      <c r="CQ57" s="10"/>
      <c r="CR57" s="10"/>
      <c r="CS57" s="10"/>
      <c r="CT57" s="10"/>
      <c r="CU57" s="10"/>
      <c r="CV57" s="10"/>
      <c r="CW57" s="10"/>
      <c r="CX57" s="10"/>
      <c r="CY57" s="10"/>
      <c r="CZ57" s="10"/>
      <c r="DA57" s="10"/>
      <c r="DB57" s="10"/>
      <c r="DC57" s="10"/>
      <c r="DD57" s="10"/>
      <c r="DE57" s="10"/>
      <c r="DF57" s="10"/>
      <c r="DG57" s="10"/>
      <c r="DH57" s="10"/>
      <c r="DI57" s="10"/>
      <c r="DJ57" s="10"/>
      <c r="DK57" s="10"/>
      <c r="DL57" s="10"/>
      <c r="DM57" s="10"/>
      <c r="DN57" s="10"/>
      <c r="DO57" s="10"/>
      <c r="DP57" s="10"/>
      <c r="DQ57" s="10"/>
      <c r="DR57" s="10"/>
      <c r="DS57" s="10"/>
      <c r="DT57" s="10"/>
      <c r="DU57" s="10"/>
      <c r="DV57" s="10"/>
      <c r="DW57" s="10"/>
      <c r="DX57" s="10"/>
      <c r="DY57" s="10"/>
      <c r="DZ57" s="10"/>
      <c r="EA57" s="10"/>
      <c r="EB57" s="10"/>
      <c r="EC57" s="10"/>
      <c r="ED57" s="10"/>
      <c r="EE57" s="10"/>
      <c r="EF57" s="10"/>
      <c r="EG57" s="10"/>
      <c r="EH57" s="10"/>
      <c r="EI57" s="10"/>
      <c r="EJ57" s="10"/>
      <c r="EK57" s="10"/>
      <c r="EL57" s="10"/>
      <c r="EM57" s="10"/>
      <c r="EN57" s="10"/>
      <c r="EO57" s="10"/>
      <c r="EP57" s="10"/>
      <c r="EQ57" s="10"/>
      <c r="ER57" s="10"/>
      <c r="ES57" s="10"/>
      <c r="ET57" s="10"/>
      <c r="EU57" s="10"/>
      <c r="EV57" s="10"/>
      <c r="EW57" s="10"/>
      <c r="EX57" s="10"/>
      <c r="EY57" s="10"/>
      <c r="EZ57" s="10"/>
      <c r="FA57" s="10"/>
      <c r="FB57" s="10"/>
      <c r="FC57" s="10"/>
      <c r="FD57" s="10"/>
      <c r="FE57" s="10"/>
      <c r="FF57" s="10"/>
      <c r="FG57" s="10"/>
      <c r="FH57" s="10"/>
      <c r="FI57" s="10"/>
      <c r="FJ57" s="10"/>
      <c r="FK57" s="10"/>
      <c r="FL57" s="10"/>
      <c r="FM57" s="10"/>
      <c r="FN57" s="10"/>
      <c r="FO57" s="10"/>
      <c r="FP57" s="10"/>
      <c r="FQ57" s="10"/>
      <c r="FR57" s="10"/>
      <c r="FS57" s="10"/>
      <c r="FT57" s="10"/>
      <c r="FU57" s="10"/>
      <c r="FV57" s="10"/>
      <c r="FW57" s="10"/>
      <c r="FX57" s="10"/>
      <c r="FY57" s="10"/>
      <c r="FZ57" s="10"/>
      <c r="GA57" s="10"/>
      <c r="GB57" s="10"/>
      <c r="GC57" s="10"/>
      <c r="GD57" s="10"/>
      <c r="GE57" s="10"/>
      <c r="GF57" s="10"/>
      <c r="GG57" s="10"/>
      <c r="GH57" s="10"/>
      <c r="GI57" s="10"/>
      <c r="GJ57" s="10"/>
      <c r="GK57" s="10"/>
      <c r="GL57" s="10"/>
      <c r="GM57" s="10"/>
      <c r="GN57" s="10"/>
      <c r="GO57" s="10"/>
      <c r="GP57" s="10"/>
      <c r="GQ57" s="10"/>
      <c r="GR57" s="10"/>
      <c r="GS57" s="10"/>
      <c r="GT57" s="10"/>
      <c r="GU57" s="10"/>
      <c r="GV57" s="10"/>
      <c r="GW57" s="10"/>
      <c r="GX57" s="10"/>
      <c r="GY57" s="10"/>
      <c r="GZ57" s="10"/>
      <c r="HA57" s="10"/>
      <c r="HB57" s="10"/>
      <c r="HC57" s="10"/>
      <c r="HD57" s="10"/>
      <c r="HE57" s="10"/>
      <c r="HF57" s="10"/>
      <c r="HG57" s="10"/>
      <c r="HH57" s="10"/>
      <c r="HI57" s="10"/>
      <c r="HJ57" s="10"/>
      <c r="HK57" s="10"/>
      <c r="HL57" s="10"/>
      <c r="HM57" s="10"/>
      <c r="HN57" s="10"/>
      <c r="HO57" s="10"/>
      <c r="HP57" s="10"/>
      <c r="HQ57" s="10"/>
      <c r="HR57" s="10"/>
      <c r="HS57" s="10"/>
      <c r="HT57" s="10"/>
      <c r="HU57" s="10"/>
      <c r="HV57" s="10"/>
      <c r="HW57" s="10"/>
      <c r="HX57" s="10"/>
      <c r="HY57" s="10"/>
      <c r="HZ57" s="10"/>
      <c r="IA57" s="10"/>
      <c r="IB57" s="10"/>
      <c r="IC57" s="10"/>
      <c r="ID57" s="10"/>
      <c r="IE57" s="10"/>
      <c r="IF57" s="10"/>
      <c r="IG57" s="10"/>
      <c r="IH57" s="10"/>
      <c r="II57" s="10"/>
      <c r="IJ57" s="10"/>
      <c r="IK57" s="10"/>
      <c r="IL57" s="10"/>
      <c r="IM57" s="10"/>
      <c r="IN57" s="10"/>
      <c r="IO57" s="10"/>
      <c r="IP57" s="10"/>
      <c r="IQ57" s="10"/>
      <c r="IR57" s="10"/>
      <c r="IS57" s="10"/>
      <c r="IT57" s="10"/>
      <c r="IU57" s="10"/>
      <c r="IV57" s="10"/>
    </row>
    <row r="58" spans="1:256" x14ac:dyDescent="0.2">
      <c r="A58" s="198" t="s">
        <v>371</v>
      </c>
      <c r="B58" s="192" t="s">
        <v>334</v>
      </c>
      <c r="C58" s="191">
        <v>2</v>
      </c>
      <c r="D58" s="190">
        <v>15.63</v>
      </c>
      <c r="E58" s="189">
        <v>1</v>
      </c>
      <c r="F58" s="192"/>
      <c r="G58" s="187"/>
      <c r="H58" s="33">
        <f t="shared" si="2"/>
        <v>0</v>
      </c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  <c r="IG58" s="10"/>
      <c r="IH58" s="10"/>
      <c r="II58" s="10"/>
      <c r="IJ58" s="10"/>
      <c r="IK58" s="10"/>
      <c r="IL58" s="10"/>
      <c r="IM58" s="10"/>
      <c r="IN58" s="10"/>
      <c r="IO58" s="10"/>
      <c r="IP58" s="10"/>
      <c r="IQ58" s="10"/>
      <c r="IR58" s="10"/>
      <c r="IS58" s="10"/>
      <c r="IT58" s="10"/>
      <c r="IU58" s="10"/>
      <c r="IV58" s="10"/>
    </row>
    <row r="59" spans="1:256" x14ac:dyDescent="0.2">
      <c r="A59" s="193" t="s">
        <v>370</v>
      </c>
      <c r="B59" s="192" t="s">
        <v>334</v>
      </c>
      <c r="C59" s="191">
        <v>2</v>
      </c>
      <c r="D59" s="190">
        <v>15.3</v>
      </c>
      <c r="E59" s="189">
        <v>1</v>
      </c>
      <c r="F59" s="192"/>
      <c r="G59" s="187"/>
      <c r="H59" s="33">
        <f t="shared" si="2"/>
        <v>0</v>
      </c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</row>
    <row r="60" spans="1:256" x14ac:dyDescent="0.2">
      <c r="A60" s="193" t="s">
        <v>369</v>
      </c>
      <c r="B60" s="192" t="s">
        <v>334</v>
      </c>
      <c r="C60" s="191">
        <v>1</v>
      </c>
      <c r="D60" s="190">
        <v>13.58</v>
      </c>
      <c r="E60" s="189">
        <v>1</v>
      </c>
      <c r="F60" s="192"/>
      <c r="G60" s="187"/>
      <c r="H60" s="33">
        <f t="shared" si="2"/>
        <v>0</v>
      </c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</row>
    <row r="61" spans="1:256" x14ac:dyDescent="0.2">
      <c r="A61" s="193" t="s">
        <v>368</v>
      </c>
      <c r="B61" s="192" t="s">
        <v>334</v>
      </c>
      <c r="C61" s="191">
        <v>2</v>
      </c>
      <c r="D61" s="190">
        <v>11.87</v>
      </c>
      <c r="E61" s="189">
        <v>1</v>
      </c>
      <c r="F61" s="192"/>
      <c r="G61" s="187"/>
      <c r="H61" s="33">
        <f t="shared" si="2"/>
        <v>0</v>
      </c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0"/>
      <c r="BI61" s="10"/>
      <c r="BJ61" s="10"/>
      <c r="BK61" s="10"/>
      <c r="BL61" s="10"/>
      <c r="BM61" s="10"/>
      <c r="BN61" s="10"/>
      <c r="BO61" s="10"/>
      <c r="BP61" s="10"/>
      <c r="BQ61" s="10"/>
      <c r="BR61" s="10"/>
      <c r="BS61" s="10"/>
      <c r="BT61" s="10"/>
      <c r="BU61" s="10"/>
      <c r="BV61" s="10"/>
      <c r="BW61" s="10"/>
      <c r="BX61" s="10"/>
      <c r="BY61" s="10"/>
      <c r="BZ61" s="10"/>
      <c r="CA61" s="10"/>
      <c r="CB61" s="10"/>
      <c r="CC61" s="10"/>
      <c r="CD61" s="10"/>
      <c r="CE61" s="10"/>
      <c r="CF61" s="10"/>
      <c r="CG61" s="10"/>
      <c r="CH61" s="10"/>
      <c r="CI61" s="10"/>
      <c r="CJ61" s="10"/>
      <c r="CK61" s="10"/>
      <c r="CL61" s="10"/>
      <c r="CM61" s="10"/>
      <c r="CN61" s="10"/>
      <c r="CO61" s="10"/>
      <c r="CP61" s="10"/>
      <c r="CQ61" s="10"/>
      <c r="CR61" s="10"/>
      <c r="CS61" s="10"/>
      <c r="CT61" s="10"/>
      <c r="CU61" s="10"/>
      <c r="CV61" s="10"/>
      <c r="CW61" s="10"/>
      <c r="CX61" s="10"/>
      <c r="CY61" s="10"/>
      <c r="CZ61" s="10"/>
      <c r="DA61" s="10"/>
      <c r="DB61" s="10"/>
      <c r="DC61" s="10"/>
      <c r="DD61" s="10"/>
      <c r="DE61" s="10"/>
      <c r="DF61" s="10"/>
      <c r="DG61" s="10"/>
      <c r="DH61" s="10"/>
      <c r="DI61" s="10"/>
      <c r="DJ61" s="10"/>
      <c r="DK61" s="10"/>
      <c r="DL61" s="10"/>
      <c r="DM61" s="10"/>
      <c r="DN61" s="10"/>
      <c r="DO61" s="10"/>
      <c r="DP61" s="10"/>
      <c r="DQ61" s="10"/>
      <c r="DR61" s="10"/>
      <c r="DS61" s="10"/>
      <c r="DT61" s="10"/>
      <c r="DU61" s="10"/>
      <c r="DV61" s="10"/>
      <c r="DW61" s="10"/>
      <c r="DX61" s="10"/>
      <c r="DY61" s="10"/>
      <c r="DZ61" s="10"/>
      <c r="EA61" s="10"/>
      <c r="EB61" s="10"/>
      <c r="EC61" s="10"/>
      <c r="ED61" s="10"/>
      <c r="EE61" s="10"/>
      <c r="EF61" s="10"/>
      <c r="EG61" s="10"/>
      <c r="EH61" s="10"/>
      <c r="EI61" s="10"/>
      <c r="EJ61" s="10"/>
      <c r="EK61" s="10"/>
      <c r="EL61" s="10"/>
      <c r="EM61" s="10"/>
      <c r="EN61" s="10"/>
      <c r="EO61" s="10"/>
      <c r="EP61" s="10"/>
      <c r="EQ61" s="10"/>
      <c r="ER61" s="10"/>
      <c r="ES61" s="10"/>
      <c r="ET61" s="10"/>
      <c r="EU61" s="10"/>
      <c r="EV61" s="10"/>
      <c r="EW61" s="10"/>
      <c r="EX61" s="10"/>
      <c r="EY61" s="10"/>
      <c r="EZ61" s="10"/>
      <c r="FA61" s="10"/>
      <c r="FB61" s="10"/>
      <c r="FC61" s="10"/>
      <c r="FD61" s="10"/>
      <c r="FE61" s="10"/>
      <c r="FF61" s="10"/>
      <c r="FG61" s="10"/>
      <c r="FH61" s="10"/>
      <c r="FI61" s="10"/>
      <c r="FJ61" s="10"/>
      <c r="FK61" s="10"/>
      <c r="FL61" s="10"/>
      <c r="FM61" s="10"/>
      <c r="FN61" s="10"/>
      <c r="FO61" s="10"/>
      <c r="FP61" s="10"/>
      <c r="FQ61" s="10"/>
      <c r="FR61" s="10"/>
      <c r="FS61" s="10"/>
      <c r="FT61" s="10"/>
      <c r="FU61" s="10"/>
      <c r="FV61" s="10"/>
      <c r="FW61" s="10"/>
      <c r="FX61" s="10"/>
      <c r="FY61" s="10"/>
      <c r="FZ61" s="10"/>
      <c r="GA61" s="10"/>
      <c r="GB61" s="10"/>
      <c r="GC61" s="10"/>
      <c r="GD61" s="10"/>
      <c r="GE61" s="10"/>
      <c r="GF61" s="10"/>
      <c r="GG61" s="10"/>
      <c r="GH61" s="10"/>
      <c r="GI61" s="10"/>
      <c r="GJ61" s="10"/>
      <c r="GK61" s="10"/>
      <c r="GL61" s="10"/>
      <c r="GM61" s="10"/>
      <c r="GN61" s="10"/>
      <c r="GO61" s="10"/>
      <c r="GP61" s="10"/>
      <c r="GQ61" s="10"/>
      <c r="GR61" s="10"/>
      <c r="GS61" s="10"/>
      <c r="GT61" s="10"/>
      <c r="GU61" s="10"/>
      <c r="GV61" s="10"/>
      <c r="GW61" s="10"/>
      <c r="GX61" s="10"/>
      <c r="GY61" s="10"/>
      <c r="GZ61" s="10"/>
      <c r="HA61" s="10"/>
      <c r="HB61" s="10"/>
      <c r="HC61" s="10"/>
      <c r="HD61" s="10"/>
      <c r="HE61" s="10"/>
      <c r="HF61" s="10"/>
      <c r="HG61" s="10"/>
      <c r="HH61" s="10"/>
      <c r="HI61" s="10"/>
      <c r="HJ61" s="10"/>
      <c r="HK61" s="10"/>
      <c r="HL61" s="10"/>
      <c r="HM61" s="10"/>
      <c r="HN61" s="10"/>
      <c r="HO61" s="10"/>
      <c r="HP61" s="10"/>
      <c r="HQ61" s="10"/>
      <c r="HR61" s="10"/>
      <c r="HS61" s="10"/>
      <c r="HT61" s="10"/>
      <c r="HU61" s="10"/>
      <c r="HV61" s="10"/>
      <c r="HW61" s="10"/>
      <c r="HX61" s="10"/>
      <c r="HY61" s="10"/>
      <c r="HZ61" s="10"/>
      <c r="IA61" s="10"/>
      <c r="IB61" s="10"/>
      <c r="IC61" s="10"/>
      <c r="ID61" s="10"/>
      <c r="IE61" s="10"/>
      <c r="IF61" s="10"/>
      <c r="IG61" s="10"/>
      <c r="IH61" s="10"/>
      <c r="II61" s="10"/>
      <c r="IJ61" s="10"/>
      <c r="IK61" s="10"/>
      <c r="IL61" s="10"/>
      <c r="IM61" s="10"/>
      <c r="IN61" s="10"/>
      <c r="IO61" s="10"/>
      <c r="IP61" s="10"/>
      <c r="IQ61" s="10"/>
      <c r="IR61" s="10"/>
      <c r="IS61" s="10"/>
      <c r="IT61" s="10"/>
      <c r="IU61" s="10"/>
      <c r="IV61" s="10"/>
    </row>
    <row r="62" spans="1:256" x14ac:dyDescent="0.2">
      <c r="A62" s="193" t="s">
        <v>367</v>
      </c>
      <c r="B62" s="192" t="s">
        <v>334</v>
      </c>
      <c r="C62" s="191">
        <v>2</v>
      </c>
      <c r="D62" s="190">
        <v>11.87</v>
      </c>
      <c r="E62" s="189">
        <v>1</v>
      </c>
      <c r="F62" s="192"/>
      <c r="G62" s="187"/>
      <c r="H62" s="33">
        <f t="shared" si="2"/>
        <v>0</v>
      </c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0"/>
      <c r="BI62" s="10"/>
      <c r="BJ62" s="10"/>
      <c r="BK62" s="10"/>
      <c r="BL62" s="10"/>
      <c r="BM62" s="10"/>
      <c r="BN62" s="10"/>
      <c r="BO62" s="10"/>
      <c r="BP62" s="10"/>
      <c r="BQ62" s="10"/>
      <c r="BR62" s="10"/>
      <c r="BS62" s="10"/>
      <c r="BT62" s="10"/>
      <c r="BU62" s="10"/>
      <c r="BV62" s="10"/>
      <c r="BW62" s="10"/>
      <c r="BX62" s="10"/>
      <c r="BY62" s="10"/>
      <c r="BZ62" s="10"/>
      <c r="CA62" s="10"/>
      <c r="CB62" s="10"/>
      <c r="CC62" s="10"/>
      <c r="CD62" s="10"/>
      <c r="CE62" s="10"/>
      <c r="CF62" s="10"/>
      <c r="CG62" s="10"/>
      <c r="CH62" s="10"/>
      <c r="CI62" s="10"/>
      <c r="CJ62" s="10"/>
      <c r="CK62" s="10"/>
      <c r="CL62" s="10"/>
      <c r="CM62" s="10"/>
      <c r="CN62" s="10"/>
      <c r="CO62" s="10"/>
      <c r="CP62" s="10"/>
      <c r="CQ62" s="10"/>
      <c r="CR62" s="10"/>
      <c r="CS62" s="10"/>
      <c r="CT62" s="10"/>
      <c r="CU62" s="10"/>
      <c r="CV62" s="10"/>
      <c r="CW62" s="10"/>
      <c r="CX62" s="10"/>
      <c r="CY62" s="10"/>
      <c r="CZ62" s="10"/>
      <c r="DA62" s="10"/>
      <c r="DB62" s="10"/>
      <c r="DC62" s="10"/>
      <c r="DD62" s="10"/>
      <c r="DE62" s="10"/>
      <c r="DF62" s="10"/>
      <c r="DG62" s="10"/>
      <c r="DH62" s="10"/>
      <c r="DI62" s="10"/>
      <c r="DJ62" s="10"/>
      <c r="DK62" s="10"/>
      <c r="DL62" s="10"/>
      <c r="DM62" s="10"/>
      <c r="DN62" s="10"/>
      <c r="DO62" s="10"/>
      <c r="DP62" s="10"/>
      <c r="DQ62" s="10"/>
      <c r="DR62" s="10"/>
      <c r="DS62" s="10"/>
      <c r="DT62" s="10"/>
      <c r="DU62" s="10"/>
      <c r="DV62" s="10"/>
      <c r="DW62" s="10"/>
      <c r="DX62" s="10"/>
      <c r="DY62" s="10"/>
      <c r="DZ62" s="10"/>
      <c r="EA62" s="10"/>
      <c r="EB62" s="10"/>
      <c r="EC62" s="10"/>
      <c r="ED62" s="10"/>
      <c r="EE62" s="10"/>
      <c r="EF62" s="10"/>
      <c r="EG62" s="10"/>
      <c r="EH62" s="10"/>
      <c r="EI62" s="10"/>
      <c r="EJ62" s="10"/>
      <c r="EK62" s="10"/>
      <c r="EL62" s="10"/>
      <c r="EM62" s="10"/>
      <c r="EN62" s="10"/>
      <c r="EO62" s="10"/>
      <c r="EP62" s="10"/>
      <c r="EQ62" s="10"/>
      <c r="ER62" s="10"/>
      <c r="ES62" s="10"/>
      <c r="ET62" s="10"/>
      <c r="EU62" s="10"/>
      <c r="EV62" s="10"/>
      <c r="EW62" s="10"/>
      <c r="EX62" s="10"/>
      <c r="EY62" s="10"/>
      <c r="EZ62" s="10"/>
      <c r="FA62" s="10"/>
      <c r="FB62" s="10"/>
      <c r="FC62" s="10"/>
      <c r="FD62" s="10"/>
      <c r="FE62" s="10"/>
      <c r="FF62" s="10"/>
      <c r="FG62" s="10"/>
      <c r="FH62" s="10"/>
      <c r="FI62" s="10"/>
      <c r="FJ62" s="10"/>
      <c r="FK62" s="10"/>
      <c r="FL62" s="10"/>
      <c r="FM62" s="10"/>
      <c r="FN62" s="10"/>
      <c r="FO62" s="10"/>
      <c r="FP62" s="10"/>
      <c r="FQ62" s="10"/>
      <c r="FR62" s="10"/>
      <c r="FS62" s="10"/>
      <c r="FT62" s="10"/>
      <c r="FU62" s="10"/>
      <c r="FV62" s="10"/>
      <c r="FW62" s="10"/>
      <c r="FX62" s="10"/>
      <c r="FY62" s="10"/>
      <c r="FZ62" s="10"/>
      <c r="GA62" s="10"/>
      <c r="GB62" s="10"/>
      <c r="GC62" s="10"/>
      <c r="GD62" s="10"/>
      <c r="GE62" s="10"/>
      <c r="GF62" s="10"/>
      <c r="GG62" s="10"/>
      <c r="GH62" s="10"/>
      <c r="GI62" s="10"/>
      <c r="GJ62" s="10"/>
      <c r="GK62" s="10"/>
      <c r="GL62" s="10"/>
      <c r="GM62" s="10"/>
      <c r="GN62" s="10"/>
      <c r="GO62" s="10"/>
      <c r="GP62" s="10"/>
      <c r="GQ62" s="10"/>
      <c r="GR62" s="10"/>
      <c r="GS62" s="10"/>
      <c r="GT62" s="10"/>
      <c r="GU62" s="10"/>
      <c r="GV62" s="10"/>
      <c r="GW62" s="10"/>
      <c r="GX62" s="10"/>
      <c r="GY62" s="10"/>
      <c r="GZ62" s="10"/>
      <c r="HA62" s="10"/>
      <c r="HB62" s="10"/>
      <c r="HC62" s="10"/>
      <c r="HD62" s="10"/>
      <c r="HE62" s="10"/>
      <c r="HF62" s="10"/>
      <c r="HG62" s="10"/>
      <c r="HH62" s="10"/>
      <c r="HI62" s="10"/>
      <c r="HJ62" s="10"/>
      <c r="HK62" s="10"/>
      <c r="HL62" s="10"/>
      <c r="HM62" s="10"/>
      <c r="HN62" s="10"/>
      <c r="HO62" s="10"/>
      <c r="HP62" s="10"/>
      <c r="HQ62" s="10"/>
      <c r="HR62" s="10"/>
      <c r="HS62" s="10"/>
      <c r="HT62" s="10"/>
      <c r="HU62" s="10"/>
      <c r="HV62" s="10"/>
      <c r="HW62" s="10"/>
      <c r="HX62" s="10"/>
      <c r="HY62" s="10"/>
      <c r="HZ62" s="10"/>
      <c r="IA62" s="10"/>
      <c r="IB62" s="10"/>
      <c r="IC62" s="10"/>
      <c r="ID62" s="10"/>
      <c r="IE62" s="10"/>
      <c r="IF62" s="10"/>
      <c r="IG62" s="10"/>
      <c r="IH62" s="10"/>
      <c r="II62" s="10"/>
      <c r="IJ62" s="10"/>
      <c r="IK62" s="10"/>
      <c r="IL62" s="10"/>
      <c r="IM62" s="10"/>
      <c r="IN62" s="10"/>
      <c r="IO62" s="10"/>
      <c r="IP62" s="10"/>
      <c r="IQ62" s="10"/>
      <c r="IR62" s="10"/>
      <c r="IS62" s="10"/>
      <c r="IT62" s="10"/>
      <c r="IU62" s="10"/>
      <c r="IV62" s="10"/>
    </row>
    <row r="63" spans="1:256" x14ac:dyDescent="0.2">
      <c r="A63" s="193" t="s">
        <v>366</v>
      </c>
      <c r="B63" s="192" t="s">
        <v>334</v>
      </c>
      <c r="C63" s="191">
        <v>2</v>
      </c>
      <c r="D63" s="190">
        <v>11.87</v>
      </c>
      <c r="E63" s="189">
        <v>1</v>
      </c>
      <c r="F63" s="192"/>
      <c r="G63" s="187"/>
      <c r="H63" s="33">
        <f t="shared" si="2"/>
        <v>0</v>
      </c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</row>
    <row r="64" spans="1:256" x14ac:dyDescent="0.2">
      <c r="A64" s="193" t="s">
        <v>365</v>
      </c>
      <c r="B64" s="192" t="s">
        <v>334</v>
      </c>
      <c r="C64" s="191">
        <v>1</v>
      </c>
      <c r="D64" s="190">
        <v>13.56</v>
      </c>
      <c r="E64" s="189">
        <v>1</v>
      </c>
      <c r="F64" s="192"/>
      <c r="G64" s="187"/>
      <c r="H64" s="33">
        <f t="shared" si="2"/>
        <v>0</v>
      </c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</row>
    <row r="65" spans="1:256" x14ac:dyDescent="0.2">
      <c r="A65" s="193" t="s">
        <v>364</v>
      </c>
      <c r="B65" s="192" t="s">
        <v>334</v>
      </c>
      <c r="C65" s="191">
        <v>1</v>
      </c>
      <c r="D65" s="190">
        <v>13.56</v>
      </c>
      <c r="E65" s="189">
        <v>1</v>
      </c>
      <c r="F65" s="192"/>
      <c r="G65" s="187"/>
      <c r="H65" s="33">
        <f t="shared" si="2"/>
        <v>0</v>
      </c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  <c r="BB65" s="10"/>
      <c r="BC65" s="10"/>
      <c r="BD65" s="10"/>
      <c r="BE65" s="10"/>
      <c r="BF65" s="10"/>
      <c r="BG65" s="10"/>
      <c r="BH65" s="10"/>
      <c r="BI65" s="10"/>
      <c r="BJ65" s="10"/>
      <c r="BK65" s="10"/>
      <c r="BL65" s="10"/>
      <c r="BM65" s="10"/>
      <c r="BN65" s="10"/>
      <c r="BO65" s="10"/>
      <c r="BP65" s="10"/>
      <c r="BQ65" s="10"/>
      <c r="BR65" s="10"/>
      <c r="BS65" s="10"/>
      <c r="BT65" s="10"/>
      <c r="BU65" s="10"/>
      <c r="BV65" s="10"/>
      <c r="BW65" s="10"/>
      <c r="BX65" s="10"/>
      <c r="BY65" s="10"/>
      <c r="BZ65" s="10"/>
      <c r="CA65" s="10"/>
      <c r="CB65" s="10"/>
      <c r="CC65" s="10"/>
      <c r="CD65" s="10"/>
      <c r="CE65" s="10"/>
      <c r="CF65" s="10"/>
      <c r="CG65" s="10"/>
      <c r="CH65" s="10"/>
      <c r="CI65" s="10"/>
      <c r="CJ65" s="10"/>
      <c r="CK65" s="10"/>
      <c r="CL65" s="10"/>
      <c r="CM65" s="10"/>
      <c r="CN65" s="10"/>
      <c r="CO65" s="10"/>
      <c r="CP65" s="10"/>
      <c r="CQ65" s="10"/>
      <c r="CR65" s="10"/>
      <c r="CS65" s="10"/>
      <c r="CT65" s="10"/>
      <c r="CU65" s="10"/>
      <c r="CV65" s="10"/>
      <c r="CW65" s="10"/>
      <c r="CX65" s="10"/>
      <c r="CY65" s="10"/>
      <c r="CZ65" s="10"/>
      <c r="DA65" s="10"/>
      <c r="DB65" s="10"/>
      <c r="DC65" s="10"/>
      <c r="DD65" s="10"/>
      <c r="DE65" s="10"/>
      <c r="DF65" s="10"/>
      <c r="DG65" s="10"/>
      <c r="DH65" s="10"/>
      <c r="DI65" s="10"/>
      <c r="DJ65" s="10"/>
      <c r="DK65" s="10"/>
      <c r="DL65" s="10"/>
      <c r="DM65" s="10"/>
      <c r="DN65" s="10"/>
      <c r="DO65" s="10"/>
      <c r="DP65" s="10"/>
      <c r="DQ65" s="10"/>
      <c r="DR65" s="10"/>
      <c r="DS65" s="10"/>
      <c r="DT65" s="10"/>
      <c r="DU65" s="10"/>
      <c r="DV65" s="10"/>
      <c r="DW65" s="10"/>
      <c r="DX65" s="10"/>
      <c r="DY65" s="10"/>
      <c r="DZ65" s="10"/>
      <c r="EA65" s="10"/>
      <c r="EB65" s="10"/>
      <c r="EC65" s="10"/>
      <c r="ED65" s="10"/>
      <c r="EE65" s="10"/>
      <c r="EF65" s="10"/>
      <c r="EG65" s="10"/>
      <c r="EH65" s="10"/>
      <c r="EI65" s="10"/>
      <c r="EJ65" s="10"/>
      <c r="EK65" s="10"/>
      <c r="EL65" s="10"/>
      <c r="EM65" s="10"/>
      <c r="EN65" s="10"/>
      <c r="EO65" s="10"/>
      <c r="EP65" s="10"/>
      <c r="EQ65" s="10"/>
      <c r="ER65" s="10"/>
      <c r="ES65" s="10"/>
      <c r="ET65" s="10"/>
      <c r="EU65" s="10"/>
      <c r="EV65" s="10"/>
      <c r="EW65" s="10"/>
      <c r="EX65" s="10"/>
      <c r="EY65" s="10"/>
      <c r="EZ65" s="10"/>
      <c r="FA65" s="10"/>
      <c r="FB65" s="10"/>
      <c r="FC65" s="10"/>
      <c r="FD65" s="10"/>
      <c r="FE65" s="10"/>
      <c r="FF65" s="10"/>
      <c r="FG65" s="10"/>
      <c r="FH65" s="10"/>
      <c r="FI65" s="10"/>
      <c r="FJ65" s="10"/>
      <c r="FK65" s="10"/>
      <c r="FL65" s="10"/>
      <c r="FM65" s="10"/>
      <c r="FN65" s="10"/>
      <c r="FO65" s="10"/>
      <c r="FP65" s="10"/>
      <c r="FQ65" s="10"/>
      <c r="FR65" s="10"/>
      <c r="FS65" s="10"/>
      <c r="FT65" s="10"/>
      <c r="FU65" s="10"/>
      <c r="FV65" s="10"/>
      <c r="FW65" s="10"/>
      <c r="FX65" s="10"/>
      <c r="FY65" s="10"/>
      <c r="FZ65" s="10"/>
      <c r="GA65" s="10"/>
      <c r="GB65" s="10"/>
      <c r="GC65" s="10"/>
      <c r="GD65" s="10"/>
      <c r="GE65" s="10"/>
      <c r="GF65" s="10"/>
      <c r="GG65" s="10"/>
      <c r="GH65" s="10"/>
      <c r="GI65" s="10"/>
      <c r="GJ65" s="10"/>
      <c r="GK65" s="10"/>
      <c r="GL65" s="10"/>
      <c r="GM65" s="10"/>
      <c r="GN65" s="10"/>
      <c r="GO65" s="10"/>
      <c r="GP65" s="10"/>
      <c r="GQ65" s="10"/>
      <c r="GR65" s="10"/>
      <c r="GS65" s="10"/>
      <c r="GT65" s="10"/>
      <c r="GU65" s="10"/>
      <c r="GV65" s="10"/>
      <c r="GW65" s="10"/>
      <c r="GX65" s="10"/>
      <c r="GY65" s="10"/>
      <c r="GZ65" s="10"/>
      <c r="HA65" s="10"/>
      <c r="HB65" s="10"/>
      <c r="HC65" s="10"/>
      <c r="HD65" s="10"/>
      <c r="HE65" s="10"/>
      <c r="HF65" s="10"/>
      <c r="HG65" s="10"/>
      <c r="HH65" s="10"/>
      <c r="HI65" s="10"/>
      <c r="HJ65" s="10"/>
      <c r="HK65" s="10"/>
      <c r="HL65" s="10"/>
      <c r="HM65" s="10"/>
      <c r="HN65" s="10"/>
      <c r="HO65" s="10"/>
      <c r="HP65" s="10"/>
      <c r="HQ65" s="10"/>
      <c r="HR65" s="10"/>
      <c r="HS65" s="10"/>
      <c r="HT65" s="10"/>
      <c r="HU65" s="10"/>
      <c r="HV65" s="10"/>
      <c r="HW65" s="10"/>
      <c r="HX65" s="10"/>
      <c r="HY65" s="10"/>
      <c r="HZ65" s="10"/>
      <c r="IA65" s="10"/>
      <c r="IB65" s="10"/>
      <c r="IC65" s="10"/>
      <c r="ID65" s="10"/>
      <c r="IE65" s="10"/>
      <c r="IF65" s="10"/>
      <c r="IG65" s="10"/>
      <c r="IH65" s="10"/>
      <c r="II65" s="10"/>
      <c r="IJ65" s="10"/>
      <c r="IK65" s="10"/>
      <c r="IL65" s="10"/>
      <c r="IM65" s="10"/>
      <c r="IN65" s="10"/>
      <c r="IO65" s="10"/>
      <c r="IP65" s="10"/>
      <c r="IQ65" s="10"/>
      <c r="IR65" s="10"/>
      <c r="IS65" s="10"/>
      <c r="IT65" s="10"/>
      <c r="IU65" s="10"/>
      <c r="IV65" s="10"/>
    </row>
    <row r="66" spans="1:256" x14ac:dyDescent="0.2">
      <c r="A66" s="193" t="s">
        <v>363</v>
      </c>
      <c r="B66" s="192" t="s">
        <v>334</v>
      </c>
      <c r="C66" s="191">
        <v>1</v>
      </c>
      <c r="D66" s="190">
        <v>4.66</v>
      </c>
      <c r="E66" s="189">
        <v>1</v>
      </c>
      <c r="F66" s="192"/>
      <c r="G66" s="187"/>
      <c r="H66" s="33">
        <f t="shared" si="2"/>
        <v>0</v>
      </c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r="BH66" s="10"/>
      <c r="BI66" s="10"/>
      <c r="BJ66" s="10"/>
      <c r="BK66" s="10"/>
      <c r="BL66" s="10"/>
      <c r="BM66" s="10"/>
      <c r="BN66" s="10"/>
      <c r="BO66" s="10"/>
      <c r="BP66" s="10"/>
      <c r="BQ66" s="10"/>
      <c r="BR66" s="10"/>
      <c r="BS66" s="10"/>
      <c r="BT66" s="10"/>
      <c r="BU66" s="10"/>
      <c r="BV66" s="10"/>
      <c r="BW66" s="10"/>
      <c r="BX66" s="10"/>
      <c r="BY66" s="10"/>
      <c r="BZ66" s="10"/>
      <c r="CA66" s="10"/>
      <c r="CB66" s="10"/>
      <c r="CC66" s="10"/>
      <c r="CD66" s="10"/>
      <c r="CE66" s="10"/>
      <c r="CF66" s="10"/>
      <c r="CG66" s="10"/>
      <c r="CH66" s="10"/>
      <c r="CI66" s="10"/>
      <c r="CJ66" s="10"/>
      <c r="CK66" s="10"/>
      <c r="CL66" s="10"/>
      <c r="CM66" s="10"/>
      <c r="CN66" s="10"/>
      <c r="CO66" s="10"/>
      <c r="CP66" s="10"/>
      <c r="CQ66" s="10"/>
      <c r="CR66" s="10"/>
      <c r="CS66" s="10"/>
      <c r="CT66" s="10"/>
      <c r="CU66" s="10"/>
      <c r="CV66" s="10"/>
      <c r="CW66" s="10"/>
      <c r="CX66" s="10"/>
      <c r="CY66" s="10"/>
      <c r="CZ66" s="10"/>
      <c r="DA66" s="10"/>
      <c r="DB66" s="10"/>
      <c r="DC66" s="10"/>
      <c r="DD66" s="10"/>
      <c r="DE66" s="10"/>
      <c r="DF66" s="10"/>
      <c r="DG66" s="10"/>
      <c r="DH66" s="10"/>
      <c r="DI66" s="10"/>
      <c r="DJ66" s="10"/>
      <c r="DK66" s="10"/>
      <c r="DL66" s="10"/>
      <c r="DM66" s="10"/>
      <c r="DN66" s="10"/>
      <c r="DO66" s="10"/>
      <c r="DP66" s="10"/>
      <c r="DQ66" s="10"/>
      <c r="DR66" s="10"/>
      <c r="DS66" s="10"/>
      <c r="DT66" s="10"/>
      <c r="DU66" s="10"/>
      <c r="DV66" s="10"/>
      <c r="DW66" s="10"/>
      <c r="DX66" s="10"/>
      <c r="DY66" s="10"/>
      <c r="DZ66" s="10"/>
      <c r="EA66" s="10"/>
      <c r="EB66" s="10"/>
      <c r="EC66" s="10"/>
      <c r="ED66" s="10"/>
      <c r="EE66" s="10"/>
      <c r="EF66" s="10"/>
      <c r="EG66" s="10"/>
      <c r="EH66" s="10"/>
      <c r="EI66" s="10"/>
      <c r="EJ66" s="10"/>
      <c r="EK66" s="10"/>
      <c r="EL66" s="10"/>
      <c r="EM66" s="10"/>
      <c r="EN66" s="10"/>
      <c r="EO66" s="10"/>
      <c r="EP66" s="10"/>
      <c r="EQ66" s="10"/>
      <c r="ER66" s="10"/>
      <c r="ES66" s="10"/>
      <c r="ET66" s="10"/>
      <c r="EU66" s="10"/>
      <c r="EV66" s="10"/>
      <c r="EW66" s="10"/>
      <c r="EX66" s="10"/>
      <c r="EY66" s="10"/>
      <c r="EZ66" s="10"/>
      <c r="FA66" s="10"/>
      <c r="FB66" s="10"/>
      <c r="FC66" s="10"/>
      <c r="FD66" s="10"/>
      <c r="FE66" s="10"/>
      <c r="FF66" s="10"/>
      <c r="FG66" s="10"/>
      <c r="FH66" s="10"/>
      <c r="FI66" s="10"/>
      <c r="FJ66" s="10"/>
      <c r="FK66" s="10"/>
      <c r="FL66" s="10"/>
      <c r="FM66" s="10"/>
      <c r="FN66" s="10"/>
      <c r="FO66" s="10"/>
      <c r="FP66" s="10"/>
      <c r="FQ66" s="10"/>
      <c r="FR66" s="10"/>
      <c r="FS66" s="10"/>
      <c r="FT66" s="10"/>
      <c r="FU66" s="10"/>
      <c r="FV66" s="10"/>
      <c r="FW66" s="10"/>
      <c r="FX66" s="10"/>
      <c r="FY66" s="10"/>
      <c r="FZ66" s="10"/>
      <c r="GA66" s="10"/>
      <c r="GB66" s="10"/>
      <c r="GC66" s="10"/>
      <c r="GD66" s="10"/>
      <c r="GE66" s="10"/>
      <c r="GF66" s="10"/>
      <c r="GG66" s="10"/>
      <c r="GH66" s="10"/>
      <c r="GI66" s="10"/>
      <c r="GJ66" s="10"/>
      <c r="GK66" s="10"/>
      <c r="GL66" s="10"/>
      <c r="GM66" s="10"/>
      <c r="GN66" s="10"/>
      <c r="GO66" s="10"/>
      <c r="GP66" s="10"/>
      <c r="GQ66" s="10"/>
      <c r="GR66" s="10"/>
      <c r="GS66" s="10"/>
      <c r="GT66" s="10"/>
      <c r="GU66" s="10"/>
      <c r="GV66" s="10"/>
      <c r="GW66" s="10"/>
      <c r="GX66" s="10"/>
      <c r="GY66" s="10"/>
      <c r="GZ66" s="10"/>
      <c r="HA66" s="10"/>
      <c r="HB66" s="10"/>
      <c r="HC66" s="10"/>
      <c r="HD66" s="10"/>
      <c r="HE66" s="10"/>
      <c r="HF66" s="10"/>
      <c r="HG66" s="10"/>
      <c r="HH66" s="10"/>
      <c r="HI66" s="10"/>
      <c r="HJ66" s="10"/>
      <c r="HK66" s="10"/>
      <c r="HL66" s="10"/>
      <c r="HM66" s="10"/>
      <c r="HN66" s="10"/>
      <c r="HO66" s="10"/>
      <c r="HP66" s="10"/>
      <c r="HQ66" s="10"/>
      <c r="HR66" s="10"/>
      <c r="HS66" s="10"/>
      <c r="HT66" s="10"/>
      <c r="HU66" s="10"/>
      <c r="HV66" s="10"/>
      <c r="HW66" s="10"/>
      <c r="HX66" s="10"/>
      <c r="HY66" s="10"/>
      <c r="HZ66" s="10"/>
      <c r="IA66" s="10"/>
      <c r="IB66" s="10"/>
      <c r="IC66" s="10"/>
      <c r="ID66" s="10"/>
      <c r="IE66" s="10"/>
      <c r="IF66" s="10"/>
      <c r="IG66" s="10"/>
      <c r="IH66" s="10"/>
      <c r="II66" s="10"/>
      <c r="IJ66" s="10"/>
      <c r="IK66" s="10"/>
      <c r="IL66" s="10"/>
      <c r="IM66" s="10"/>
      <c r="IN66" s="10"/>
      <c r="IO66" s="10"/>
      <c r="IP66" s="10"/>
      <c r="IQ66" s="10"/>
      <c r="IR66" s="10"/>
      <c r="IS66" s="10"/>
      <c r="IT66" s="10"/>
      <c r="IU66" s="10"/>
      <c r="IV66" s="10"/>
    </row>
    <row r="67" spans="1:256" x14ac:dyDescent="0.2">
      <c r="A67" s="197" t="s">
        <v>362</v>
      </c>
      <c r="B67" s="192" t="s">
        <v>334</v>
      </c>
      <c r="C67" s="191">
        <v>1</v>
      </c>
      <c r="D67" s="190">
        <v>4.66</v>
      </c>
      <c r="E67" s="189">
        <v>1</v>
      </c>
      <c r="F67" s="192"/>
      <c r="G67" s="187"/>
      <c r="H67" s="33">
        <f t="shared" si="2"/>
        <v>0</v>
      </c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r="BH67" s="10"/>
      <c r="BI67" s="10"/>
      <c r="BJ67" s="10"/>
      <c r="BK67" s="10"/>
      <c r="BL67" s="10"/>
      <c r="BM67" s="10"/>
      <c r="BN67" s="10"/>
      <c r="BO67" s="10"/>
      <c r="BP67" s="10"/>
      <c r="BQ67" s="10"/>
      <c r="BR67" s="10"/>
      <c r="BS67" s="10"/>
      <c r="BT67" s="10"/>
      <c r="BU67" s="10"/>
      <c r="BV67" s="10"/>
      <c r="BW67" s="10"/>
      <c r="BX67" s="10"/>
      <c r="BY67" s="10"/>
      <c r="BZ67" s="10"/>
      <c r="CA67" s="10"/>
      <c r="CB67" s="10"/>
      <c r="CC67" s="10"/>
      <c r="CD67" s="10"/>
      <c r="CE67" s="10"/>
      <c r="CF67" s="10"/>
      <c r="CG67" s="10"/>
      <c r="CH67" s="10"/>
      <c r="CI67" s="10"/>
      <c r="CJ67" s="10"/>
      <c r="CK67" s="10"/>
      <c r="CL67" s="10"/>
      <c r="CM67" s="10"/>
      <c r="CN67" s="10"/>
      <c r="CO67" s="10"/>
      <c r="CP67" s="10"/>
      <c r="CQ67" s="10"/>
      <c r="CR67" s="10"/>
      <c r="CS67" s="10"/>
      <c r="CT67" s="10"/>
      <c r="CU67" s="10"/>
      <c r="CV67" s="10"/>
      <c r="CW67" s="10"/>
      <c r="CX67" s="10"/>
      <c r="CY67" s="10"/>
      <c r="CZ67" s="10"/>
      <c r="DA67" s="10"/>
      <c r="DB67" s="10"/>
      <c r="DC67" s="10"/>
      <c r="DD67" s="10"/>
      <c r="DE67" s="10"/>
      <c r="DF67" s="10"/>
      <c r="DG67" s="10"/>
      <c r="DH67" s="10"/>
      <c r="DI67" s="10"/>
      <c r="DJ67" s="10"/>
      <c r="DK67" s="10"/>
      <c r="DL67" s="10"/>
      <c r="DM67" s="10"/>
      <c r="DN67" s="10"/>
      <c r="DO67" s="10"/>
      <c r="DP67" s="10"/>
      <c r="DQ67" s="10"/>
      <c r="DR67" s="10"/>
      <c r="DS67" s="10"/>
      <c r="DT67" s="10"/>
      <c r="DU67" s="10"/>
      <c r="DV67" s="10"/>
      <c r="DW67" s="10"/>
      <c r="DX67" s="10"/>
      <c r="DY67" s="10"/>
      <c r="DZ67" s="10"/>
      <c r="EA67" s="10"/>
      <c r="EB67" s="10"/>
      <c r="EC67" s="10"/>
      <c r="ED67" s="10"/>
      <c r="EE67" s="10"/>
      <c r="EF67" s="10"/>
      <c r="EG67" s="10"/>
      <c r="EH67" s="10"/>
      <c r="EI67" s="10"/>
      <c r="EJ67" s="10"/>
      <c r="EK67" s="10"/>
      <c r="EL67" s="10"/>
      <c r="EM67" s="10"/>
      <c r="EN67" s="10"/>
      <c r="EO67" s="10"/>
      <c r="EP67" s="10"/>
      <c r="EQ67" s="10"/>
      <c r="ER67" s="10"/>
      <c r="ES67" s="10"/>
      <c r="ET67" s="10"/>
      <c r="EU67" s="10"/>
      <c r="EV67" s="10"/>
      <c r="EW67" s="10"/>
      <c r="EX67" s="10"/>
      <c r="EY67" s="10"/>
      <c r="EZ67" s="10"/>
      <c r="FA67" s="10"/>
      <c r="FB67" s="10"/>
      <c r="FC67" s="10"/>
      <c r="FD67" s="10"/>
      <c r="FE67" s="10"/>
      <c r="FF67" s="10"/>
      <c r="FG67" s="10"/>
      <c r="FH67" s="10"/>
      <c r="FI67" s="10"/>
      <c r="FJ67" s="10"/>
      <c r="FK67" s="10"/>
      <c r="FL67" s="10"/>
      <c r="FM67" s="10"/>
      <c r="FN67" s="10"/>
      <c r="FO67" s="10"/>
      <c r="FP67" s="10"/>
      <c r="FQ67" s="10"/>
      <c r="FR67" s="10"/>
      <c r="FS67" s="10"/>
      <c r="FT67" s="10"/>
      <c r="FU67" s="10"/>
      <c r="FV67" s="10"/>
      <c r="FW67" s="10"/>
      <c r="FX67" s="10"/>
      <c r="FY67" s="10"/>
      <c r="FZ67" s="10"/>
      <c r="GA67" s="10"/>
      <c r="GB67" s="10"/>
      <c r="GC67" s="10"/>
      <c r="GD67" s="10"/>
      <c r="GE67" s="10"/>
      <c r="GF67" s="10"/>
      <c r="GG67" s="10"/>
      <c r="GH67" s="10"/>
      <c r="GI67" s="10"/>
      <c r="GJ67" s="10"/>
      <c r="GK67" s="10"/>
      <c r="GL67" s="10"/>
      <c r="GM67" s="10"/>
      <c r="GN67" s="10"/>
      <c r="GO67" s="10"/>
      <c r="GP67" s="10"/>
      <c r="GQ67" s="10"/>
      <c r="GR67" s="10"/>
      <c r="GS67" s="10"/>
      <c r="GT67" s="10"/>
      <c r="GU67" s="10"/>
      <c r="GV67" s="10"/>
      <c r="GW67" s="10"/>
      <c r="GX67" s="10"/>
      <c r="GY67" s="10"/>
      <c r="GZ67" s="10"/>
      <c r="HA67" s="10"/>
      <c r="HB67" s="10"/>
      <c r="HC67" s="10"/>
      <c r="HD67" s="10"/>
      <c r="HE67" s="10"/>
      <c r="HF67" s="10"/>
      <c r="HG67" s="10"/>
      <c r="HH67" s="10"/>
      <c r="HI67" s="10"/>
      <c r="HJ67" s="10"/>
      <c r="HK67" s="10"/>
      <c r="HL67" s="10"/>
      <c r="HM67" s="10"/>
      <c r="HN67" s="10"/>
      <c r="HO67" s="10"/>
      <c r="HP67" s="10"/>
      <c r="HQ67" s="10"/>
      <c r="HR67" s="10"/>
      <c r="HS67" s="10"/>
      <c r="HT67" s="10"/>
      <c r="HU67" s="10"/>
      <c r="HV67" s="10"/>
      <c r="HW67" s="10"/>
      <c r="HX67" s="10"/>
      <c r="HY67" s="10"/>
      <c r="HZ67" s="10"/>
      <c r="IA67" s="10"/>
      <c r="IB67" s="10"/>
      <c r="IC67" s="10"/>
      <c r="ID67" s="10"/>
      <c r="IE67" s="10"/>
      <c r="IF67" s="10"/>
      <c r="IG67" s="10"/>
      <c r="IH67" s="10"/>
      <c r="II67" s="10"/>
      <c r="IJ67" s="10"/>
      <c r="IK67" s="10"/>
      <c r="IL67" s="10"/>
      <c r="IM67" s="10"/>
      <c r="IN67" s="10"/>
      <c r="IO67" s="10"/>
      <c r="IP67" s="10"/>
      <c r="IQ67" s="10"/>
      <c r="IR67" s="10"/>
      <c r="IS67" s="10"/>
      <c r="IT67" s="10"/>
      <c r="IU67" s="10"/>
      <c r="IV67" s="10"/>
    </row>
    <row r="68" spans="1:256" x14ac:dyDescent="0.2">
      <c r="A68" s="197" t="s">
        <v>361</v>
      </c>
      <c r="B68" s="192" t="s">
        <v>334</v>
      </c>
      <c r="C68" s="191">
        <v>1</v>
      </c>
      <c r="D68" s="190">
        <v>13.58</v>
      </c>
      <c r="E68" s="189">
        <v>1</v>
      </c>
      <c r="F68" s="192"/>
      <c r="G68" s="187"/>
      <c r="H68" s="33">
        <f t="shared" si="2"/>
        <v>0</v>
      </c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r="BH68" s="10"/>
      <c r="BI68" s="10"/>
      <c r="BJ68" s="10"/>
      <c r="BK68" s="10"/>
      <c r="BL68" s="10"/>
      <c r="BM68" s="10"/>
      <c r="BN68" s="10"/>
      <c r="BO68" s="10"/>
      <c r="BP68" s="10"/>
      <c r="BQ68" s="10"/>
      <c r="BR68" s="10"/>
      <c r="BS68" s="10"/>
      <c r="BT68" s="10"/>
      <c r="BU68" s="10"/>
      <c r="BV68" s="10"/>
      <c r="BW68" s="10"/>
      <c r="BX68" s="10"/>
      <c r="BY68" s="10"/>
      <c r="BZ68" s="10"/>
      <c r="CA68" s="10"/>
      <c r="CB68" s="10"/>
      <c r="CC68" s="10"/>
      <c r="CD68" s="10"/>
      <c r="CE68" s="10"/>
      <c r="CF68" s="10"/>
      <c r="CG68" s="10"/>
      <c r="CH68" s="10"/>
      <c r="CI68" s="10"/>
      <c r="CJ68" s="10"/>
      <c r="CK68" s="10"/>
      <c r="CL68" s="10"/>
      <c r="CM68" s="10"/>
      <c r="CN68" s="10"/>
      <c r="CO68" s="10"/>
      <c r="CP68" s="10"/>
      <c r="CQ68" s="10"/>
      <c r="CR68" s="10"/>
      <c r="CS68" s="10"/>
      <c r="CT68" s="10"/>
      <c r="CU68" s="10"/>
      <c r="CV68" s="10"/>
      <c r="CW68" s="10"/>
      <c r="CX68" s="10"/>
      <c r="CY68" s="10"/>
      <c r="CZ68" s="10"/>
      <c r="DA68" s="10"/>
      <c r="DB68" s="10"/>
      <c r="DC68" s="10"/>
      <c r="DD68" s="10"/>
      <c r="DE68" s="10"/>
      <c r="DF68" s="10"/>
      <c r="DG68" s="10"/>
      <c r="DH68" s="10"/>
      <c r="DI68" s="10"/>
      <c r="DJ68" s="10"/>
      <c r="DK68" s="10"/>
      <c r="DL68" s="10"/>
      <c r="DM68" s="10"/>
      <c r="DN68" s="10"/>
      <c r="DO68" s="10"/>
      <c r="DP68" s="10"/>
      <c r="DQ68" s="10"/>
      <c r="DR68" s="10"/>
      <c r="DS68" s="10"/>
      <c r="DT68" s="10"/>
      <c r="DU68" s="10"/>
      <c r="DV68" s="10"/>
      <c r="DW68" s="10"/>
      <c r="DX68" s="10"/>
      <c r="DY68" s="10"/>
      <c r="DZ68" s="10"/>
      <c r="EA68" s="10"/>
      <c r="EB68" s="10"/>
      <c r="EC68" s="10"/>
      <c r="ED68" s="10"/>
      <c r="EE68" s="10"/>
      <c r="EF68" s="10"/>
      <c r="EG68" s="10"/>
      <c r="EH68" s="10"/>
      <c r="EI68" s="10"/>
      <c r="EJ68" s="10"/>
      <c r="EK68" s="10"/>
      <c r="EL68" s="10"/>
      <c r="EM68" s="10"/>
      <c r="EN68" s="10"/>
      <c r="EO68" s="10"/>
      <c r="EP68" s="10"/>
      <c r="EQ68" s="10"/>
      <c r="ER68" s="10"/>
      <c r="ES68" s="10"/>
      <c r="ET68" s="10"/>
      <c r="EU68" s="10"/>
      <c r="EV68" s="10"/>
      <c r="EW68" s="10"/>
      <c r="EX68" s="10"/>
      <c r="EY68" s="10"/>
      <c r="EZ68" s="10"/>
      <c r="FA68" s="10"/>
      <c r="FB68" s="10"/>
      <c r="FC68" s="10"/>
      <c r="FD68" s="10"/>
      <c r="FE68" s="10"/>
      <c r="FF68" s="10"/>
      <c r="FG68" s="10"/>
      <c r="FH68" s="10"/>
      <c r="FI68" s="10"/>
      <c r="FJ68" s="10"/>
      <c r="FK68" s="10"/>
      <c r="FL68" s="10"/>
      <c r="FM68" s="10"/>
      <c r="FN68" s="10"/>
      <c r="FO68" s="10"/>
      <c r="FP68" s="10"/>
      <c r="FQ68" s="10"/>
      <c r="FR68" s="10"/>
      <c r="FS68" s="10"/>
      <c r="FT68" s="10"/>
      <c r="FU68" s="10"/>
      <c r="FV68" s="10"/>
      <c r="FW68" s="10"/>
      <c r="FX68" s="10"/>
      <c r="FY68" s="10"/>
      <c r="FZ68" s="10"/>
      <c r="GA68" s="10"/>
      <c r="GB68" s="10"/>
      <c r="GC68" s="10"/>
      <c r="GD68" s="10"/>
      <c r="GE68" s="10"/>
      <c r="GF68" s="10"/>
      <c r="GG68" s="10"/>
      <c r="GH68" s="10"/>
      <c r="GI68" s="10"/>
      <c r="GJ68" s="10"/>
      <c r="GK68" s="10"/>
      <c r="GL68" s="10"/>
      <c r="GM68" s="10"/>
      <c r="GN68" s="10"/>
      <c r="GO68" s="10"/>
      <c r="GP68" s="10"/>
      <c r="GQ68" s="10"/>
      <c r="GR68" s="10"/>
      <c r="GS68" s="10"/>
      <c r="GT68" s="10"/>
      <c r="GU68" s="10"/>
      <c r="GV68" s="10"/>
      <c r="GW68" s="10"/>
      <c r="GX68" s="10"/>
      <c r="GY68" s="10"/>
      <c r="GZ68" s="10"/>
      <c r="HA68" s="10"/>
      <c r="HB68" s="10"/>
      <c r="HC68" s="10"/>
      <c r="HD68" s="10"/>
      <c r="HE68" s="10"/>
      <c r="HF68" s="10"/>
      <c r="HG68" s="10"/>
      <c r="HH68" s="10"/>
      <c r="HI68" s="10"/>
      <c r="HJ68" s="10"/>
      <c r="HK68" s="10"/>
      <c r="HL68" s="10"/>
      <c r="HM68" s="10"/>
      <c r="HN68" s="10"/>
      <c r="HO68" s="10"/>
      <c r="HP68" s="10"/>
      <c r="HQ68" s="10"/>
      <c r="HR68" s="10"/>
      <c r="HS68" s="10"/>
      <c r="HT68" s="10"/>
      <c r="HU68" s="10"/>
      <c r="HV68" s="10"/>
      <c r="HW68" s="10"/>
      <c r="HX68" s="10"/>
      <c r="HY68" s="10"/>
      <c r="HZ68" s="10"/>
      <c r="IA68" s="10"/>
      <c r="IB68" s="10"/>
      <c r="IC68" s="10"/>
      <c r="ID68" s="10"/>
      <c r="IE68" s="10"/>
      <c r="IF68" s="10"/>
      <c r="IG68" s="10"/>
      <c r="IH68" s="10"/>
      <c r="II68" s="10"/>
      <c r="IJ68" s="10"/>
      <c r="IK68" s="10"/>
      <c r="IL68" s="10"/>
      <c r="IM68" s="10"/>
      <c r="IN68" s="10"/>
      <c r="IO68" s="10"/>
      <c r="IP68" s="10"/>
      <c r="IQ68" s="10"/>
      <c r="IR68" s="10"/>
      <c r="IS68" s="10"/>
      <c r="IT68" s="10"/>
      <c r="IU68" s="10"/>
      <c r="IV68" s="10"/>
    </row>
    <row r="69" spans="1:256" x14ac:dyDescent="0.2">
      <c r="A69" s="193" t="s">
        <v>360</v>
      </c>
      <c r="B69" s="192" t="s">
        <v>334</v>
      </c>
      <c r="C69" s="191">
        <v>1</v>
      </c>
      <c r="D69" s="190">
        <v>13.58</v>
      </c>
      <c r="E69" s="189">
        <v>1</v>
      </c>
      <c r="F69" s="192"/>
      <c r="G69" s="187"/>
      <c r="H69" s="33">
        <f t="shared" si="2"/>
        <v>0</v>
      </c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  <c r="BB69" s="10"/>
      <c r="BC69" s="10"/>
      <c r="BD69" s="10"/>
      <c r="BE69" s="10"/>
      <c r="BF69" s="10"/>
      <c r="BG69" s="10"/>
      <c r="BH69" s="10"/>
      <c r="BI69" s="10"/>
      <c r="BJ69" s="10"/>
      <c r="BK69" s="10"/>
      <c r="BL69" s="10"/>
      <c r="BM69" s="10"/>
      <c r="BN69" s="10"/>
      <c r="BO69" s="10"/>
      <c r="BP69" s="10"/>
      <c r="BQ69" s="10"/>
      <c r="BR69" s="10"/>
      <c r="BS69" s="10"/>
      <c r="BT69" s="10"/>
      <c r="BU69" s="10"/>
      <c r="BV69" s="10"/>
      <c r="BW69" s="10"/>
      <c r="BX69" s="10"/>
      <c r="BY69" s="10"/>
      <c r="BZ69" s="10"/>
      <c r="CA69" s="10"/>
      <c r="CB69" s="10"/>
      <c r="CC69" s="10"/>
      <c r="CD69" s="10"/>
      <c r="CE69" s="10"/>
      <c r="CF69" s="10"/>
      <c r="CG69" s="10"/>
      <c r="CH69" s="10"/>
      <c r="CI69" s="10"/>
      <c r="CJ69" s="10"/>
      <c r="CK69" s="10"/>
      <c r="CL69" s="10"/>
      <c r="CM69" s="10"/>
      <c r="CN69" s="10"/>
      <c r="CO69" s="10"/>
      <c r="CP69" s="10"/>
      <c r="CQ69" s="10"/>
      <c r="CR69" s="10"/>
      <c r="CS69" s="10"/>
      <c r="CT69" s="10"/>
      <c r="CU69" s="10"/>
      <c r="CV69" s="10"/>
      <c r="CW69" s="10"/>
      <c r="CX69" s="10"/>
      <c r="CY69" s="10"/>
      <c r="CZ69" s="10"/>
      <c r="DA69" s="10"/>
      <c r="DB69" s="10"/>
      <c r="DC69" s="10"/>
      <c r="DD69" s="10"/>
      <c r="DE69" s="10"/>
      <c r="DF69" s="10"/>
      <c r="DG69" s="10"/>
      <c r="DH69" s="10"/>
      <c r="DI69" s="10"/>
      <c r="DJ69" s="10"/>
      <c r="DK69" s="10"/>
      <c r="DL69" s="10"/>
      <c r="DM69" s="10"/>
      <c r="DN69" s="10"/>
      <c r="DO69" s="10"/>
      <c r="DP69" s="10"/>
      <c r="DQ69" s="10"/>
      <c r="DR69" s="10"/>
      <c r="DS69" s="10"/>
      <c r="DT69" s="10"/>
      <c r="DU69" s="10"/>
      <c r="DV69" s="10"/>
      <c r="DW69" s="10"/>
      <c r="DX69" s="10"/>
      <c r="DY69" s="10"/>
      <c r="DZ69" s="10"/>
      <c r="EA69" s="10"/>
      <c r="EB69" s="10"/>
      <c r="EC69" s="10"/>
      <c r="ED69" s="10"/>
      <c r="EE69" s="10"/>
      <c r="EF69" s="10"/>
      <c r="EG69" s="10"/>
      <c r="EH69" s="10"/>
      <c r="EI69" s="10"/>
      <c r="EJ69" s="10"/>
      <c r="EK69" s="10"/>
      <c r="EL69" s="10"/>
      <c r="EM69" s="10"/>
      <c r="EN69" s="10"/>
      <c r="EO69" s="10"/>
      <c r="EP69" s="10"/>
      <c r="EQ69" s="10"/>
      <c r="ER69" s="10"/>
      <c r="ES69" s="10"/>
      <c r="ET69" s="10"/>
      <c r="EU69" s="10"/>
      <c r="EV69" s="10"/>
      <c r="EW69" s="10"/>
      <c r="EX69" s="10"/>
      <c r="EY69" s="10"/>
      <c r="EZ69" s="10"/>
      <c r="FA69" s="10"/>
      <c r="FB69" s="10"/>
      <c r="FC69" s="10"/>
      <c r="FD69" s="10"/>
      <c r="FE69" s="10"/>
      <c r="FF69" s="10"/>
      <c r="FG69" s="10"/>
      <c r="FH69" s="10"/>
      <c r="FI69" s="10"/>
      <c r="FJ69" s="10"/>
      <c r="FK69" s="10"/>
      <c r="FL69" s="10"/>
      <c r="FM69" s="10"/>
      <c r="FN69" s="10"/>
      <c r="FO69" s="10"/>
      <c r="FP69" s="10"/>
      <c r="FQ69" s="10"/>
      <c r="FR69" s="10"/>
      <c r="FS69" s="10"/>
      <c r="FT69" s="10"/>
      <c r="FU69" s="10"/>
      <c r="FV69" s="10"/>
      <c r="FW69" s="10"/>
      <c r="FX69" s="10"/>
      <c r="FY69" s="10"/>
      <c r="FZ69" s="10"/>
      <c r="GA69" s="10"/>
      <c r="GB69" s="10"/>
      <c r="GC69" s="10"/>
      <c r="GD69" s="10"/>
      <c r="GE69" s="10"/>
      <c r="GF69" s="10"/>
      <c r="GG69" s="10"/>
      <c r="GH69" s="10"/>
      <c r="GI69" s="10"/>
      <c r="GJ69" s="10"/>
      <c r="GK69" s="10"/>
      <c r="GL69" s="10"/>
      <c r="GM69" s="10"/>
      <c r="GN69" s="10"/>
      <c r="GO69" s="10"/>
      <c r="GP69" s="10"/>
      <c r="GQ69" s="10"/>
      <c r="GR69" s="10"/>
      <c r="GS69" s="10"/>
      <c r="GT69" s="10"/>
      <c r="GU69" s="10"/>
      <c r="GV69" s="10"/>
      <c r="GW69" s="10"/>
      <c r="GX69" s="10"/>
      <c r="GY69" s="10"/>
      <c r="GZ69" s="10"/>
      <c r="HA69" s="10"/>
      <c r="HB69" s="10"/>
      <c r="HC69" s="10"/>
      <c r="HD69" s="10"/>
      <c r="HE69" s="10"/>
      <c r="HF69" s="10"/>
      <c r="HG69" s="10"/>
      <c r="HH69" s="10"/>
      <c r="HI69" s="10"/>
      <c r="HJ69" s="10"/>
      <c r="HK69" s="10"/>
      <c r="HL69" s="10"/>
      <c r="HM69" s="10"/>
      <c r="HN69" s="10"/>
      <c r="HO69" s="10"/>
      <c r="HP69" s="10"/>
      <c r="HQ69" s="10"/>
      <c r="HR69" s="10"/>
      <c r="HS69" s="10"/>
      <c r="HT69" s="10"/>
      <c r="HU69" s="10"/>
      <c r="HV69" s="10"/>
      <c r="HW69" s="10"/>
      <c r="HX69" s="10"/>
      <c r="HY69" s="10"/>
      <c r="HZ69" s="10"/>
      <c r="IA69" s="10"/>
      <c r="IB69" s="10"/>
      <c r="IC69" s="10"/>
      <c r="ID69" s="10"/>
      <c r="IE69" s="10"/>
      <c r="IF69" s="10"/>
      <c r="IG69" s="10"/>
      <c r="IH69" s="10"/>
      <c r="II69" s="10"/>
      <c r="IJ69" s="10"/>
      <c r="IK69" s="10"/>
      <c r="IL69" s="10"/>
      <c r="IM69" s="10"/>
      <c r="IN69" s="10"/>
      <c r="IO69" s="10"/>
      <c r="IP69" s="10"/>
      <c r="IQ69" s="10"/>
      <c r="IR69" s="10"/>
      <c r="IS69" s="10"/>
      <c r="IT69" s="10"/>
      <c r="IU69" s="10"/>
      <c r="IV69" s="10"/>
    </row>
    <row r="70" spans="1:256" x14ac:dyDescent="0.2">
      <c r="A70" s="193" t="s">
        <v>359</v>
      </c>
      <c r="B70" s="192" t="s">
        <v>334</v>
      </c>
      <c r="C70" s="191">
        <v>1</v>
      </c>
      <c r="D70" s="190">
        <v>13.58</v>
      </c>
      <c r="E70" s="189">
        <v>1</v>
      </c>
      <c r="F70" s="192"/>
      <c r="G70" s="187"/>
      <c r="H70" s="33">
        <f t="shared" si="2"/>
        <v>0</v>
      </c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  <c r="BB70" s="10"/>
      <c r="BC70" s="10"/>
      <c r="BD70" s="10"/>
      <c r="BE70" s="10"/>
      <c r="BF70" s="10"/>
      <c r="BG70" s="10"/>
      <c r="BH70" s="10"/>
      <c r="BI70" s="10"/>
      <c r="BJ70" s="10"/>
      <c r="BK70" s="10"/>
      <c r="BL70" s="10"/>
      <c r="BM70" s="10"/>
      <c r="BN70" s="10"/>
      <c r="BO70" s="10"/>
      <c r="BP70" s="10"/>
      <c r="BQ70" s="10"/>
      <c r="BR70" s="10"/>
      <c r="BS70" s="10"/>
      <c r="BT70" s="10"/>
      <c r="BU70" s="10"/>
      <c r="BV70" s="10"/>
      <c r="BW70" s="10"/>
      <c r="BX70" s="10"/>
      <c r="BY70" s="10"/>
      <c r="BZ70" s="10"/>
      <c r="CA70" s="10"/>
      <c r="CB70" s="10"/>
      <c r="CC70" s="10"/>
      <c r="CD70" s="10"/>
      <c r="CE70" s="10"/>
      <c r="CF70" s="10"/>
      <c r="CG70" s="10"/>
      <c r="CH70" s="10"/>
      <c r="CI70" s="10"/>
      <c r="CJ70" s="10"/>
      <c r="CK70" s="10"/>
      <c r="CL70" s="10"/>
      <c r="CM70" s="10"/>
      <c r="CN70" s="10"/>
      <c r="CO70" s="10"/>
      <c r="CP70" s="10"/>
      <c r="CQ70" s="10"/>
      <c r="CR70" s="10"/>
      <c r="CS70" s="10"/>
      <c r="CT70" s="10"/>
      <c r="CU70" s="10"/>
      <c r="CV70" s="10"/>
      <c r="CW70" s="10"/>
      <c r="CX70" s="10"/>
      <c r="CY70" s="10"/>
      <c r="CZ70" s="10"/>
      <c r="DA70" s="10"/>
      <c r="DB70" s="10"/>
      <c r="DC70" s="10"/>
      <c r="DD70" s="10"/>
      <c r="DE70" s="10"/>
      <c r="DF70" s="10"/>
      <c r="DG70" s="10"/>
      <c r="DH70" s="10"/>
      <c r="DI70" s="10"/>
      <c r="DJ70" s="10"/>
      <c r="DK70" s="10"/>
      <c r="DL70" s="10"/>
      <c r="DM70" s="10"/>
      <c r="DN70" s="10"/>
      <c r="DO70" s="10"/>
      <c r="DP70" s="10"/>
      <c r="DQ70" s="10"/>
      <c r="DR70" s="10"/>
      <c r="DS70" s="10"/>
      <c r="DT70" s="10"/>
      <c r="DU70" s="10"/>
      <c r="DV70" s="10"/>
      <c r="DW70" s="10"/>
      <c r="DX70" s="10"/>
      <c r="DY70" s="10"/>
      <c r="DZ70" s="10"/>
      <c r="EA70" s="10"/>
      <c r="EB70" s="10"/>
      <c r="EC70" s="10"/>
      <c r="ED70" s="10"/>
      <c r="EE70" s="10"/>
      <c r="EF70" s="10"/>
      <c r="EG70" s="10"/>
      <c r="EH70" s="10"/>
      <c r="EI70" s="10"/>
      <c r="EJ70" s="10"/>
      <c r="EK70" s="10"/>
      <c r="EL70" s="10"/>
      <c r="EM70" s="10"/>
      <c r="EN70" s="10"/>
      <c r="EO70" s="10"/>
      <c r="EP70" s="10"/>
      <c r="EQ70" s="10"/>
      <c r="ER70" s="10"/>
      <c r="ES70" s="10"/>
      <c r="ET70" s="10"/>
      <c r="EU70" s="10"/>
      <c r="EV70" s="10"/>
      <c r="EW70" s="10"/>
      <c r="EX70" s="10"/>
      <c r="EY70" s="10"/>
      <c r="EZ70" s="10"/>
      <c r="FA70" s="10"/>
      <c r="FB70" s="10"/>
      <c r="FC70" s="10"/>
      <c r="FD70" s="10"/>
      <c r="FE70" s="10"/>
      <c r="FF70" s="10"/>
      <c r="FG70" s="10"/>
      <c r="FH70" s="10"/>
      <c r="FI70" s="10"/>
      <c r="FJ70" s="10"/>
      <c r="FK70" s="10"/>
      <c r="FL70" s="10"/>
      <c r="FM70" s="10"/>
      <c r="FN70" s="10"/>
      <c r="FO70" s="10"/>
      <c r="FP70" s="10"/>
      <c r="FQ70" s="10"/>
      <c r="FR70" s="10"/>
      <c r="FS70" s="10"/>
      <c r="FT70" s="10"/>
      <c r="FU70" s="10"/>
      <c r="FV70" s="10"/>
      <c r="FW70" s="10"/>
      <c r="FX70" s="10"/>
      <c r="FY70" s="10"/>
      <c r="FZ70" s="10"/>
      <c r="GA70" s="10"/>
      <c r="GB70" s="10"/>
      <c r="GC70" s="10"/>
      <c r="GD70" s="10"/>
      <c r="GE70" s="10"/>
      <c r="GF70" s="10"/>
      <c r="GG70" s="10"/>
      <c r="GH70" s="10"/>
      <c r="GI70" s="10"/>
      <c r="GJ70" s="10"/>
      <c r="GK70" s="10"/>
      <c r="GL70" s="10"/>
      <c r="GM70" s="10"/>
      <c r="GN70" s="10"/>
      <c r="GO70" s="10"/>
      <c r="GP70" s="10"/>
      <c r="GQ70" s="10"/>
      <c r="GR70" s="10"/>
      <c r="GS70" s="10"/>
      <c r="GT70" s="10"/>
      <c r="GU70" s="10"/>
      <c r="GV70" s="10"/>
      <c r="GW70" s="10"/>
      <c r="GX70" s="10"/>
      <c r="GY70" s="10"/>
      <c r="GZ70" s="10"/>
      <c r="HA70" s="10"/>
      <c r="HB70" s="10"/>
      <c r="HC70" s="10"/>
      <c r="HD70" s="10"/>
      <c r="HE70" s="10"/>
      <c r="HF70" s="10"/>
      <c r="HG70" s="10"/>
      <c r="HH70" s="10"/>
      <c r="HI70" s="10"/>
      <c r="HJ70" s="10"/>
      <c r="HK70" s="10"/>
      <c r="HL70" s="10"/>
      <c r="HM70" s="10"/>
      <c r="HN70" s="10"/>
      <c r="HO70" s="10"/>
      <c r="HP70" s="10"/>
      <c r="HQ70" s="10"/>
      <c r="HR70" s="10"/>
      <c r="HS70" s="10"/>
      <c r="HT70" s="10"/>
      <c r="HU70" s="10"/>
      <c r="HV70" s="10"/>
      <c r="HW70" s="10"/>
      <c r="HX70" s="10"/>
      <c r="HY70" s="10"/>
      <c r="HZ70" s="10"/>
      <c r="IA70" s="10"/>
      <c r="IB70" s="10"/>
      <c r="IC70" s="10"/>
      <c r="ID70" s="10"/>
      <c r="IE70" s="10"/>
      <c r="IF70" s="10"/>
      <c r="IG70" s="10"/>
      <c r="IH70" s="10"/>
      <c r="II70" s="10"/>
      <c r="IJ70" s="10"/>
      <c r="IK70" s="10"/>
      <c r="IL70" s="10"/>
      <c r="IM70" s="10"/>
      <c r="IN70" s="10"/>
      <c r="IO70" s="10"/>
      <c r="IP70" s="10"/>
      <c r="IQ70" s="10"/>
      <c r="IR70" s="10"/>
      <c r="IS70" s="10"/>
      <c r="IT70" s="10"/>
      <c r="IU70" s="10"/>
      <c r="IV70" s="10"/>
    </row>
    <row r="71" spans="1:256" x14ac:dyDescent="0.2">
      <c r="A71" s="193" t="s">
        <v>358</v>
      </c>
      <c r="B71" s="192" t="s">
        <v>334</v>
      </c>
      <c r="C71" s="191">
        <v>1</v>
      </c>
      <c r="D71" s="190">
        <v>13.58</v>
      </c>
      <c r="E71" s="189">
        <v>1</v>
      </c>
      <c r="F71" s="192"/>
      <c r="G71" s="187"/>
      <c r="H71" s="33">
        <f t="shared" si="2"/>
        <v>0</v>
      </c>
    </row>
    <row r="72" spans="1:256" x14ac:dyDescent="0.2">
      <c r="A72" s="196" t="s">
        <v>357</v>
      </c>
      <c r="B72" s="192" t="s">
        <v>334</v>
      </c>
      <c r="C72" s="191">
        <v>2</v>
      </c>
      <c r="D72" s="190">
        <v>19.68</v>
      </c>
      <c r="E72" s="189">
        <v>1</v>
      </c>
      <c r="F72" s="192"/>
      <c r="G72" s="187"/>
      <c r="H72" s="33">
        <f t="shared" si="2"/>
        <v>0</v>
      </c>
    </row>
    <row r="73" spans="1:256" x14ac:dyDescent="0.2">
      <c r="A73" s="193" t="s">
        <v>356</v>
      </c>
      <c r="B73" s="192" t="s">
        <v>334</v>
      </c>
      <c r="C73" s="191">
        <v>1</v>
      </c>
      <c r="D73" s="195">
        <v>13.56</v>
      </c>
      <c r="E73" s="189">
        <v>1</v>
      </c>
      <c r="F73" s="192"/>
      <c r="G73" s="187"/>
      <c r="H73" s="33">
        <f t="shared" si="2"/>
        <v>0</v>
      </c>
    </row>
    <row r="74" spans="1:256" x14ac:dyDescent="0.2">
      <c r="A74" s="193" t="s">
        <v>355</v>
      </c>
      <c r="B74" s="192" t="s">
        <v>334</v>
      </c>
      <c r="C74" s="191">
        <v>1</v>
      </c>
      <c r="D74" s="195">
        <v>13.56</v>
      </c>
      <c r="E74" s="189">
        <v>1</v>
      </c>
      <c r="F74" s="192"/>
      <c r="G74" s="187"/>
      <c r="H74" s="33">
        <f t="shared" si="2"/>
        <v>0</v>
      </c>
    </row>
    <row r="75" spans="1:256" x14ac:dyDescent="0.2">
      <c r="A75" s="193" t="s">
        <v>354</v>
      </c>
      <c r="B75" s="192" t="s">
        <v>334</v>
      </c>
      <c r="C75" s="191">
        <v>2</v>
      </c>
      <c r="D75" s="190">
        <v>19.68</v>
      </c>
      <c r="E75" s="189">
        <v>1</v>
      </c>
      <c r="F75" s="192"/>
      <c r="G75" s="187"/>
      <c r="H75" s="33">
        <f t="shared" si="2"/>
        <v>0</v>
      </c>
    </row>
    <row r="76" spans="1:256" x14ac:dyDescent="0.2">
      <c r="A76" s="193"/>
      <c r="B76" s="192"/>
      <c r="C76" s="191"/>
      <c r="D76" s="190"/>
      <c r="E76" s="189"/>
      <c r="F76" s="192"/>
      <c r="G76" s="187"/>
      <c r="H76" s="33"/>
    </row>
    <row r="77" spans="1:256" x14ac:dyDescent="0.2">
      <c r="A77" s="194" t="s">
        <v>353</v>
      </c>
      <c r="B77" s="192"/>
      <c r="C77" s="191"/>
      <c r="D77" s="190"/>
      <c r="E77" s="189"/>
      <c r="F77" s="192"/>
      <c r="G77" s="187"/>
      <c r="H77" s="33"/>
    </row>
    <row r="78" spans="1:256" x14ac:dyDescent="0.2">
      <c r="A78" s="193" t="s">
        <v>352</v>
      </c>
      <c r="B78" s="192" t="s">
        <v>334</v>
      </c>
      <c r="C78" s="191">
        <v>2</v>
      </c>
      <c r="D78" s="190">
        <v>19.649999999999999</v>
      </c>
      <c r="E78" s="189">
        <v>1</v>
      </c>
      <c r="F78" s="192"/>
      <c r="G78" s="187"/>
      <c r="H78" s="33">
        <f t="shared" ref="H78:H85" si="3">ROUND(D78*2*G78*E78,2)</f>
        <v>0</v>
      </c>
    </row>
    <row r="79" spans="1:256" x14ac:dyDescent="0.2">
      <c r="A79" s="193" t="s">
        <v>351</v>
      </c>
      <c r="B79" s="192" t="s">
        <v>334</v>
      </c>
      <c r="C79" s="191">
        <v>2</v>
      </c>
      <c r="D79" s="190">
        <v>27.13</v>
      </c>
      <c r="E79" s="189">
        <v>1</v>
      </c>
      <c r="F79" s="192"/>
      <c r="G79" s="187"/>
      <c r="H79" s="33">
        <f t="shared" si="3"/>
        <v>0</v>
      </c>
    </row>
    <row r="80" spans="1:256" x14ac:dyDescent="0.2">
      <c r="A80" s="193" t="s">
        <v>350</v>
      </c>
      <c r="B80" s="192" t="s">
        <v>334</v>
      </c>
      <c r="C80" s="191">
        <v>2</v>
      </c>
      <c r="D80" s="190">
        <v>27.13</v>
      </c>
      <c r="E80" s="189">
        <v>1</v>
      </c>
      <c r="F80" s="192"/>
      <c r="G80" s="187"/>
      <c r="H80" s="33">
        <f t="shared" si="3"/>
        <v>0</v>
      </c>
    </row>
    <row r="81" spans="1:8" x14ac:dyDescent="0.2">
      <c r="A81" s="193" t="s">
        <v>349</v>
      </c>
      <c r="B81" s="192" t="s">
        <v>334</v>
      </c>
      <c r="C81" s="191">
        <v>1</v>
      </c>
      <c r="D81" s="190">
        <f>2.2*2.16</f>
        <v>4.7520000000000007</v>
      </c>
      <c r="E81" s="189">
        <v>1</v>
      </c>
      <c r="F81" s="192"/>
      <c r="G81" s="187"/>
      <c r="H81" s="33">
        <f t="shared" si="3"/>
        <v>0</v>
      </c>
    </row>
    <row r="82" spans="1:8" x14ac:dyDescent="0.2">
      <c r="A82" s="193" t="s">
        <v>348</v>
      </c>
      <c r="B82" s="192" t="s">
        <v>334</v>
      </c>
      <c r="C82" s="191">
        <v>1</v>
      </c>
      <c r="D82" s="190">
        <f>2.2*2.16</f>
        <v>4.7520000000000007</v>
      </c>
      <c r="E82" s="189">
        <v>1</v>
      </c>
      <c r="F82" s="192"/>
      <c r="G82" s="187"/>
      <c r="H82" s="33">
        <f t="shared" si="3"/>
        <v>0</v>
      </c>
    </row>
    <row r="83" spans="1:8" x14ac:dyDescent="0.2">
      <c r="A83" s="193" t="s">
        <v>347</v>
      </c>
      <c r="B83" s="192" t="s">
        <v>334</v>
      </c>
      <c r="C83" s="191">
        <v>4</v>
      </c>
      <c r="D83" s="190">
        <v>36.450000000000003</v>
      </c>
      <c r="E83" s="189">
        <v>1</v>
      </c>
      <c r="F83" s="192"/>
      <c r="G83" s="187"/>
      <c r="H83" s="33">
        <f t="shared" si="3"/>
        <v>0</v>
      </c>
    </row>
    <row r="84" spans="1:8" x14ac:dyDescent="0.2">
      <c r="A84" s="193" t="s">
        <v>346</v>
      </c>
      <c r="B84" s="192" t="s">
        <v>334</v>
      </c>
      <c r="C84" s="191">
        <v>2</v>
      </c>
      <c r="D84" s="190">
        <v>27.13</v>
      </c>
      <c r="E84" s="189">
        <v>1</v>
      </c>
      <c r="F84" s="192"/>
      <c r="G84" s="187"/>
      <c r="H84" s="33">
        <f t="shared" si="3"/>
        <v>0</v>
      </c>
    </row>
    <row r="85" spans="1:8" x14ac:dyDescent="0.2">
      <c r="A85" s="193" t="s">
        <v>345</v>
      </c>
      <c r="B85" s="192" t="s">
        <v>334</v>
      </c>
      <c r="C85" s="191">
        <v>2</v>
      </c>
      <c r="D85" s="190">
        <v>19.649999999999999</v>
      </c>
      <c r="E85" s="189">
        <v>1</v>
      </c>
      <c r="F85" s="192"/>
      <c r="G85" s="187"/>
      <c r="H85" s="33">
        <f t="shared" si="3"/>
        <v>0</v>
      </c>
    </row>
    <row r="86" spans="1:8" x14ac:dyDescent="0.2">
      <c r="A86" s="186"/>
      <c r="B86" s="182"/>
      <c r="C86" s="185"/>
      <c r="D86" s="184"/>
      <c r="E86" s="183"/>
      <c r="F86" s="182"/>
      <c r="G86" s="187"/>
      <c r="H86" s="33"/>
    </row>
    <row r="87" spans="1:8" x14ac:dyDescent="0.2">
      <c r="A87" s="188" t="s">
        <v>344</v>
      </c>
      <c r="B87" s="182"/>
      <c r="C87" s="185"/>
      <c r="D87" s="184"/>
      <c r="E87" s="183"/>
      <c r="F87" s="182"/>
      <c r="G87" s="187"/>
      <c r="H87" s="33"/>
    </row>
    <row r="88" spans="1:8" x14ac:dyDescent="0.2">
      <c r="A88" s="186" t="s">
        <v>343</v>
      </c>
      <c r="B88" s="192" t="s">
        <v>334</v>
      </c>
      <c r="C88" s="191">
        <v>5</v>
      </c>
      <c r="D88" s="190">
        <v>32.99</v>
      </c>
      <c r="E88" s="189">
        <v>1</v>
      </c>
      <c r="F88" s="182"/>
      <c r="G88" s="187"/>
      <c r="H88" s="33">
        <f>ROUND(D88*2*G88*E88,2)</f>
        <v>0</v>
      </c>
    </row>
    <row r="89" spans="1:8" x14ac:dyDescent="0.2">
      <c r="A89" s="186" t="s">
        <v>342</v>
      </c>
      <c r="B89" s="192" t="s">
        <v>334</v>
      </c>
      <c r="C89" s="191">
        <v>6</v>
      </c>
      <c r="D89" s="190">
        <v>41.76</v>
      </c>
      <c r="E89" s="189">
        <v>1</v>
      </c>
      <c r="F89" s="182"/>
      <c r="G89" s="187"/>
      <c r="H89" s="33">
        <f>ROUND(D89*2*G89*E89,2)</f>
        <v>0</v>
      </c>
    </row>
    <row r="90" spans="1:8" x14ac:dyDescent="0.2">
      <c r="A90" s="186" t="s">
        <v>341</v>
      </c>
      <c r="B90" s="192" t="s">
        <v>334</v>
      </c>
      <c r="C90" s="191">
        <v>6</v>
      </c>
      <c r="D90" s="190">
        <v>41.76</v>
      </c>
      <c r="E90" s="189">
        <v>1</v>
      </c>
      <c r="F90" s="182"/>
      <c r="G90" s="187"/>
      <c r="H90" s="33">
        <f>ROUND(D90*2*G90*E90,2)</f>
        <v>0</v>
      </c>
    </row>
    <row r="91" spans="1:8" x14ac:dyDescent="0.2">
      <c r="A91" s="186" t="s">
        <v>340</v>
      </c>
      <c r="B91" s="192" t="s">
        <v>334</v>
      </c>
      <c r="C91" s="191">
        <v>3</v>
      </c>
      <c r="D91" s="190">
        <v>21.2</v>
      </c>
      <c r="E91" s="189">
        <v>1</v>
      </c>
      <c r="F91" s="10"/>
      <c r="G91" s="187"/>
      <c r="H91" s="33">
        <f>ROUND(D91*2*G91*E91,2)</f>
        <v>0</v>
      </c>
    </row>
    <row r="92" spans="1:8" x14ac:dyDescent="0.2">
      <c r="A92" s="186"/>
      <c r="B92" s="10"/>
      <c r="C92" s="11"/>
      <c r="D92" s="20"/>
      <c r="E92" s="178"/>
      <c r="F92" s="10"/>
      <c r="G92" s="177"/>
      <c r="H92" s="176"/>
    </row>
    <row r="93" spans="1:8" x14ac:dyDescent="0.2">
      <c r="A93" s="188" t="s">
        <v>106</v>
      </c>
      <c r="E93" s="9"/>
    </row>
    <row r="94" spans="1:8" x14ac:dyDescent="0.2">
      <c r="A94" s="186" t="s">
        <v>339</v>
      </c>
      <c r="B94" s="182" t="s">
        <v>337</v>
      </c>
      <c r="C94" s="185"/>
      <c r="D94" s="184">
        <v>63.8</v>
      </c>
      <c r="E94" s="183">
        <v>0.5</v>
      </c>
      <c r="F94" s="182"/>
      <c r="G94" s="187"/>
      <c r="H94" s="33">
        <f>ROUND(D94*2*G94*E94,2)</f>
        <v>0</v>
      </c>
    </row>
    <row r="95" spans="1:8" x14ac:dyDescent="0.2">
      <c r="A95" s="186" t="s">
        <v>338</v>
      </c>
      <c r="B95" s="182" t="s">
        <v>337</v>
      </c>
      <c r="C95" s="185"/>
      <c r="D95" s="184">
        <v>63.8</v>
      </c>
      <c r="E95" s="183">
        <v>0.5</v>
      </c>
      <c r="F95" s="182"/>
      <c r="G95" s="181"/>
      <c r="H95" s="179">
        <f>ROUND(D95*2*G95*E95,2)</f>
        <v>0</v>
      </c>
    </row>
    <row r="96" spans="1:8" x14ac:dyDescent="0.2">
      <c r="A96" s="10"/>
      <c r="B96" s="10"/>
      <c r="C96" s="11"/>
      <c r="D96" s="20"/>
      <c r="E96" s="178"/>
      <c r="F96" s="10"/>
      <c r="G96" s="177"/>
      <c r="H96" s="179"/>
    </row>
    <row r="97" spans="1:8" x14ac:dyDescent="0.2">
      <c r="A97" s="180" t="s">
        <v>75</v>
      </c>
      <c r="B97" s="10"/>
      <c r="C97" s="11"/>
      <c r="D97" s="20"/>
      <c r="E97" s="178"/>
      <c r="F97" s="10"/>
      <c r="G97" s="177"/>
      <c r="H97" s="179"/>
    </row>
    <row r="98" spans="1:8" x14ac:dyDescent="0.2">
      <c r="A98" s="10" t="s">
        <v>336</v>
      </c>
      <c r="B98" s="10" t="s">
        <v>334</v>
      </c>
      <c r="C98" s="11">
        <v>7</v>
      </c>
      <c r="D98" s="20">
        <f>(0.8*0.8)*7</f>
        <v>4.4800000000000004</v>
      </c>
      <c r="E98" s="178">
        <v>1</v>
      </c>
      <c r="F98" s="10"/>
      <c r="G98" s="177"/>
      <c r="H98" s="179">
        <f>ROUND(D98*2*G98*E98,2)</f>
        <v>0</v>
      </c>
    </row>
    <row r="99" spans="1:8" x14ac:dyDescent="0.2">
      <c r="A99" s="10" t="s">
        <v>335</v>
      </c>
      <c r="B99" s="10" t="s">
        <v>334</v>
      </c>
      <c r="C99" s="11">
        <v>2</v>
      </c>
      <c r="D99" s="20">
        <f>(1.2*0.8)*2</f>
        <v>1.92</v>
      </c>
      <c r="E99" s="178">
        <v>1</v>
      </c>
      <c r="F99" s="10"/>
      <c r="G99" s="177"/>
      <c r="H99" s="179">
        <f>ROUND(D99*2*G99*E99,2)</f>
        <v>0</v>
      </c>
    </row>
    <row r="100" spans="1:8" x14ac:dyDescent="0.2">
      <c r="A100" s="10"/>
      <c r="B100" s="10"/>
      <c r="C100" s="11"/>
      <c r="D100" s="20"/>
      <c r="E100" s="178"/>
      <c r="F100" s="10"/>
      <c r="G100" s="177"/>
      <c r="H100" s="176"/>
    </row>
    <row r="101" spans="1:8" ht="15.75" thickBot="1" x14ac:dyDescent="0.3">
      <c r="A101" s="175" t="s">
        <v>333</v>
      </c>
      <c r="B101" s="174"/>
      <c r="C101" s="173"/>
      <c r="D101" s="172">
        <f>SUM(D6:D100)</f>
        <v>1202.6359999999997</v>
      </c>
      <c r="E101" s="171"/>
      <c r="F101" s="170"/>
      <c r="G101" s="169"/>
      <c r="H101" s="168">
        <f>SUM(H6:H99)</f>
        <v>0</v>
      </c>
    </row>
    <row r="102" spans="1:8" ht="15.75" x14ac:dyDescent="0.25">
      <c r="A102" s="161"/>
      <c r="B102" s="161"/>
      <c r="C102" s="167"/>
      <c r="D102" s="164"/>
      <c r="E102" s="166"/>
      <c r="G102" s="165"/>
      <c r="H102" s="164"/>
    </row>
    <row r="103" spans="1:8" x14ac:dyDescent="0.2">
      <c r="A103" s="16" t="s">
        <v>332</v>
      </c>
      <c r="C103" s="14"/>
      <c r="D103" s="14"/>
      <c r="E103" s="163"/>
    </row>
    <row r="104" spans="1:8" x14ac:dyDescent="0.2">
      <c r="A104" s="16" t="s">
        <v>331</v>
      </c>
      <c r="C104" s="16"/>
      <c r="D104" s="14"/>
      <c r="E104" s="163"/>
    </row>
    <row r="105" spans="1:8" x14ac:dyDescent="0.2">
      <c r="A105" s="16" t="s">
        <v>330</v>
      </c>
      <c r="C105" s="14"/>
      <c r="D105" s="14"/>
      <c r="E105" s="163"/>
    </row>
    <row r="106" spans="1:8" x14ac:dyDescent="0.2">
      <c r="A106" s="16" t="s">
        <v>329</v>
      </c>
      <c r="C106" s="14"/>
      <c r="D106" s="14"/>
      <c r="E106" s="163"/>
    </row>
    <row r="107" spans="1:8" x14ac:dyDescent="0.2">
      <c r="A107" s="16" t="s">
        <v>328</v>
      </c>
    </row>
    <row r="110" spans="1:8" s="212" customFormat="1" ht="20.100000000000001" customHeight="1" x14ac:dyDescent="0.2">
      <c r="A110" s="235" t="s">
        <v>441</v>
      </c>
      <c r="B110" s="235"/>
      <c r="C110" s="235"/>
      <c r="D110" s="235"/>
      <c r="E110" s="235"/>
      <c r="F110" s="235"/>
      <c r="G110" s="236">
        <f>H101</f>
        <v>0</v>
      </c>
      <c r="H110" s="237"/>
    </row>
    <row r="111" spans="1:8" s="212" customFormat="1" ht="44.25" customHeight="1" x14ac:dyDescent="0.2">
      <c r="A111" s="235" t="s">
        <v>442</v>
      </c>
      <c r="B111" s="235"/>
      <c r="C111" s="235"/>
      <c r="D111" s="235"/>
      <c r="E111" s="235"/>
      <c r="F111" s="235"/>
      <c r="G111" s="236">
        <f>G110*1.19</f>
        <v>0</v>
      </c>
      <c r="H111" s="237"/>
    </row>
    <row r="112" spans="1:8" s="212" customFormat="1" ht="15.75" x14ac:dyDescent="0.25">
      <c r="A112" s="213"/>
      <c r="B112" s="213"/>
      <c r="C112" s="214"/>
      <c r="D112" s="215"/>
      <c r="E112" s="213"/>
      <c r="F112" s="213"/>
      <c r="G112" s="213"/>
      <c r="H112" s="213"/>
    </row>
    <row r="113" spans="1:8" s="212" customFormat="1" ht="20.100000000000001" customHeight="1" x14ac:dyDescent="0.25">
      <c r="A113" s="228" t="s">
        <v>433</v>
      </c>
      <c r="B113" s="228"/>
      <c r="C113" s="228"/>
      <c r="D113" s="228"/>
      <c r="E113" s="228"/>
      <c r="F113" s="228"/>
      <c r="G113" s="229"/>
      <c r="H113" s="230"/>
    </row>
    <row r="114" spans="1:8" s="212" customFormat="1" ht="20.100000000000001" customHeight="1" x14ac:dyDescent="0.25">
      <c r="A114" s="228" t="s">
        <v>430</v>
      </c>
      <c r="B114" s="228"/>
      <c r="C114" s="228"/>
      <c r="D114" s="228"/>
      <c r="E114" s="228"/>
      <c r="F114" s="228"/>
      <c r="G114" s="229"/>
      <c r="H114" s="230"/>
    </row>
    <row r="115" spans="1:8" s="212" customFormat="1" ht="20.100000000000001" customHeight="1" x14ac:dyDescent="0.25">
      <c r="A115" s="228" t="s">
        <v>429</v>
      </c>
      <c r="B115" s="228"/>
      <c r="C115" s="228"/>
      <c r="D115" s="228"/>
      <c r="E115" s="228"/>
      <c r="F115" s="228"/>
      <c r="G115" s="229"/>
      <c r="H115" s="230"/>
    </row>
    <row r="116" spans="1:8" s="212" customFormat="1" ht="20.100000000000001" customHeight="1" x14ac:dyDescent="0.25">
      <c r="A116" s="228" t="s">
        <v>428</v>
      </c>
      <c r="B116" s="228"/>
      <c r="C116" s="228"/>
      <c r="D116" s="228"/>
      <c r="E116" s="228"/>
      <c r="F116" s="228"/>
      <c r="G116" s="229"/>
      <c r="H116" s="230"/>
    </row>
    <row r="117" spans="1:8" s="212" customFormat="1" ht="15" x14ac:dyDescent="0.25">
      <c r="A117" s="216"/>
      <c r="B117" s="217"/>
      <c r="C117" s="216"/>
      <c r="D117" s="218"/>
      <c r="E117" s="216"/>
      <c r="F117" s="216"/>
      <c r="G117" s="219"/>
      <c r="H117" s="216"/>
    </row>
    <row r="118" spans="1:8" s="212" customFormat="1" ht="16.5" thickBot="1" x14ac:dyDescent="0.3">
      <c r="A118" s="227"/>
      <c r="B118" s="227"/>
      <c r="C118" s="227"/>
      <c r="D118" s="227"/>
      <c r="E118" s="227"/>
      <c r="F118" s="227"/>
      <c r="G118" s="227"/>
      <c r="H118" s="227"/>
    </row>
    <row r="119" spans="1:8" s="212" customFormat="1" ht="15.75" x14ac:dyDescent="0.25">
      <c r="A119" s="1" t="s">
        <v>52</v>
      </c>
      <c r="B119" s="1"/>
      <c r="C119" s="1"/>
      <c r="D119" s="1"/>
      <c r="E119" s="1"/>
      <c r="F119" s="1"/>
      <c r="G119" s="1"/>
      <c r="H119" s="1"/>
    </row>
  </sheetData>
  <sheetProtection algorithmName="SHA-512" hashValue="KS9YA1/gFAcnXzvrYlsHZK8ms1InM1PUbhawDW61MNVfUByncH6or+tiL4qgO/tyrsFdEqsN54nrWVu5QamkrA==" saltValue="6+Nrfbop8yqGrGvXHHn1Fw==" spinCount="100000" sheet="1"/>
  <mergeCells count="13">
    <mergeCell ref="A110:F110"/>
    <mergeCell ref="G110:H110"/>
    <mergeCell ref="A111:F111"/>
    <mergeCell ref="G111:H111"/>
    <mergeCell ref="A113:F113"/>
    <mergeCell ref="G113:H113"/>
    <mergeCell ref="A118:H118"/>
    <mergeCell ref="A114:F114"/>
    <mergeCell ref="G114:H114"/>
    <mergeCell ref="A115:F115"/>
    <mergeCell ref="G115:H115"/>
    <mergeCell ref="A116:F116"/>
    <mergeCell ref="G116:H116"/>
  </mergeCells>
  <conditionalFormatting sqref="A118:H118">
    <cfRule type="cellIs" dxfId="2" priority="1" operator="equal">
      <formula>0</formula>
    </cfRule>
  </conditionalFormatting>
  <conditionalFormatting sqref="G110:H111">
    <cfRule type="cellIs" dxfId="1" priority="2" operator="equal">
      <formula>0</formula>
    </cfRule>
  </conditionalFormatting>
  <conditionalFormatting sqref="G113:H116">
    <cfRule type="cellIs" dxfId="0" priority="3" operator="equal">
      <formula>0</formula>
    </cfRule>
  </conditionalFormatting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2</vt:i4>
      </vt:variant>
    </vt:vector>
  </HeadingPairs>
  <TitlesOfParts>
    <vt:vector size="7" baseType="lpstr">
      <vt:lpstr>Angebot - UHR, GR</vt:lpstr>
      <vt:lpstr>LV_ges</vt:lpstr>
      <vt:lpstr>Nebenangebot</vt:lpstr>
      <vt:lpstr>Grundreinigung</vt:lpstr>
      <vt:lpstr>Angebot - Glasreinigung</vt:lpstr>
      <vt:lpstr>LV_ges!Druckbereich</vt:lpstr>
      <vt:lpstr>LV_ges!Drucktitel</vt:lpstr>
    </vt:vector>
  </TitlesOfParts>
  <Company>Burgenlandkreis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Sparschuh, Angela</dc:creator>
  <cp:lastModifiedBy>Ellmerich, Anne</cp:lastModifiedBy>
  <cp:lastPrinted>2025-11-13T09:12:06Z</cp:lastPrinted>
  <dcterms:created xsi:type="dcterms:W3CDTF">2025-11-13T08:25:49Z</dcterms:created>
  <dcterms:modified xsi:type="dcterms:W3CDTF">2026-02-16T07:50:08Z</dcterms:modified>
</cp:coreProperties>
</file>