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W:\Ellmerich\Ausschreibungen\2026\Amt 60\30.ZVS.4-60-1-2026 (L) Reinigung Schulen Roboter\03 VU\1-Vorbereitungen\Los 4 und 4a BbS Markgrafenweg\"/>
    </mc:Choice>
  </mc:AlternateContent>
  <xr:revisionPtr revIDLastSave="0" documentId="13_ncr:1_{EC260323-698F-4114-9EF2-6317204FED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gebot - UHR, GR" sheetId="5" r:id="rId1"/>
    <sheet name="LV_ges" sheetId="2" r:id="rId2"/>
    <sheet name="Nebenangebot" sheetId="1" r:id="rId3"/>
    <sheet name="Grundreinigung" sheetId="6" r:id="rId4"/>
    <sheet name="Angebot - Glasreinigung" sheetId="4" r:id="rId5"/>
  </sheets>
  <externalReferences>
    <externalReference r:id="rId6"/>
  </externalReferences>
  <definedNames>
    <definedName name="_xlnm.Print_Area" localSheetId="1">LV_ges!$A$1:$W$76</definedName>
    <definedName name="_xlnm.Print_Titles" localSheetId="4">'Angebot - Glasreinigung'!$1:$5</definedName>
    <definedName name="_xlnm.Print_Titles" localSheetId="1">LV_ges!$1:$3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" i="5" l="1"/>
  <c r="D17" i="5" s="1"/>
  <c r="D13" i="5"/>
  <c r="A6" i="6"/>
  <c r="E12" i="6"/>
  <c r="G12" i="6"/>
  <c r="E14" i="6"/>
  <c r="G14" i="6" s="1"/>
  <c r="E16" i="6"/>
  <c r="G16" i="6" s="1"/>
  <c r="E18" i="6"/>
  <c r="G18" i="6"/>
  <c r="E20" i="6"/>
  <c r="G20" i="6" s="1"/>
  <c r="G24" i="6" s="1"/>
  <c r="E22" i="6"/>
  <c r="H310" i="4"/>
  <c r="H311" i="4"/>
  <c r="D11" i="5"/>
  <c r="E1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E142" i="4"/>
  <c r="I142" i="4" s="1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S1" i="2"/>
  <c r="D4" i="2"/>
  <c r="F5" i="2"/>
  <c r="G5" i="2" s="1"/>
  <c r="F6" i="2"/>
  <c r="G6" i="2"/>
  <c r="I6" i="2" s="1"/>
  <c r="F7" i="2"/>
  <c r="G7" i="2" s="1"/>
  <c r="I7" i="2" s="1"/>
  <c r="K7" i="2" s="1"/>
  <c r="L7" i="2" s="1"/>
  <c r="M7" i="2" s="1"/>
  <c r="F8" i="2"/>
  <c r="G8" i="2" s="1"/>
  <c r="F9" i="2"/>
  <c r="G9" i="2"/>
  <c r="I9" i="2" s="1"/>
  <c r="D11" i="2"/>
  <c r="S5" i="2" s="1"/>
  <c r="F12" i="2"/>
  <c r="G12" i="2" s="1"/>
  <c r="F13" i="2"/>
  <c r="G13" i="2"/>
  <c r="I13" i="2"/>
  <c r="K13" i="2" s="1"/>
  <c r="L13" i="2" s="1"/>
  <c r="M13" i="2" s="1"/>
  <c r="F14" i="2"/>
  <c r="G14" i="2"/>
  <c r="I14" i="2" s="1"/>
  <c r="K14" i="2" s="1"/>
  <c r="L14" i="2" s="1"/>
  <c r="M14" i="2" s="1"/>
  <c r="F15" i="2"/>
  <c r="G15" i="2" s="1"/>
  <c r="I15" i="2" s="1"/>
  <c r="K15" i="2" s="1"/>
  <c r="L15" i="2" s="1"/>
  <c r="M15" i="2" s="1"/>
  <c r="F16" i="2"/>
  <c r="G16" i="2"/>
  <c r="I16" i="2"/>
  <c r="K16" i="2" s="1"/>
  <c r="L16" i="2" s="1"/>
  <c r="M16" i="2" s="1"/>
  <c r="F17" i="2"/>
  <c r="G17" i="2" s="1"/>
  <c r="I17" i="2" s="1"/>
  <c r="K17" i="2" s="1"/>
  <c r="L17" i="2" s="1"/>
  <c r="M17" i="2" s="1"/>
  <c r="F18" i="2"/>
  <c r="G18" i="2" s="1"/>
  <c r="I18" i="2" s="1"/>
  <c r="K18" i="2" s="1"/>
  <c r="L18" i="2" s="1"/>
  <c r="M18" i="2" s="1"/>
  <c r="F19" i="2"/>
  <c r="G19" i="2" s="1"/>
  <c r="F20" i="2"/>
  <c r="G20" i="2" s="1"/>
  <c r="F21" i="2"/>
  <c r="G21" i="2" s="1"/>
  <c r="I21" i="2" s="1"/>
  <c r="K21" i="2" s="1"/>
  <c r="L21" i="2" s="1"/>
  <c r="M21" i="2" s="1"/>
  <c r="F22" i="2"/>
  <c r="G22" i="2"/>
  <c r="I22" i="2"/>
  <c r="K22" i="2" s="1"/>
  <c r="L22" i="2" s="1"/>
  <c r="M22" i="2" s="1"/>
  <c r="F23" i="2"/>
  <c r="G23" i="2" s="1"/>
  <c r="I23" i="2" s="1"/>
  <c r="K23" i="2" s="1"/>
  <c r="L23" i="2" s="1"/>
  <c r="M23" i="2" s="1"/>
  <c r="F24" i="2"/>
  <c r="G24" i="2" s="1"/>
  <c r="I24" i="2" s="1"/>
  <c r="K24" i="2" s="1"/>
  <c r="L24" i="2" s="1"/>
  <c r="M24" i="2" s="1"/>
  <c r="F25" i="2"/>
  <c r="G25" i="2" s="1"/>
  <c r="F26" i="2"/>
  <c r="G26" i="2" s="1"/>
  <c r="I26" i="2" s="1"/>
  <c r="K26" i="2" s="1"/>
  <c r="L26" i="2" s="1"/>
  <c r="M26" i="2" s="1"/>
  <c r="D28" i="2"/>
  <c r="F29" i="2"/>
  <c r="G29" i="2" s="1"/>
  <c r="I29" i="2" s="1"/>
  <c r="K29" i="2" s="1"/>
  <c r="L29" i="2" s="1"/>
  <c r="M29" i="2" s="1"/>
  <c r="F30" i="2"/>
  <c r="G30" i="2" s="1"/>
  <c r="I30" i="2" s="1"/>
  <c r="K30" i="2" s="1"/>
  <c r="L30" i="2" s="1"/>
  <c r="M30" i="2" s="1"/>
  <c r="F31" i="2"/>
  <c r="G31" i="2" s="1"/>
  <c r="I31" i="2" s="1"/>
  <c r="K31" i="2" s="1"/>
  <c r="L31" i="2" s="1"/>
  <c r="M31" i="2" s="1"/>
  <c r="F32" i="2"/>
  <c r="G32" i="2" s="1"/>
  <c r="I32" i="2" s="1"/>
  <c r="K32" i="2" s="1"/>
  <c r="L32" i="2" s="1"/>
  <c r="M32" i="2" s="1"/>
  <c r="F33" i="2"/>
  <c r="G33" i="2" s="1"/>
  <c r="I33" i="2" s="1"/>
  <c r="K33" i="2" s="1"/>
  <c r="L33" i="2" s="1"/>
  <c r="M33" i="2" s="1"/>
  <c r="F34" i="2"/>
  <c r="G34" i="2" s="1"/>
  <c r="I34" i="2" s="1"/>
  <c r="K34" i="2" s="1"/>
  <c r="L34" i="2" s="1"/>
  <c r="M34" i="2" s="1"/>
  <c r="F35" i="2"/>
  <c r="G35" i="2" s="1"/>
  <c r="I35" i="2" s="1"/>
  <c r="K35" i="2" s="1"/>
  <c r="L35" i="2" s="1"/>
  <c r="M35" i="2" s="1"/>
  <c r="F36" i="2"/>
  <c r="G36" i="2" s="1"/>
  <c r="I36" i="2" s="1"/>
  <c r="K36" i="2" s="1"/>
  <c r="L36" i="2" s="1"/>
  <c r="M36" i="2" s="1"/>
  <c r="F37" i="2"/>
  <c r="G37" i="2" s="1"/>
  <c r="I37" i="2" s="1"/>
  <c r="K37" i="2" s="1"/>
  <c r="L37" i="2" s="1"/>
  <c r="M37" i="2" s="1"/>
  <c r="F38" i="2"/>
  <c r="G38" i="2" s="1"/>
  <c r="I38" i="2" s="1"/>
  <c r="K38" i="2" s="1"/>
  <c r="L38" i="2" s="1"/>
  <c r="M38" i="2" s="1"/>
  <c r="F39" i="2"/>
  <c r="G39" i="2" s="1"/>
  <c r="I39" i="2" s="1"/>
  <c r="K39" i="2" s="1"/>
  <c r="L39" i="2" s="1"/>
  <c r="M39" i="2" s="1"/>
  <c r="F40" i="2"/>
  <c r="G40" i="2" s="1"/>
  <c r="I40" i="2" s="1"/>
  <c r="K40" i="2" s="1"/>
  <c r="L40" i="2" s="1"/>
  <c r="M40" i="2" s="1"/>
  <c r="F41" i="2"/>
  <c r="G41" i="2" s="1"/>
  <c r="I41" i="2" s="1"/>
  <c r="K41" i="2" s="1"/>
  <c r="L41" i="2" s="1"/>
  <c r="M41" i="2" s="1"/>
  <c r="D43" i="2"/>
  <c r="F44" i="2"/>
  <c r="G44" i="2" s="1"/>
  <c r="I44" i="2" s="1"/>
  <c r="K44" i="2" s="1"/>
  <c r="L44" i="2" s="1"/>
  <c r="M44" i="2" s="1"/>
  <c r="F45" i="2"/>
  <c r="G45" i="2" s="1"/>
  <c r="I45" i="2" s="1"/>
  <c r="K45" i="2" s="1"/>
  <c r="L45" i="2" s="1"/>
  <c r="M45" i="2" s="1"/>
  <c r="F46" i="2"/>
  <c r="G46" i="2" s="1"/>
  <c r="I46" i="2" s="1"/>
  <c r="K46" i="2" s="1"/>
  <c r="L46" i="2" s="1"/>
  <c r="M46" i="2" s="1"/>
  <c r="F47" i="2"/>
  <c r="G47" i="2" s="1"/>
  <c r="I47" i="2" s="1"/>
  <c r="K47" i="2" s="1"/>
  <c r="L47" i="2" s="1"/>
  <c r="M47" i="2" s="1"/>
  <c r="F48" i="2"/>
  <c r="G48" i="2" s="1"/>
  <c r="I48" i="2" s="1"/>
  <c r="K48" i="2" s="1"/>
  <c r="L48" i="2" s="1"/>
  <c r="M48" i="2" s="1"/>
  <c r="F49" i="2"/>
  <c r="G49" i="2" s="1"/>
  <c r="I49" i="2" s="1"/>
  <c r="K49" i="2" s="1"/>
  <c r="L49" i="2" s="1"/>
  <c r="M49" i="2" s="1"/>
  <c r="F50" i="2"/>
  <c r="G50" i="2" s="1"/>
  <c r="I50" i="2" s="1"/>
  <c r="K50" i="2" s="1"/>
  <c r="L50" i="2" s="1"/>
  <c r="M50" i="2" s="1"/>
  <c r="F51" i="2"/>
  <c r="G51" i="2" s="1"/>
  <c r="I51" i="2" s="1"/>
  <c r="K51" i="2" s="1"/>
  <c r="L51" i="2" s="1"/>
  <c r="M51" i="2" s="1"/>
  <c r="F52" i="2"/>
  <c r="G52" i="2" s="1"/>
  <c r="I52" i="2" s="1"/>
  <c r="K52" i="2" s="1"/>
  <c r="L52" i="2" s="1"/>
  <c r="M52" i="2" s="1"/>
  <c r="F53" i="2"/>
  <c r="G53" i="2" s="1"/>
  <c r="I53" i="2" s="1"/>
  <c r="K53" i="2" s="1"/>
  <c r="L53" i="2" s="1"/>
  <c r="M53" i="2" s="1"/>
  <c r="F56" i="2"/>
  <c r="G56" i="2" s="1"/>
  <c r="I56" i="2" s="1"/>
  <c r="K56" i="2" s="1"/>
  <c r="L56" i="2" s="1"/>
  <c r="M56" i="2" s="1"/>
  <c r="F57" i="2"/>
  <c r="G57" i="2" s="1"/>
  <c r="I57" i="2" s="1"/>
  <c r="K57" i="2" s="1"/>
  <c r="L57" i="2" s="1"/>
  <c r="M57" i="2" s="1"/>
  <c r="F58" i="2"/>
  <c r="G58" i="2" s="1"/>
  <c r="I58" i="2" s="1"/>
  <c r="K58" i="2" s="1"/>
  <c r="L58" i="2" s="1"/>
  <c r="M58" i="2" s="1"/>
  <c r="F59" i="2"/>
  <c r="G59" i="2" s="1"/>
  <c r="I59" i="2" s="1"/>
  <c r="K59" i="2" s="1"/>
  <c r="L59" i="2" s="1"/>
  <c r="M59" i="2" s="1"/>
  <c r="F60" i="2"/>
  <c r="G60" i="2" s="1"/>
  <c r="I60" i="2" s="1"/>
  <c r="K60" i="2" s="1"/>
  <c r="L60" i="2" s="1"/>
  <c r="M60" i="2" s="1"/>
  <c r="F61" i="2"/>
  <c r="G61" i="2" s="1"/>
  <c r="I61" i="2" s="1"/>
  <c r="K61" i="2" s="1"/>
  <c r="L61" i="2" s="1"/>
  <c r="M61" i="2" s="1"/>
  <c r="F62" i="2"/>
  <c r="G62" i="2" s="1"/>
  <c r="I62" i="2" s="1"/>
  <c r="K62" i="2" s="1"/>
  <c r="L62" i="2" s="1"/>
  <c r="M62" i="2" s="1"/>
  <c r="C63" i="2"/>
  <c r="D55" i="2" s="1"/>
  <c r="F63" i="2"/>
  <c r="G63" i="2" s="1"/>
  <c r="I63" i="2" s="1"/>
  <c r="K63" i="2" s="1"/>
  <c r="L63" i="2" s="1"/>
  <c r="M63" i="2" s="1"/>
  <c r="F64" i="2"/>
  <c r="G64" i="2" s="1"/>
  <c r="I64" i="2" s="1"/>
  <c r="K64" i="2" s="1"/>
  <c r="L64" i="2" s="1"/>
  <c r="M64" i="2" s="1"/>
  <c r="F65" i="2"/>
  <c r="G65" i="2" s="1"/>
  <c r="I65" i="2" s="1"/>
  <c r="K65" i="2" s="1"/>
  <c r="L65" i="2" s="1"/>
  <c r="M65" i="2" s="1"/>
  <c r="F66" i="2"/>
  <c r="G66" i="2" s="1"/>
  <c r="I66" i="2" s="1"/>
  <c r="K66" i="2" s="1"/>
  <c r="L66" i="2" s="1"/>
  <c r="M66" i="2" s="1"/>
  <c r="F67" i="2"/>
  <c r="G67" i="2" s="1"/>
  <c r="I67" i="2" s="1"/>
  <c r="K67" i="2" s="1"/>
  <c r="L67" i="2" s="1"/>
  <c r="M67" i="2" s="1"/>
  <c r="F68" i="2"/>
  <c r="G68" i="2" s="1"/>
  <c r="I68" i="2" s="1"/>
  <c r="K68" i="2" s="1"/>
  <c r="L68" i="2" s="1"/>
  <c r="M68" i="2" s="1"/>
  <c r="C71" i="2"/>
  <c r="D67" i="1"/>
  <c r="D65" i="1"/>
  <c r="D70" i="1" s="1"/>
  <c r="G26" i="6" l="1"/>
  <c r="G28" i="6" s="1"/>
  <c r="E301" i="4"/>
  <c r="I143" i="4" s="1"/>
  <c r="I301" i="4" s="1"/>
  <c r="T12" i="2"/>
  <c r="K9" i="2"/>
  <c r="L9" i="2" s="1"/>
  <c r="U11" i="2"/>
  <c r="I5" i="2"/>
  <c r="T14" i="2"/>
  <c r="G71" i="2"/>
  <c r="I25" i="2"/>
  <c r="K25" i="2" s="1"/>
  <c r="L25" i="2" s="1"/>
  <c r="M25" i="2" s="1"/>
  <c r="T9" i="2"/>
  <c r="T5" i="2"/>
  <c r="I8" i="2"/>
  <c r="I20" i="2"/>
  <c r="T13" i="2"/>
  <c r="U22" i="2"/>
  <c r="U25" i="2"/>
  <c r="S24" i="2"/>
  <c r="I19" i="2"/>
  <c r="K19" i="2" s="1"/>
  <c r="L19" i="2" s="1"/>
  <c r="M19" i="2" s="1"/>
  <c r="T6" i="2"/>
  <c r="I12" i="2"/>
  <c r="T17" i="2"/>
  <c r="K6" i="2"/>
  <c r="L6" i="2" s="1"/>
  <c r="U4" i="2"/>
  <c r="S18" i="2"/>
  <c r="S12" i="2"/>
  <c r="T25" i="2"/>
  <c r="V23" i="2"/>
  <c r="T22" i="2"/>
  <c r="V20" i="2"/>
  <c r="T19" i="2"/>
  <c r="T16" i="2"/>
  <c r="U10" i="2"/>
  <c r="S9" i="2"/>
  <c r="U7" i="2"/>
  <c r="S6" i="2"/>
  <c r="S15" i="2"/>
  <c r="S25" i="2"/>
  <c r="U23" i="2"/>
  <c r="S22" i="2"/>
  <c r="U20" i="2"/>
  <c r="S19" i="2"/>
  <c r="S16" i="2"/>
  <c r="S13" i="2"/>
  <c r="T10" i="2"/>
  <c r="V8" i="2"/>
  <c r="T7" i="2"/>
  <c r="T4" i="2"/>
  <c r="V24" i="2"/>
  <c r="T23" i="2"/>
  <c r="V21" i="2"/>
  <c r="T20" i="2"/>
  <c r="V18" i="2"/>
  <c r="V15" i="2"/>
  <c r="V12" i="2"/>
  <c r="T11" i="2"/>
  <c r="S10" i="2"/>
  <c r="U8" i="2"/>
  <c r="S7" i="2"/>
  <c r="S4" i="2"/>
  <c r="U19" i="2"/>
  <c r="V10" i="2"/>
  <c r="U24" i="2"/>
  <c r="S23" i="2"/>
  <c r="U21" i="2"/>
  <c r="S20" i="2"/>
  <c r="U18" i="2"/>
  <c r="S17" i="2"/>
  <c r="U15" i="2"/>
  <c r="S14" i="2"/>
  <c r="U12" i="2"/>
  <c r="S11" i="2"/>
  <c r="V9" i="2"/>
  <c r="T8" i="2"/>
  <c r="V6" i="2"/>
  <c r="S21" i="2"/>
  <c r="U16" i="2"/>
  <c r="V7" i="2"/>
  <c r="V25" i="2"/>
  <c r="T24" i="2"/>
  <c r="V22" i="2"/>
  <c r="T21" i="2"/>
  <c r="V19" i="2"/>
  <c r="T18" i="2"/>
  <c r="V16" i="2"/>
  <c r="T15" i="2"/>
  <c r="U9" i="2"/>
  <c r="S8" i="2"/>
  <c r="U6" i="2"/>
  <c r="U13" i="2" l="1"/>
  <c r="K20" i="2"/>
  <c r="L20" i="2" s="1"/>
  <c r="U5" i="2"/>
  <c r="K8" i="2"/>
  <c r="L8" i="2" s="1"/>
  <c r="K5" i="2"/>
  <c r="L5" i="2" s="1"/>
  <c r="U14" i="2"/>
  <c r="K12" i="2"/>
  <c r="L12" i="2" s="1"/>
  <c r="U17" i="2"/>
  <c r="S26" i="2"/>
  <c r="T26" i="2"/>
  <c r="M6" i="2"/>
  <c r="V4" i="2"/>
  <c r="M9" i="2"/>
  <c r="V11" i="2"/>
  <c r="U26" i="2" l="1"/>
  <c r="M12" i="2"/>
  <c r="V17" i="2"/>
  <c r="M5" i="2"/>
  <c r="V14" i="2"/>
  <c r="V5" i="2"/>
  <c r="V26" i="2" s="1"/>
  <c r="M8" i="2"/>
  <c r="V13" i="2"/>
  <c r="M20" i="2"/>
</calcChain>
</file>

<file path=xl/sharedStrings.xml><?xml version="1.0" encoding="utf-8"?>
<sst xmlns="http://schemas.openxmlformats.org/spreadsheetml/2006/main" count="519" uniqueCount="304">
  <si>
    <t>Landratsamt Burgenlandkreis</t>
  </si>
  <si>
    <t>Bauamt</t>
  </si>
  <si>
    <t>SG Zentrales Gebäude- und</t>
  </si>
  <si>
    <t>Liegenschaftsmangement</t>
  </si>
  <si>
    <t>Schönburger Straße 41</t>
  </si>
  <si>
    <t>06618 Naumburg</t>
  </si>
  <si>
    <t>Objekt</t>
  </si>
  <si>
    <t>Leistungsgegenstand:</t>
  </si>
  <si>
    <t xml:space="preserve">Reinigung des Hallenboden Turnhalle </t>
  </si>
  <si>
    <t>Reinigungstechnik:</t>
  </si>
  <si>
    <t>Flächenangabe:</t>
  </si>
  <si>
    <t>Bodenart:</t>
  </si>
  <si>
    <t xml:space="preserve">Einsatz von Reinigungsroboter </t>
  </si>
  <si>
    <t xml:space="preserve">Saugen, Wischen, </t>
  </si>
  <si>
    <t>Funktionsanforderung:</t>
  </si>
  <si>
    <t>Reinigungszeit:</t>
  </si>
  <si>
    <t xml:space="preserve"> ab 23:00 Uhr bis  06:00 Uhr</t>
  </si>
  <si>
    <t>Montag bis Freitag/Samstag früh</t>
  </si>
  <si>
    <t>(durch Schulsport und anschließendem</t>
  </si>
  <si>
    <t>Vereinssport bis 22:00 Uhr nicht anders möglich)</t>
  </si>
  <si>
    <t>Bedingungen:</t>
  </si>
  <si>
    <t>Technik wird vom Auftragnehmer gestellt</t>
  </si>
  <si>
    <t>technische Voraussetzungen sind vom</t>
  </si>
  <si>
    <t>Auftragnehmer zu schaffen</t>
  </si>
  <si>
    <t>Bedienung  der Technik durch Auftragnehmer</t>
  </si>
  <si>
    <t>(Programmierung, Befüllung mit Wasser und</t>
  </si>
  <si>
    <t>Reinigungsmittel, Säuberung und Leerung</t>
  </si>
  <si>
    <t>sowie Wartung und Reparatur)</t>
  </si>
  <si>
    <t>Preis pro Monat:</t>
  </si>
  <si>
    <t>netto:</t>
  </si>
  <si>
    <t>Mwst:</t>
  </si>
  <si>
    <t>brutto:</t>
  </si>
  <si>
    <t>€</t>
  </si>
  <si>
    <t>Bearbeitung der Flächen, die nicht mit dem Reinigungsroboter erreicht werden:</t>
  </si>
  <si>
    <t>Anzahl Arbeitskraft:</t>
  </si>
  <si>
    <t>Leistung m²/h</t>
  </si>
  <si>
    <t>Preis/Monat</t>
  </si>
  <si>
    <t>Zusammenfassung:</t>
  </si>
  <si>
    <t>Arbeitskraft Preis/Monat brutto</t>
  </si>
  <si>
    <t>Vor Abgabe eines Nebenangebotes ist der Bieter verpflichtet mit der Objetkbesichtigung zur Gebäudreinigung die örtlichen Gegebenheiten in der Turnhalle  und die technischen Voraussetzungen zum Einsatz des Reinigungsroboters zu prüfen.</t>
  </si>
  <si>
    <t>ALTERNATIV-/NEBENANGEBOT für Postion Turnhalle-Hallenboden</t>
  </si>
  <si>
    <t>(für Einsatz Reinigungsroboter)</t>
  </si>
  <si>
    <t>Arbeitszeit /Monat</t>
  </si>
  <si>
    <t>Stundenverrechnungssatz</t>
  </si>
  <si>
    <t>Einsatz Reinigungsroboter Preis/Monat brutto</t>
  </si>
  <si>
    <t>Gesamtpreis brutto pro Monat für Position Turnhallenreinigung beim Einsatz eines Wischroboters:</t>
  </si>
  <si>
    <t>Datum, Name des Erklärenden</t>
  </si>
  <si>
    <t>204 m²</t>
  </si>
  <si>
    <t>(vgl. Reinigungsplan Zeile 56 Sporthallenboden)</t>
  </si>
  <si>
    <t>Markgrafenweg 46</t>
  </si>
  <si>
    <t>Berufsbildende Schulen Burgenlandkreis</t>
  </si>
  <si>
    <t>Sportbodenbelag</t>
  </si>
  <si>
    <t>Gesamtsumme</t>
  </si>
  <si>
    <t>M</t>
  </si>
  <si>
    <t>Lg-Kau</t>
  </si>
  <si>
    <t>Geräteraum</t>
  </si>
  <si>
    <t>WC-Fl</t>
  </si>
  <si>
    <t>WC Lehrer</t>
  </si>
  <si>
    <t>WC Damen</t>
  </si>
  <si>
    <t>Waschraum Damen</t>
  </si>
  <si>
    <t>U-Fl</t>
  </si>
  <si>
    <t>Umkleideraum Damen</t>
  </si>
  <si>
    <t>Fl-Fl</t>
  </si>
  <si>
    <t>Turnschuhgang</t>
  </si>
  <si>
    <t>Straßenschuhgang</t>
  </si>
  <si>
    <t>WC Herren</t>
  </si>
  <si>
    <t>Waschraum Herren</t>
  </si>
  <si>
    <t>Umkleideraum Herren</t>
  </si>
  <si>
    <t>Nebenangebot Reinigungs-roboter möglich (siehe Beiblatt)</t>
  </si>
  <si>
    <t>Th-PU</t>
  </si>
  <si>
    <t>Sporthallenboden</t>
  </si>
  <si>
    <t>Turnhalle</t>
  </si>
  <si>
    <t>Fl-Li</t>
  </si>
  <si>
    <t>Flure</t>
  </si>
  <si>
    <t>Tr-Li</t>
  </si>
  <si>
    <t>Treppen</t>
  </si>
  <si>
    <t>B-T</t>
  </si>
  <si>
    <t>Schulleiterzimmer</t>
  </si>
  <si>
    <t>B-PVC</t>
  </si>
  <si>
    <t>Sekretariat</t>
  </si>
  <si>
    <t>Fachbereichszimmer</t>
  </si>
  <si>
    <t>Hw-Fl</t>
  </si>
  <si>
    <t>Küche</t>
  </si>
  <si>
    <t>Lm-Li</t>
  </si>
  <si>
    <t>Vorb.-raum</t>
  </si>
  <si>
    <t>37a</t>
  </si>
  <si>
    <t>K-PVC</t>
  </si>
  <si>
    <t>Klassenraum</t>
  </si>
  <si>
    <t>37</t>
  </si>
  <si>
    <t>B-Li</t>
  </si>
  <si>
    <t>Lehrerzimmer</t>
  </si>
  <si>
    <t>36</t>
  </si>
  <si>
    <t>Sozialarbeiter</t>
  </si>
  <si>
    <t>31</t>
  </si>
  <si>
    <t>2. Obergeschoss</t>
  </si>
  <si>
    <t>La     - Laminat</t>
  </si>
  <si>
    <t>1 x jährlich</t>
  </si>
  <si>
    <t>J</t>
  </si>
  <si>
    <t>PU    - Sporthallenboden</t>
  </si>
  <si>
    <t>1 x vierteljährlich</t>
  </si>
  <si>
    <t>V</t>
  </si>
  <si>
    <t>Tr-St</t>
  </si>
  <si>
    <t>Treppe zu 2. OG</t>
  </si>
  <si>
    <t>H      - Holz</t>
  </si>
  <si>
    <t xml:space="preserve">1 x monatlich </t>
  </si>
  <si>
    <t>Flur</t>
  </si>
  <si>
    <t>Kau   - Kautschuk</t>
  </si>
  <si>
    <t>14 - tägig</t>
  </si>
  <si>
    <t>K-Li</t>
  </si>
  <si>
    <t>27</t>
  </si>
  <si>
    <t>Fl      - Fliesen</t>
  </si>
  <si>
    <t xml:space="preserve">6 x wöchentlich           </t>
  </si>
  <si>
    <t>26</t>
  </si>
  <si>
    <t>T       - Textilboden</t>
  </si>
  <si>
    <t xml:space="preserve">5 x wöchentlich                 </t>
  </si>
  <si>
    <t>25</t>
  </si>
  <si>
    <t>Bt      - Betonboden</t>
  </si>
  <si>
    <t xml:space="preserve">4 x wöchentlich       </t>
  </si>
  <si>
    <t>24</t>
  </si>
  <si>
    <t>Pk     - Parkett</t>
  </si>
  <si>
    <t xml:space="preserve">3 x wöchentlich </t>
  </si>
  <si>
    <t>F-PVC</t>
  </si>
  <si>
    <t>Computerraum</t>
  </si>
  <si>
    <t>23</t>
  </si>
  <si>
    <t>St      - Stein</t>
  </si>
  <si>
    <t xml:space="preserve">2,5 x wöchentlich       </t>
  </si>
  <si>
    <t>22a</t>
  </si>
  <si>
    <t>PVC  - PVC</t>
  </si>
  <si>
    <t xml:space="preserve">2 x wöchentlich   </t>
  </si>
  <si>
    <t>22</t>
  </si>
  <si>
    <t>Li       - Linolium</t>
  </si>
  <si>
    <t xml:space="preserve">1 x wöchentlich  </t>
  </si>
  <si>
    <t>21</t>
  </si>
  <si>
    <t>keine Reinigung</t>
  </si>
  <si>
    <t>WC Lehrer Damen</t>
  </si>
  <si>
    <t>Belagsarten:</t>
  </si>
  <si>
    <t xml:space="preserve">Reinigungshäufigkeit :                                                                                                                                                                            </t>
  </si>
  <si>
    <t>Zusammenfassung</t>
  </si>
  <si>
    <t>1. Obergeschoss</t>
  </si>
  <si>
    <t>Treppe zu 1.OG</t>
  </si>
  <si>
    <t>Treppe zu Keller</t>
  </si>
  <si>
    <t>17a</t>
  </si>
  <si>
    <t>17</t>
  </si>
  <si>
    <t>Hauswirtschaftküchen</t>
  </si>
  <si>
    <t>Keine GR</t>
  </si>
  <si>
    <t>Lg-Li</t>
  </si>
  <si>
    <t>Serverraum</t>
  </si>
  <si>
    <t>16</t>
  </si>
  <si>
    <t>Büro, Verwaltung</t>
  </si>
  <si>
    <t>15a</t>
  </si>
  <si>
    <t>K-Fl</t>
  </si>
  <si>
    <t>15</t>
  </si>
  <si>
    <t>14</t>
  </si>
  <si>
    <t>Sanitärräume</t>
  </si>
  <si>
    <t>13</t>
  </si>
  <si>
    <t>Umkleideräume</t>
  </si>
  <si>
    <t>12</t>
  </si>
  <si>
    <t>Lager, Archive</t>
  </si>
  <si>
    <t>11</t>
  </si>
  <si>
    <t>WC Lehrer Herren</t>
  </si>
  <si>
    <t>Vorbereitungs- Lehrmittelräume</t>
  </si>
  <si>
    <t>Erdgeschoss</t>
  </si>
  <si>
    <t>F-Li</t>
  </si>
  <si>
    <t>Fachunterrichtsräume</t>
  </si>
  <si>
    <t>R04</t>
  </si>
  <si>
    <t>04</t>
  </si>
  <si>
    <t>R03</t>
  </si>
  <si>
    <t>03</t>
  </si>
  <si>
    <t>Klassenräume</t>
  </si>
  <si>
    <t>Konferenz-/Aula</t>
  </si>
  <si>
    <t>02</t>
  </si>
  <si>
    <t>R01/Elektro</t>
  </si>
  <si>
    <t>01</t>
  </si>
  <si>
    <t>Kellergeschoss</t>
  </si>
  <si>
    <t>Bemerkung</t>
  </si>
  <si>
    <t>Nettokosten/Monat</t>
  </si>
  <si>
    <t>Arbeitszeit/Monat</t>
  </si>
  <si>
    <t>Reinigungsfläche im Jahr</t>
  </si>
  <si>
    <t>Reinigungsfläche</t>
  </si>
  <si>
    <t>Bezeichnung/Belagsart</t>
  </si>
  <si>
    <t>Reinigungsgruppe</t>
  </si>
  <si>
    <t>Bemerkungen</t>
  </si>
  <si>
    <t>Preis je m²</t>
  </si>
  <si>
    <t>Kosten pro Monat</t>
  </si>
  <si>
    <t>Jahrespreis in €</t>
  </si>
  <si>
    <t>Stundenverrechnungs-satz</t>
  </si>
  <si>
    <t>Jährliche Ausführungszeiten in Stunden (h)</t>
  </si>
  <si>
    <t>Reinigungsleistung in m²/h gemäß LKZ (siehe Anlage)</t>
  </si>
  <si>
    <t>Jährliche Reinigungsfläche in m²</t>
  </si>
  <si>
    <t>Tage pro Jahr</t>
  </si>
  <si>
    <t>Turnus je Woche</t>
  </si>
  <si>
    <t>Belagsart</t>
  </si>
  <si>
    <t>Fläche in m²</t>
  </si>
  <si>
    <t>Raumart:</t>
  </si>
  <si>
    <t>Raumnummer</t>
  </si>
  <si>
    <t xml:space="preserve">R e i n i g u n g s p l a n </t>
  </si>
  <si>
    <t>Berufsbildende Schule Naumburg Markgrafenweg</t>
  </si>
  <si>
    <t xml:space="preserve">Reinigungsplan </t>
  </si>
  <si>
    <t>Gesamtkosten brutto im Jahr</t>
  </si>
  <si>
    <t xml:space="preserve">zzgl. MwSt </t>
  </si>
  <si>
    <t>Gesamtkosten netto:</t>
  </si>
  <si>
    <t>Gesamtfläche Grundreinigung</t>
  </si>
  <si>
    <t>Kellergeschoss (ohne TH)</t>
  </si>
  <si>
    <t>in €</t>
  </si>
  <si>
    <t>in €/m²</t>
  </si>
  <si>
    <t>m²</t>
  </si>
  <si>
    <t>GP</t>
  </si>
  <si>
    <t>EP</t>
  </si>
  <si>
    <t xml:space="preserve">Fläche in </t>
  </si>
  <si>
    <t>I. Grundreinigungsfläche - Fußbodenfläche</t>
  </si>
  <si>
    <t>Grundreinigung</t>
  </si>
  <si>
    <t>zur</t>
  </si>
  <si>
    <t xml:space="preserve">Zusammenfassung der Flächenangaben für die </t>
  </si>
  <si>
    <t>(Einfach-,Thermofenster-1; Verbund- ,Kastenfenster-2; Spiegelfläche-0,5).</t>
  </si>
  <si>
    <t xml:space="preserve">Die Fläche wurde mit einem  Koeffizienten multipliziert </t>
  </si>
  <si>
    <t>(innen und außen) enthalten.</t>
  </si>
  <si>
    <t xml:space="preserve">Die Glasfläche wurde 1 seitig ausgerechnet. Im Gesamtpreis ist die doppelte Fläche   </t>
  </si>
  <si>
    <t>Rahmen inbegriffen.</t>
  </si>
  <si>
    <t xml:space="preserve">In der ausgerechneten Glasfläche sind die Fensterrahmen sowie die kompletten Türen mit </t>
  </si>
  <si>
    <t>in den Klassenräumen</t>
  </si>
  <si>
    <t>Einfach</t>
  </si>
  <si>
    <t>Schaukasten</t>
  </si>
  <si>
    <t>Thermo</t>
  </si>
  <si>
    <t>Technikraum</t>
  </si>
  <si>
    <t>Holzrahmen/Nebeniengang</t>
  </si>
  <si>
    <t>Eingangstür</t>
  </si>
  <si>
    <t>Haupteingang</t>
  </si>
  <si>
    <t>Keller</t>
  </si>
  <si>
    <t>Brandschutztür</t>
  </si>
  <si>
    <t>Treppenhaus</t>
  </si>
  <si>
    <t>Brandschutztüren</t>
  </si>
  <si>
    <t>011</t>
  </si>
  <si>
    <t>Umkleide</t>
  </si>
  <si>
    <t>Sanitär</t>
  </si>
  <si>
    <t>301</t>
  </si>
  <si>
    <t>Damen</t>
  </si>
  <si>
    <t>209</t>
  </si>
  <si>
    <t>Herren</t>
  </si>
  <si>
    <t>109</t>
  </si>
  <si>
    <t>Damen/Sport</t>
  </si>
  <si>
    <t>006b</t>
  </si>
  <si>
    <t>Herren/Sport</t>
  </si>
  <si>
    <t>006a</t>
  </si>
  <si>
    <t>Vorbereitung</t>
  </si>
  <si>
    <t>309</t>
  </si>
  <si>
    <t>307a</t>
  </si>
  <si>
    <t>Büro Fachgruppenleiter</t>
  </si>
  <si>
    <t>302b</t>
  </si>
  <si>
    <t>302a</t>
  </si>
  <si>
    <t>302</t>
  </si>
  <si>
    <t>206</t>
  </si>
  <si>
    <t>202a</t>
  </si>
  <si>
    <t>Archiv</t>
  </si>
  <si>
    <t>201</t>
  </si>
  <si>
    <t>Sport</t>
  </si>
  <si>
    <t>004</t>
  </si>
  <si>
    <t>Nebengebäude</t>
  </si>
  <si>
    <t>010</t>
  </si>
  <si>
    <t>Konferenzraum</t>
  </si>
  <si>
    <t>002</t>
  </si>
  <si>
    <t>307</t>
  </si>
  <si>
    <t>306</t>
  </si>
  <si>
    <t>Lehrküche</t>
  </si>
  <si>
    <t>Hauswirtschaft</t>
  </si>
  <si>
    <t>303/304</t>
  </si>
  <si>
    <t>207</t>
  </si>
  <si>
    <t>Fachpraxis</t>
  </si>
  <si>
    <t>205</t>
  </si>
  <si>
    <t>204</t>
  </si>
  <si>
    <t>PC-Kabinett</t>
  </si>
  <si>
    <t>203</t>
  </si>
  <si>
    <t>202</t>
  </si>
  <si>
    <t>Fachkabinett</t>
  </si>
  <si>
    <t>107</t>
  </si>
  <si>
    <t>105</t>
  </si>
  <si>
    <t>104</t>
  </si>
  <si>
    <t>103</t>
  </si>
  <si>
    <t>102</t>
  </si>
  <si>
    <t>101</t>
  </si>
  <si>
    <t>003</t>
  </si>
  <si>
    <t>Gesamtpreis zweiseitig</t>
  </si>
  <si>
    <t>Einheitspreis pro m²</t>
  </si>
  <si>
    <t>Anzahl der Fenster</t>
  </si>
  <si>
    <t>Fensterart</t>
  </si>
  <si>
    <t>Raumart</t>
  </si>
  <si>
    <t>Raum-nummer</t>
  </si>
  <si>
    <t xml:space="preserve">         in der berechneten Fläche sind die Fensterrahmen mit inbegriffen</t>
  </si>
  <si>
    <t xml:space="preserve">Reinigung der Glasflächen </t>
  </si>
  <si>
    <t xml:space="preserve">Kosten Regiestunde: </t>
  </si>
  <si>
    <t xml:space="preserve">Stundenverrechnungsatz: </t>
  </si>
  <si>
    <t xml:space="preserve">kalkulierter Stundenlohn: </t>
  </si>
  <si>
    <t>durchschnittliche Arbeitsleistung je Arbeistkraft und Stunde:</t>
  </si>
  <si>
    <t>monatlich zu erbringende Arbeitsstunden:</t>
  </si>
  <si>
    <t>Anzahl zum Einsatz kommende Arbeitskräfte:</t>
  </si>
  <si>
    <t>Angebotssumme/ brutto
(incl. 19% MwSt.) 
für 12x monatliche Unterhaltsreinigung und 1x Grundreinigung</t>
  </si>
  <si>
    <t>Angebotssumme/ brutto
für 1 Grundreinigung, 
incl. 19% MwSt.</t>
  </si>
  <si>
    <t>Angebotssumme/ netto
für 1 Grundreinigung</t>
  </si>
  <si>
    <t>€/ monatlich</t>
  </si>
  <si>
    <t>Angebotssumme/ brutto
Unterhaltsreinigung, 
incl. 19% MwSt.</t>
  </si>
  <si>
    <t>Angebotssumme/ netto
Unterhaltsreinigung</t>
  </si>
  <si>
    <t>HAUPTANGEBOT</t>
  </si>
  <si>
    <t>Angebotssumme netto für 1 Glas- und Rahmenreinigung</t>
  </si>
  <si>
    <t>Angebotssumme brutto für 1 Glas- und Rahmenreinigung, 
incl. 19 % MwSt.</t>
  </si>
  <si>
    <t>Los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</si>
</sst>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D_M_-;\-* #,##0.00\ _D_M_-;_-* &quot;-&quot;??\ _D_M_-;_-@_-"/>
    <numFmt numFmtId="165" formatCode="#,##0.0"/>
  </numFmts>
  <fonts count="3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8"/>
      <color theme="0"/>
      <name val="Arial"/>
      <family val="2"/>
    </font>
    <font>
      <b/>
      <u/>
      <sz val="9"/>
      <color rgb="FFFF0000"/>
      <name val="Arial"/>
      <family val="2"/>
    </font>
    <font>
      <sz val="10"/>
      <color theme="0" tint="-0.249977111117893"/>
      <name val="Arial"/>
      <family val="2"/>
    </font>
    <font>
      <sz val="10"/>
      <color theme="0" tint="-0.1499984740745262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12"/>
      <color indexed="48"/>
      <name val="Arial"/>
      <family val="2"/>
    </font>
    <font>
      <b/>
      <sz val="12"/>
      <name val="Arial"/>
      <family val="2"/>
    </font>
    <font>
      <sz val="12"/>
      <color theme="3" tint="0.3999755851924192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8"/>
      <color rgb="FF0070C0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Times New Roman"/>
      <family val="1"/>
    </font>
    <font>
      <b/>
      <sz val="13"/>
      <color theme="1"/>
      <name val="Calibri"/>
      <family val="2"/>
      <scheme val="minor"/>
    </font>
    <font>
      <sz val="10"/>
      <name val="Arial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29" fillId="0" borderId="0"/>
    <xf numFmtId="164" fontId="29" fillId="0" borderId="0" applyFont="0" applyFill="0" applyBorder="0" applyAlignment="0" applyProtection="0"/>
  </cellStyleXfs>
  <cellXfs count="26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1" fillId="0" borderId="2" xfId="0" applyFont="1" applyBorder="1"/>
    <xf numFmtId="0" fontId="1" fillId="0" borderId="0" xfId="0" applyFont="1" applyBorder="1"/>
    <xf numFmtId="0" fontId="1" fillId="0" borderId="7" xfId="0" applyFont="1" applyBorder="1"/>
    <xf numFmtId="0" fontId="1" fillId="0" borderId="1" xfId="0" applyFont="1" applyBorder="1" applyProtection="1">
      <protection locked="0"/>
    </xf>
    <xf numFmtId="0" fontId="1" fillId="0" borderId="0" xfId="0" applyFont="1" applyAlignment="1">
      <alignment horizontal="center"/>
    </xf>
    <xf numFmtId="0" fontId="5" fillId="0" borderId="0" xfId="3"/>
    <xf numFmtId="0" fontId="5" fillId="0" borderId="0" xfId="3" applyProtection="1">
      <protection locked="0"/>
    </xf>
    <xf numFmtId="0" fontId="6" fillId="0" borderId="0" xfId="3" applyFont="1" applyProtection="1">
      <protection locked="0"/>
    </xf>
    <xf numFmtId="0" fontId="5" fillId="0" borderId="0" xfId="3" applyAlignment="1">
      <alignment horizontal="center"/>
    </xf>
    <xf numFmtId="0" fontId="6" fillId="0" borderId="0" xfId="3" applyFont="1"/>
    <xf numFmtId="2" fontId="6" fillId="0" borderId="0" xfId="3" applyNumberFormat="1" applyFont="1"/>
    <xf numFmtId="0" fontId="4" fillId="0" borderId="0" xfId="3" applyFont="1"/>
    <xf numFmtId="49" fontId="5" fillId="0" borderId="0" xfId="3" applyNumberFormat="1" applyProtection="1">
      <protection locked="0"/>
    </xf>
    <xf numFmtId="49" fontId="6" fillId="0" borderId="0" xfId="3" applyNumberFormat="1" applyFont="1" applyProtection="1">
      <protection locked="0"/>
    </xf>
    <xf numFmtId="2" fontId="7" fillId="0" borderId="0" xfId="3" applyNumberFormat="1" applyFont="1"/>
    <xf numFmtId="49" fontId="6" fillId="0" borderId="0" xfId="3" applyNumberFormat="1" applyFont="1" applyAlignment="1" applyProtection="1">
      <alignment horizontal="center"/>
      <protection locked="0"/>
    </xf>
    <xf numFmtId="2" fontId="6" fillId="0" borderId="0" xfId="3" applyNumberFormat="1" applyFont="1" applyProtection="1">
      <protection locked="0"/>
    </xf>
    <xf numFmtId="0" fontId="6" fillId="0" borderId="8" xfId="3" applyFont="1" applyBorder="1" applyProtection="1">
      <protection locked="0"/>
    </xf>
    <xf numFmtId="0" fontId="5" fillId="0" borderId="9" xfId="3" applyBorder="1"/>
    <xf numFmtId="4" fontId="6" fillId="0" borderId="9" xfId="3" applyNumberFormat="1" applyFont="1" applyBorder="1"/>
    <xf numFmtId="0" fontId="6" fillId="0" borderId="9" xfId="3" applyFont="1" applyBorder="1"/>
    <xf numFmtId="0" fontId="6" fillId="0" borderId="9" xfId="3" applyFont="1" applyBorder="1" applyAlignment="1">
      <alignment horizontal="center"/>
    </xf>
    <xf numFmtId="0" fontId="8" fillId="0" borderId="9" xfId="3" applyFont="1" applyBorder="1"/>
    <xf numFmtId="49" fontId="6" fillId="0" borderId="10" xfId="3" applyNumberFormat="1" applyFont="1" applyBorder="1"/>
    <xf numFmtId="0" fontId="6" fillId="0" borderId="11" xfId="3" applyFont="1" applyBorder="1" applyProtection="1">
      <protection locked="0"/>
    </xf>
    <xf numFmtId="49" fontId="5" fillId="0" borderId="1" xfId="3" applyNumberFormat="1" applyBorder="1" applyProtection="1">
      <protection locked="0"/>
    </xf>
    <xf numFmtId="2" fontId="6" fillId="0" borderId="1" xfId="3" applyNumberFormat="1" applyFont="1" applyBorder="1" applyProtection="1">
      <protection locked="0"/>
    </xf>
    <xf numFmtId="1" fontId="6" fillId="0" borderId="1" xfId="3" applyNumberFormat="1" applyFont="1" applyBorder="1" applyAlignment="1" applyProtection="1">
      <alignment horizontal="center"/>
      <protection locked="0"/>
    </xf>
    <xf numFmtId="49" fontId="6" fillId="0" borderId="1" xfId="3" applyNumberFormat="1" applyFont="1" applyBorder="1" applyAlignment="1" applyProtection="1">
      <alignment horizontal="center"/>
      <protection locked="0"/>
    </xf>
    <xf numFmtId="0" fontId="6" fillId="0" borderId="1" xfId="3" applyFont="1" applyBorder="1" applyProtection="1">
      <protection locked="0"/>
    </xf>
    <xf numFmtId="49" fontId="6" fillId="0" borderId="12" xfId="3" applyNumberFormat="1" applyFont="1" applyBorder="1"/>
    <xf numFmtId="4" fontId="6" fillId="0" borderId="1" xfId="3" applyNumberFormat="1" applyFont="1" applyBorder="1" applyAlignment="1">
      <alignment horizontal="center"/>
    </xf>
    <xf numFmtId="4" fontId="6" fillId="2" borderId="1" xfId="3" applyNumberFormat="1" applyFont="1" applyFill="1" applyBorder="1" applyAlignment="1" applyProtection="1">
      <alignment horizontal="center"/>
      <protection locked="0"/>
    </xf>
    <xf numFmtId="4" fontId="6" fillId="0" borderId="1" xfId="3" applyNumberFormat="1" applyFont="1" applyBorder="1" applyAlignment="1">
      <alignment horizontal="right"/>
    </xf>
    <xf numFmtId="4" fontId="6" fillId="0" borderId="1" xfId="3" applyNumberFormat="1" applyFont="1" applyBorder="1"/>
    <xf numFmtId="0" fontId="6" fillId="0" borderId="1" xfId="3" applyFont="1" applyBorder="1" applyAlignment="1">
      <alignment horizontal="center"/>
    </xf>
    <xf numFmtId="49" fontId="8" fillId="0" borderId="12" xfId="3" applyNumberFormat="1" applyFont="1" applyBorder="1"/>
    <xf numFmtId="0" fontId="5" fillId="0" borderId="11" xfId="3" applyBorder="1" applyProtection="1">
      <protection locked="0"/>
    </xf>
    <xf numFmtId="0" fontId="9" fillId="3" borderId="13" xfId="1" applyFont="1" applyFill="1" applyBorder="1" applyAlignment="1">
      <alignment wrapText="1"/>
    </xf>
    <xf numFmtId="1" fontId="6" fillId="0" borderId="1" xfId="3" applyNumberFormat="1" applyFont="1" applyBorder="1" applyAlignment="1">
      <alignment horizontal="center"/>
    </xf>
    <xf numFmtId="2" fontId="6" fillId="0" borderId="1" xfId="3" applyNumberFormat="1" applyFont="1" applyBorder="1" applyAlignment="1">
      <alignment horizontal="center"/>
    </xf>
    <xf numFmtId="2" fontId="6" fillId="0" borderId="1" xfId="3" applyNumberFormat="1" applyFont="1" applyBorder="1" applyAlignment="1">
      <alignment horizontal="right"/>
    </xf>
    <xf numFmtId="0" fontId="6" fillId="3" borderId="1" xfId="3" applyFont="1" applyFill="1" applyBorder="1"/>
    <xf numFmtId="0" fontId="6" fillId="0" borderId="12" xfId="3" applyFont="1" applyBorder="1" applyAlignment="1">
      <alignment horizontal="left"/>
    </xf>
    <xf numFmtId="0" fontId="6" fillId="4" borderId="11" xfId="3" applyFont="1" applyFill="1" applyBorder="1"/>
    <xf numFmtId="4" fontId="5" fillId="4" borderId="1" xfId="3" applyNumberFormat="1" applyFill="1" applyBorder="1" applyAlignment="1">
      <alignment horizontal="center"/>
    </xf>
    <xf numFmtId="4" fontId="6" fillId="4" borderId="1" xfId="3" applyNumberFormat="1" applyFont="1" applyFill="1" applyBorder="1" applyAlignment="1">
      <alignment horizontal="center"/>
    </xf>
    <xf numFmtId="49" fontId="5" fillId="4" borderId="1" xfId="3" applyNumberFormat="1" applyFill="1" applyBorder="1" applyAlignment="1">
      <alignment horizontal="center"/>
    </xf>
    <xf numFmtId="4" fontId="6" fillId="4" borderId="1" xfId="3" applyNumberFormat="1" applyFont="1" applyFill="1" applyBorder="1"/>
    <xf numFmtId="0" fontId="6" fillId="4" borderId="1" xfId="3" applyFont="1" applyFill="1" applyBorder="1" applyAlignment="1">
      <alignment horizontal="center"/>
    </xf>
    <xf numFmtId="1" fontId="6" fillId="4" borderId="1" xfId="3" applyNumberFormat="1" applyFont="1" applyFill="1" applyBorder="1" applyAlignment="1">
      <alignment horizontal="center"/>
    </xf>
    <xf numFmtId="2" fontId="10" fillId="4" borderId="1" xfId="3" applyNumberFormat="1" applyFont="1" applyFill="1" applyBorder="1" applyAlignment="1">
      <alignment horizontal="center"/>
    </xf>
    <xf numFmtId="0" fontId="11" fillId="4" borderId="1" xfId="3" applyFont="1" applyFill="1" applyBorder="1"/>
    <xf numFmtId="0" fontId="6" fillId="4" borderId="12" xfId="3" applyFont="1" applyFill="1" applyBorder="1" applyAlignment="1">
      <alignment horizontal="left"/>
    </xf>
    <xf numFmtId="2" fontId="5" fillId="0" borderId="1" xfId="3" applyNumberFormat="1" applyBorder="1" applyProtection="1">
      <protection locked="0"/>
    </xf>
    <xf numFmtId="49" fontId="6" fillId="5" borderId="12" xfId="3" applyNumberFormat="1" applyFont="1" applyFill="1" applyBorder="1"/>
    <xf numFmtId="0" fontId="12" fillId="0" borderId="0" xfId="3" applyFont="1"/>
    <xf numFmtId="1" fontId="6" fillId="0" borderId="1" xfId="3" applyNumberFormat="1" applyFont="1" applyBorder="1" applyAlignment="1" applyProtection="1">
      <alignment horizontal="center" vertical="top" wrapText="1"/>
      <protection locked="0"/>
    </xf>
    <xf numFmtId="0" fontId="6" fillId="0" borderId="1" xfId="3" applyFont="1" applyBorder="1" applyAlignment="1" applyProtection="1">
      <alignment horizontal="center" vertical="top" wrapText="1"/>
      <protection locked="0"/>
    </xf>
    <xf numFmtId="2" fontId="6" fillId="0" borderId="1" xfId="3" applyNumberFormat="1" applyFont="1" applyBorder="1" applyAlignment="1" applyProtection="1">
      <alignment vertical="top" wrapText="1"/>
      <protection locked="0"/>
    </xf>
    <xf numFmtId="0" fontId="13" fillId="0" borderId="0" xfId="3" applyFont="1"/>
    <xf numFmtId="0" fontId="14" fillId="0" borderId="0" xfId="3" applyFont="1"/>
    <xf numFmtId="1" fontId="5" fillId="0" borderId="1" xfId="3" applyNumberFormat="1" applyBorder="1" applyAlignment="1" applyProtection="1">
      <alignment horizontal="center"/>
      <protection locked="0"/>
    </xf>
    <xf numFmtId="49" fontId="5" fillId="0" borderId="1" xfId="3" applyNumberFormat="1" applyBorder="1" applyAlignment="1" applyProtection="1">
      <alignment horizontal="center"/>
      <protection locked="0"/>
    </xf>
    <xf numFmtId="0" fontId="5" fillId="0" borderId="1" xfId="3" applyBorder="1" applyProtection="1">
      <protection locked="0"/>
    </xf>
    <xf numFmtId="49" fontId="4" fillId="0" borderId="12" xfId="3" applyNumberFormat="1" applyFont="1" applyBorder="1"/>
    <xf numFmtId="4" fontId="15" fillId="0" borderId="9" xfId="3" applyNumberFormat="1" applyFont="1" applyBorder="1"/>
    <xf numFmtId="0" fontId="5" fillId="0" borderId="14" xfId="3" applyBorder="1"/>
    <xf numFmtId="0" fontId="5" fillId="0" borderId="15" xfId="3" applyBorder="1"/>
    <xf numFmtId="4" fontId="4" fillId="0" borderId="11" xfId="3" applyNumberFormat="1" applyFont="1" applyBorder="1"/>
    <xf numFmtId="2" fontId="5" fillId="0" borderId="1" xfId="3" applyNumberFormat="1" applyBorder="1"/>
    <xf numFmtId="4" fontId="5" fillId="0" borderId="1" xfId="3" applyNumberFormat="1" applyBorder="1"/>
    <xf numFmtId="4" fontId="4" fillId="0" borderId="1" xfId="3" applyNumberFormat="1" applyFont="1" applyBorder="1"/>
    <xf numFmtId="0" fontId="5" fillId="0" borderId="16" xfId="3" applyBorder="1"/>
    <xf numFmtId="0" fontId="6" fillId="4" borderId="17" xfId="3" applyFont="1" applyFill="1" applyBorder="1"/>
    <xf numFmtId="4" fontId="5" fillId="4" borderId="18" xfId="3" applyNumberFormat="1" applyFill="1" applyBorder="1" applyAlignment="1">
      <alignment horizontal="center"/>
    </xf>
    <xf numFmtId="4" fontId="6" fillId="4" borderId="18" xfId="3" applyNumberFormat="1" applyFont="1" applyFill="1" applyBorder="1" applyAlignment="1">
      <alignment horizontal="center"/>
    </xf>
    <xf numFmtId="49" fontId="5" fillId="4" borderId="18" xfId="3" applyNumberFormat="1" applyFill="1" applyBorder="1" applyAlignment="1">
      <alignment horizontal="center"/>
    </xf>
    <xf numFmtId="4" fontId="6" fillId="4" borderId="18" xfId="3" applyNumberFormat="1" applyFont="1" applyFill="1" applyBorder="1"/>
    <xf numFmtId="0" fontId="6" fillId="4" borderId="18" xfId="3" applyFont="1" applyFill="1" applyBorder="1" applyAlignment="1">
      <alignment horizontal="center"/>
    </xf>
    <xf numFmtId="1" fontId="6" fillId="4" borderId="18" xfId="3" applyNumberFormat="1" applyFont="1" applyFill="1" applyBorder="1" applyAlignment="1">
      <alignment horizontal="center"/>
    </xf>
    <xf numFmtId="2" fontId="10" fillId="4" borderId="18" xfId="3" applyNumberFormat="1" applyFont="1" applyFill="1" applyBorder="1" applyAlignment="1">
      <alignment horizontal="center"/>
    </xf>
    <xf numFmtId="0" fontId="11" fillId="4" borderId="18" xfId="3" applyFont="1" applyFill="1" applyBorder="1"/>
    <xf numFmtId="0" fontId="6" fillId="4" borderId="19" xfId="3" applyFont="1" applyFill="1" applyBorder="1" applyAlignment="1">
      <alignment horizontal="left"/>
    </xf>
    <xf numFmtId="0" fontId="5" fillId="0" borderId="17" xfId="3" applyBorder="1"/>
    <xf numFmtId="0" fontId="5" fillId="0" borderId="18" xfId="3" applyBorder="1" applyAlignment="1">
      <alignment textRotation="90"/>
    </xf>
    <xf numFmtId="0" fontId="5" fillId="0" borderId="18" xfId="3" applyBorder="1" applyAlignment="1">
      <alignment textRotation="90" wrapText="1"/>
    </xf>
    <xf numFmtId="0" fontId="5" fillId="0" borderId="18" xfId="3" applyBorder="1"/>
    <xf numFmtId="0" fontId="5" fillId="0" borderId="19" xfId="3" applyBorder="1" applyAlignment="1">
      <alignment textRotation="90"/>
    </xf>
    <xf numFmtId="0" fontId="6" fillId="0" borderId="20" xfId="3" applyFont="1" applyBorder="1" applyProtection="1">
      <protection locked="0"/>
    </xf>
    <xf numFmtId="4" fontId="6" fillId="0" borderId="21" xfId="3" applyNumberFormat="1" applyFont="1" applyBorder="1" applyAlignment="1">
      <alignment horizontal="center" textRotation="90" wrapText="1"/>
    </xf>
    <xf numFmtId="4" fontId="6" fillId="0" borderId="22" xfId="3" applyNumberFormat="1" applyFont="1" applyBorder="1" applyAlignment="1">
      <alignment horizontal="center" textRotation="90" wrapText="1"/>
    </xf>
    <xf numFmtId="4" fontId="6" fillId="2" borderId="22" xfId="3" applyNumberFormat="1" applyFont="1" applyFill="1" applyBorder="1" applyAlignment="1">
      <alignment horizontal="center" textRotation="90" wrapText="1"/>
    </xf>
    <xf numFmtId="49" fontId="6" fillId="0" borderId="22" xfId="3" applyNumberFormat="1" applyFont="1" applyBorder="1" applyAlignment="1">
      <alignment horizontal="right" textRotation="90" wrapText="1"/>
    </xf>
    <xf numFmtId="0" fontId="6" fillId="0" borderId="22" xfId="3" applyFont="1" applyBorder="1" applyAlignment="1">
      <alignment horizontal="center" textRotation="90"/>
    </xf>
    <xf numFmtId="1" fontId="6" fillId="0" borderId="22" xfId="3" applyNumberFormat="1" applyFont="1" applyBorder="1" applyAlignment="1">
      <alignment horizontal="center" textRotation="90"/>
    </xf>
    <xf numFmtId="49" fontId="6" fillId="0" borderId="22" xfId="3" applyNumberFormat="1" applyFont="1" applyBorder="1" applyAlignment="1">
      <alignment horizontal="center"/>
    </xf>
    <xf numFmtId="0" fontId="5" fillId="0" borderId="23" xfId="3" applyBorder="1"/>
    <xf numFmtId="0" fontId="5" fillId="0" borderId="24" xfId="3" applyBorder="1" applyAlignment="1">
      <alignment textRotation="90"/>
    </xf>
    <xf numFmtId="0" fontId="14" fillId="0" borderId="0" xfId="3" applyFont="1" applyProtection="1">
      <protection locked="0"/>
    </xf>
    <xf numFmtId="0" fontId="14" fillId="0" borderId="0" xfId="3" applyFont="1" applyAlignment="1" applyProtection="1">
      <alignment horizontal="center"/>
      <protection locked="0"/>
    </xf>
    <xf numFmtId="0" fontId="16" fillId="0" borderId="0" xfId="3" applyFont="1"/>
    <xf numFmtId="0" fontId="18" fillId="0" borderId="0" xfId="3" applyFont="1"/>
    <xf numFmtId="164" fontId="0" fillId="0" borderId="0" xfId="4" applyFont="1" applyBorder="1"/>
    <xf numFmtId="0" fontId="4" fillId="0" borderId="0" xfId="3" applyFont="1" applyProtection="1">
      <protection locked="0"/>
    </xf>
    <xf numFmtId="49" fontId="5" fillId="0" borderId="0" xfId="3" applyNumberFormat="1"/>
    <xf numFmtId="49" fontId="4" fillId="0" borderId="0" xfId="3" applyNumberFormat="1" applyFont="1"/>
    <xf numFmtId="0" fontId="4" fillId="0" borderId="0" xfId="3" applyFont="1" applyAlignment="1" applyProtection="1">
      <alignment wrapText="1"/>
      <protection locked="0"/>
    </xf>
    <xf numFmtId="49" fontId="4" fillId="0" borderId="0" xfId="3" applyNumberFormat="1" applyFont="1" applyAlignment="1">
      <alignment wrapText="1"/>
    </xf>
    <xf numFmtId="49" fontId="14" fillId="0" borderId="0" xfId="3" applyNumberFormat="1" applyFont="1"/>
    <xf numFmtId="0" fontId="6" fillId="0" borderId="0" xfId="3" applyFont="1" applyAlignment="1" applyProtection="1">
      <alignment horizontal="right"/>
      <protection locked="0"/>
    </xf>
    <xf numFmtId="4" fontId="18" fillId="0" borderId="0" xfId="3" applyNumberFormat="1" applyFont="1" applyAlignment="1">
      <alignment horizontal="center"/>
    </xf>
    <xf numFmtId="4" fontId="5" fillId="0" borderId="0" xfId="3" applyNumberFormat="1"/>
    <xf numFmtId="4" fontId="20" fillId="0" borderId="42" xfId="3" applyNumberFormat="1" applyFont="1" applyBorder="1" applyAlignment="1">
      <alignment horizontal="center"/>
    </xf>
    <xf numFmtId="4" fontId="22" fillId="0" borderId="43" xfId="3" applyNumberFormat="1" applyFont="1" applyBorder="1"/>
    <xf numFmtId="0" fontId="22" fillId="0" borderId="44" xfId="3" applyFont="1" applyBorder="1"/>
    <xf numFmtId="4" fontId="20" fillId="0" borderId="45" xfId="3" applyNumberFormat="1" applyFont="1" applyBorder="1" applyAlignment="1">
      <alignment horizontal="center"/>
    </xf>
    <xf numFmtId="164" fontId="6" fillId="0" borderId="44" xfId="4" applyFont="1" applyBorder="1"/>
    <xf numFmtId="0" fontId="5" fillId="0" borderId="44" xfId="3" applyBorder="1" applyAlignment="1">
      <alignment horizontal="center"/>
    </xf>
    <xf numFmtId="0" fontId="5" fillId="0" borderId="44" xfId="3" applyBorder="1"/>
    <xf numFmtId="0" fontId="14" fillId="0" borderId="44" xfId="3" applyFont="1" applyBorder="1"/>
    <xf numFmtId="49" fontId="4" fillId="0" borderId="46" xfId="3" applyNumberFormat="1" applyFont="1" applyBorder="1"/>
    <xf numFmtId="4" fontId="6" fillId="0" borderId="47" xfId="3" applyNumberFormat="1" applyFont="1" applyBorder="1"/>
    <xf numFmtId="4" fontId="23" fillId="0" borderId="35" xfId="3" applyNumberFormat="1" applyFont="1" applyBorder="1" applyProtection="1">
      <protection locked="0"/>
    </xf>
    <xf numFmtId="0" fontId="6" fillId="0" borderId="48" xfId="3" applyFont="1" applyBorder="1" applyProtection="1">
      <protection locked="0"/>
    </xf>
    <xf numFmtId="165" fontId="6" fillId="0" borderId="49" xfId="3" applyNumberFormat="1" applyFont="1" applyBorder="1" applyAlignment="1" applyProtection="1">
      <alignment horizontal="center"/>
      <protection locked="0"/>
    </xf>
    <xf numFmtId="4" fontId="6" fillId="0" borderId="50" xfId="3" applyNumberFormat="1" applyFont="1" applyBorder="1" applyAlignment="1" applyProtection="1">
      <alignment horizontal="center"/>
      <protection locked="0"/>
    </xf>
    <xf numFmtId="0" fontId="6" fillId="0" borderId="50" xfId="3" applyFont="1" applyBorder="1" applyAlignment="1" applyProtection="1">
      <alignment horizontal="center"/>
      <protection locked="0"/>
    </xf>
    <xf numFmtId="0" fontId="6" fillId="0" borderId="50" xfId="3" applyFont="1" applyBorder="1" applyProtection="1">
      <protection locked="0"/>
    </xf>
    <xf numFmtId="0" fontId="6" fillId="0" borderId="51" xfId="3" applyFont="1" applyBorder="1" applyProtection="1">
      <protection locked="0"/>
    </xf>
    <xf numFmtId="0" fontId="5" fillId="0" borderId="27" xfId="3" applyBorder="1"/>
    <xf numFmtId="4" fontId="6" fillId="0" borderId="11" xfId="3" applyNumberFormat="1" applyFont="1" applyBorder="1"/>
    <xf numFmtId="4" fontId="23" fillId="0" borderId="1" xfId="3" applyNumberFormat="1" applyFont="1" applyBorder="1" applyProtection="1">
      <protection locked="0"/>
    </xf>
    <xf numFmtId="0" fontId="6" fillId="0" borderId="49" xfId="3" applyFont="1" applyBorder="1" applyProtection="1">
      <protection locked="0"/>
    </xf>
    <xf numFmtId="4" fontId="6" fillId="0" borderId="49" xfId="3" applyNumberFormat="1" applyFont="1" applyBorder="1" applyAlignment="1" applyProtection="1">
      <alignment horizontal="center"/>
      <protection locked="0"/>
    </xf>
    <xf numFmtId="0" fontId="6" fillId="0" borderId="49" xfId="3" applyFont="1" applyBorder="1" applyAlignment="1" applyProtection="1">
      <alignment horizontal="center"/>
      <protection locked="0"/>
    </xf>
    <xf numFmtId="0" fontId="6" fillId="0" borderId="52" xfId="3" applyFont="1" applyBorder="1" applyProtection="1">
      <protection locked="0"/>
    </xf>
    <xf numFmtId="0" fontId="6" fillId="0" borderId="53" xfId="3" applyFont="1" applyBorder="1" applyProtection="1">
      <protection locked="0"/>
    </xf>
    <xf numFmtId="0" fontId="8" fillId="0" borderId="52" xfId="3" applyFont="1" applyBorder="1" applyProtection="1">
      <protection locked="0"/>
    </xf>
    <xf numFmtId="4" fontId="6" fillId="0" borderId="54" xfId="3" applyNumberFormat="1" applyFont="1" applyBorder="1" applyAlignment="1" applyProtection="1">
      <alignment horizontal="center"/>
      <protection locked="0"/>
    </xf>
    <xf numFmtId="0" fontId="6" fillId="0" borderId="54" xfId="3" applyFont="1" applyBorder="1" applyAlignment="1" applyProtection="1">
      <alignment horizontal="center"/>
      <protection locked="0"/>
    </xf>
    <xf numFmtId="0" fontId="6" fillId="0" borderId="54" xfId="3" applyFont="1" applyBorder="1" applyProtection="1">
      <protection locked="0"/>
    </xf>
    <xf numFmtId="0" fontId="6" fillId="0" borderId="55" xfId="3" applyFont="1" applyBorder="1" applyProtection="1">
      <protection locked="0"/>
    </xf>
    <xf numFmtId="165" fontId="6" fillId="0" borderId="54" xfId="3" applyNumberFormat="1" applyFont="1" applyBorder="1" applyAlignment="1" applyProtection="1">
      <alignment horizontal="center"/>
      <protection locked="0"/>
    </xf>
    <xf numFmtId="0" fontId="5" fillId="0" borderId="30" xfId="3" applyBorder="1"/>
    <xf numFmtId="0" fontId="5" fillId="0" borderId="31" xfId="3" applyBorder="1"/>
    <xf numFmtId="0" fontId="5" fillId="0" borderId="1" xfId="3" applyBorder="1"/>
    <xf numFmtId="4" fontId="8" fillId="6" borderId="1" xfId="3" applyNumberFormat="1" applyFont="1" applyFill="1" applyBorder="1" applyProtection="1">
      <protection locked="0"/>
    </xf>
    <xf numFmtId="164" fontId="6" fillId="0" borderId="49" xfId="3" applyNumberFormat="1" applyFont="1" applyBorder="1" applyProtection="1">
      <protection locked="0"/>
    </xf>
    <xf numFmtId="165" fontId="6" fillId="0" borderId="1" xfId="3" applyNumberFormat="1" applyFont="1" applyBorder="1" applyAlignment="1" applyProtection="1">
      <alignment horizontal="center"/>
      <protection locked="0"/>
    </xf>
    <xf numFmtId="164" fontId="24" fillId="0" borderId="1" xfId="4" applyFont="1" applyBorder="1"/>
    <xf numFmtId="0" fontId="5" fillId="0" borderId="1" xfId="3" applyBorder="1" applyAlignment="1">
      <alignment horizontal="center"/>
    </xf>
    <xf numFmtId="0" fontId="24" fillId="0" borderId="41" xfId="3" applyFont="1" applyBorder="1"/>
    <xf numFmtId="164" fontId="0" fillId="0" borderId="1" xfId="4" applyFont="1" applyBorder="1"/>
    <xf numFmtId="49" fontId="24" fillId="0" borderId="38" xfId="3" applyNumberFormat="1" applyFont="1" applyBorder="1"/>
    <xf numFmtId="0" fontId="4" fillId="0" borderId="1" xfId="3" applyFont="1" applyBorder="1"/>
    <xf numFmtId="49" fontId="24" fillId="0" borderId="56" xfId="3" applyNumberFormat="1" applyFont="1" applyBorder="1"/>
    <xf numFmtId="0" fontId="4" fillId="0" borderId="1" xfId="3" applyFont="1" applyBorder="1" applyProtection="1">
      <protection locked="0"/>
    </xf>
    <xf numFmtId="49" fontId="24" fillId="0" borderId="32" xfId="3" applyNumberFormat="1" applyFont="1" applyBorder="1"/>
    <xf numFmtId="0" fontId="4" fillId="0" borderId="1" xfId="3" applyFont="1" applyBorder="1" applyAlignment="1" applyProtection="1">
      <alignment wrapText="1"/>
      <protection locked="0"/>
    </xf>
    <xf numFmtId="49" fontId="24" fillId="0" borderId="32" xfId="3" applyNumberFormat="1" applyFont="1" applyBorder="1" applyAlignment="1">
      <alignment wrapText="1"/>
    </xf>
    <xf numFmtId="49" fontId="24" fillId="0" borderId="57" xfId="3" applyNumberFormat="1" applyFont="1" applyBorder="1"/>
    <xf numFmtId="0" fontId="6" fillId="0" borderId="1" xfId="3" applyFont="1" applyBorder="1" applyAlignment="1" applyProtection="1">
      <alignment horizontal="right"/>
      <protection locked="0"/>
    </xf>
    <xf numFmtId="49" fontId="24" fillId="0" borderId="16" xfId="3" applyNumberFormat="1" applyFont="1" applyBorder="1"/>
    <xf numFmtId="0" fontId="8" fillId="0" borderId="49" xfId="3" applyFont="1" applyBorder="1" applyProtection="1">
      <protection locked="0"/>
    </xf>
    <xf numFmtId="4" fontId="6" fillId="0" borderId="1" xfId="3" applyNumberFormat="1" applyFont="1" applyBorder="1" applyAlignment="1" applyProtection="1">
      <alignment horizontal="center"/>
      <protection locked="0"/>
    </xf>
    <xf numFmtId="0" fontId="6" fillId="0" borderId="1" xfId="3" applyFont="1" applyBorder="1" applyAlignment="1" applyProtection="1">
      <alignment horizontal="center"/>
      <protection locked="0"/>
    </xf>
    <xf numFmtId="165" fontId="6" fillId="0" borderId="48" xfId="3" applyNumberFormat="1" applyFont="1" applyBorder="1" applyAlignment="1" applyProtection="1">
      <alignment horizontal="center"/>
      <protection locked="0"/>
    </xf>
    <xf numFmtId="4" fontId="6" fillId="0" borderId="48" xfId="3" applyNumberFormat="1" applyFont="1" applyBorder="1" applyAlignment="1" applyProtection="1">
      <alignment horizontal="center"/>
      <protection locked="0"/>
    </xf>
    <xf numFmtId="0" fontId="6" fillId="0" borderId="48" xfId="3" applyFont="1" applyBorder="1" applyAlignment="1" applyProtection="1">
      <alignment horizontal="center"/>
      <protection locked="0"/>
    </xf>
    <xf numFmtId="0" fontId="6" fillId="0" borderId="58" xfId="3" applyFont="1" applyBorder="1" applyProtection="1">
      <protection locked="0"/>
    </xf>
    <xf numFmtId="49" fontId="24" fillId="0" borderId="59" xfId="3" applyNumberFormat="1" applyFont="1" applyBorder="1"/>
    <xf numFmtId="0" fontId="6" fillId="0" borderId="60" xfId="3" applyFont="1" applyBorder="1" applyProtection="1">
      <protection locked="0"/>
    </xf>
    <xf numFmtId="49" fontId="24" fillId="0" borderId="61" xfId="3" applyNumberFormat="1" applyFont="1" applyBorder="1"/>
    <xf numFmtId="49" fontId="24" fillId="0" borderId="62" xfId="3" applyNumberFormat="1" applyFont="1" applyBorder="1"/>
    <xf numFmtId="49" fontId="24" fillId="0" borderId="26" xfId="3" applyNumberFormat="1" applyFont="1" applyBorder="1"/>
    <xf numFmtId="49" fontId="24" fillId="5" borderId="62" xfId="3" applyNumberFormat="1" applyFont="1" applyFill="1" applyBorder="1"/>
    <xf numFmtId="49" fontId="6" fillId="5" borderId="62" xfId="3" applyNumberFormat="1" applyFont="1" applyFill="1" applyBorder="1"/>
    <xf numFmtId="49" fontId="24" fillId="0" borderId="12" xfId="3" applyNumberFormat="1" applyFont="1" applyBorder="1"/>
    <xf numFmtId="49" fontId="24" fillId="0" borderId="63" xfId="3" applyNumberFormat="1" applyFont="1" applyBorder="1"/>
    <xf numFmtId="0" fontId="6" fillId="7" borderId="17" xfId="3" applyFont="1" applyFill="1" applyBorder="1" applyAlignment="1">
      <alignment horizontal="center" wrapText="1"/>
    </xf>
    <xf numFmtId="0" fontId="6" fillId="7" borderId="18" xfId="3" applyFont="1" applyFill="1" applyBorder="1" applyAlignment="1">
      <alignment horizontal="center" wrapText="1"/>
    </xf>
    <xf numFmtId="0" fontId="6" fillId="7" borderId="18" xfId="3" applyFont="1" applyFill="1" applyBorder="1"/>
    <xf numFmtId="0" fontId="6" fillId="7" borderId="23" xfId="3" applyFont="1" applyFill="1" applyBorder="1"/>
    <xf numFmtId="0" fontId="6" fillId="8" borderId="64" xfId="3" applyFont="1" applyFill="1" applyBorder="1" applyAlignment="1">
      <alignment wrapText="1"/>
    </xf>
    <xf numFmtId="0" fontId="16" fillId="0" borderId="0" xfId="3" applyFont="1" applyAlignment="1">
      <alignment horizontal="center"/>
    </xf>
    <xf numFmtId="0" fontId="25" fillId="0" borderId="0" xfId="3" applyFont="1"/>
    <xf numFmtId="0" fontId="27" fillId="0" borderId="0" xfId="0" applyFont="1" applyAlignment="1">
      <alignment vertical="center"/>
    </xf>
    <xf numFmtId="0" fontId="4" fillId="0" borderId="0" xfId="5"/>
    <xf numFmtId="0" fontId="18" fillId="0" borderId="0" xfId="5" applyFont="1"/>
    <xf numFmtId="0" fontId="18" fillId="0" borderId="0" xfId="5" applyFont="1" applyAlignment="1">
      <alignment horizontal="center"/>
    </xf>
    <xf numFmtId="164" fontId="2" fillId="0" borderId="0" xfId="4" applyFont="1" applyBorder="1" applyProtection="1"/>
    <xf numFmtId="0" fontId="4" fillId="0" borderId="0" xfId="1"/>
    <xf numFmtId="0" fontId="4" fillId="0" borderId="0" xfId="1" applyAlignment="1">
      <alignment horizontal="center"/>
    </xf>
    <xf numFmtId="164" fontId="0" fillId="0" borderId="0" xfId="2" applyFont="1" applyProtection="1"/>
    <xf numFmtId="0" fontId="4" fillId="0" borderId="0" xfId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8" fillId="0" borderId="0" xfId="5" applyFont="1" applyAlignment="1">
      <alignment horizontal="right"/>
    </xf>
    <xf numFmtId="0" fontId="26" fillId="0" borderId="5" xfId="0" applyFont="1" applyBorder="1" applyAlignment="1" applyProtection="1">
      <alignment horizontal="center"/>
      <protection locked="0"/>
    </xf>
    <xf numFmtId="0" fontId="26" fillId="0" borderId="6" xfId="0" applyFont="1" applyBorder="1" applyAlignment="1" applyProtection="1">
      <alignment horizontal="center"/>
      <protection locked="0"/>
    </xf>
    <xf numFmtId="0" fontId="2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26" fillId="9" borderId="5" xfId="0" applyNumberFormat="1" applyFont="1" applyFill="1" applyBorder="1" applyAlignment="1" applyProtection="1">
      <alignment horizontal="center" vertical="center"/>
      <protection locked="0"/>
    </xf>
    <xf numFmtId="2" fontId="26" fillId="9" borderId="7" xfId="0" applyNumberFormat="1" applyFont="1" applyFill="1" applyBorder="1" applyAlignment="1" applyProtection="1">
      <alignment horizontal="center" vertical="center"/>
      <protection locked="0"/>
    </xf>
    <xf numFmtId="2" fontId="26" fillId="9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left" wrapText="1"/>
    </xf>
    <xf numFmtId="0" fontId="18" fillId="0" borderId="0" xfId="5" applyFont="1" applyAlignment="1">
      <alignment horizontal="right" vertical="center" wrapText="1"/>
    </xf>
    <xf numFmtId="2" fontId="26" fillId="0" borderId="5" xfId="0" applyNumberFormat="1" applyFont="1" applyBorder="1" applyAlignment="1" applyProtection="1">
      <alignment horizontal="center" vertical="center"/>
      <protection locked="0"/>
    </xf>
    <xf numFmtId="2" fontId="26" fillId="0" borderId="6" xfId="0" applyNumberFormat="1" applyFont="1" applyBorder="1" applyAlignment="1" applyProtection="1">
      <alignment horizontal="center" vertical="center"/>
      <protection locked="0"/>
    </xf>
    <xf numFmtId="0" fontId="29" fillId="0" borderId="0" xfId="6"/>
    <xf numFmtId="0" fontId="6" fillId="0" borderId="0" xfId="6" applyFont="1"/>
    <xf numFmtId="4" fontId="16" fillId="0" borderId="25" xfId="6" applyNumberFormat="1" applyFont="1" applyBorder="1"/>
    <xf numFmtId="0" fontId="4" fillId="0" borderId="0" xfId="6" applyFont="1"/>
    <xf numFmtId="0" fontId="16" fillId="0" borderId="0" xfId="6" applyFont="1"/>
    <xf numFmtId="4" fontId="29" fillId="0" borderId="26" xfId="6" applyNumberFormat="1" applyBorder="1"/>
    <xf numFmtId="9" fontId="29" fillId="0" borderId="0" xfId="6" applyNumberFormat="1"/>
    <xf numFmtId="0" fontId="29" fillId="0" borderId="26" xfId="6" applyBorder="1"/>
    <xf numFmtId="0" fontId="16" fillId="0" borderId="26" xfId="6" applyFont="1" applyBorder="1"/>
    <xf numFmtId="2" fontId="16" fillId="0" borderId="0" xfId="6" applyNumberFormat="1" applyFont="1"/>
    <xf numFmtId="4" fontId="16" fillId="0" borderId="11" xfId="6" applyNumberFormat="1" applyFont="1" applyBorder="1"/>
    <xf numFmtId="0" fontId="16" fillId="0" borderId="1" xfId="6" applyFont="1" applyBorder="1"/>
    <xf numFmtId="4" fontId="18" fillId="0" borderId="1" xfId="7" applyNumberFormat="1" applyFont="1" applyBorder="1" applyProtection="1"/>
    <xf numFmtId="164" fontId="18" fillId="0" borderId="6" xfId="7" applyFont="1" applyBorder="1" applyProtection="1"/>
    <xf numFmtId="164" fontId="18" fillId="0" borderId="7" xfId="7" applyFont="1" applyBorder="1" applyProtection="1"/>
    <xf numFmtId="0" fontId="16" fillId="0" borderId="7" xfId="6" applyFont="1" applyBorder="1"/>
    <xf numFmtId="164" fontId="18" fillId="0" borderId="56" xfId="7" applyFont="1" applyBorder="1" applyAlignment="1" applyProtection="1">
      <alignment horizontal="left"/>
    </xf>
    <xf numFmtId="4" fontId="16" fillId="0" borderId="28" xfId="6" applyNumberFormat="1" applyFont="1" applyBorder="1"/>
    <xf numFmtId="4" fontId="19" fillId="6" borderId="1" xfId="6" applyNumberFormat="1" applyFont="1" applyFill="1" applyBorder="1" applyProtection="1">
      <protection locked="0"/>
    </xf>
    <xf numFmtId="4" fontId="16" fillId="0" borderId="1" xfId="6" applyNumberFormat="1" applyFont="1" applyBorder="1"/>
    <xf numFmtId="0" fontId="16" fillId="0" borderId="30" xfId="6" applyFont="1" applyBorder="1"/>
    <xf numFmtId="0" fontId="16" fillId="0" borderId="31" xfId="6" applyFont="1" applyBorder="1"/>
    <xf numFmtId="2" fontId="16" fillId="0" borderId="32" xfId="6" applyNumberFormat="1" applyFont="1" applyBorder="1"/>
    <xf numFmtId="4" fontId="17" fillId="6" borderId="29" xfId="6" applyNumberFormat="1" applyFont="1" applyFill="1" applyBorder="1" applyProtection="1">
      <protection locked="0"/>
    </xf>
    <xf numFmtId="2" fontId="16" fillId="0" borderId="0" xfId="6" applyNumberFormat="1" applyFont="1" applyAlignment="1">
      <alignment horizontal="left"/>
    </xf>
    <xf numFmtId="2" fontId="16" fillId="0" borderId="16" xfId="6" applyNumberFormat="1" applyFont="1" applyBorder="1" applyAlignment="1">
      <alignment horizontal="left"/>
    </xf>
    <xf numFmtId="2" fontId="16" fillId="0" borderId="16" xfId="6" applyNumberFormat="1" applyFont="1" applyBorder="1"/>
    <xf numFmtId="4" fontId="16" fillId="0" borderId="35" xfId="6" applyNumberFormat="1" applyFont="1" applyBorder="1"/>
    <xf numFmtId="4" fontId="17" fillId="6" borderId="1" xfId="6" applyNumberFormat="1" applyFont="1" applyFill="1" applyBorder="1" applyProtection="1">
      <protection locked="0"/>
    </xf>
    <xf numFmtId="2" fontId="16" fillId="0" borderId="3" xfId="6" applyNumberFormat="1" applyFont="1" applyBorder="1"/>
    <xf numFmtId="2" fontId="16" fillId="0" borderId="36" xfId="6" applyNumberFormat="1" applyFont="1" applyBorder="1"/>
    <xf numFmtId="2" fontId="16" fillId="0" borderId="37" xfId="6" applyNumberFormat="1" applyFont="1" applyBorder="1" applyAlignment="1">
      <alignment horizontal="left"/>
    </xf>
    <xf numFmtId="2" fontId="16" fillId="0" borderId="38" xfId="6" applyNumberFormat="1" applyFont="1" applyBorder="1" applyAlignment="1">
      <alignment horizontal="left"/>
    </xf>
    <xf numFmtId="0" fontId="16" fillId="0" borderId="28" xfId="6" applyFont="1" applyBorder="1"/>
    <xf numFmtId="0" fontId="16" fillId="6" borderId="29" xfId="6" applyFont="1" applyFill="1" applyBorder="1"/>
    <xf numFmtId="2" fontId="16" fillId="0" borderId="29" xfId="6" applyNumberFormat="1" applyFont="1" applyBorder="1"/>
    <xf numFmtId="0" fontId="16" fillId="0" borderId="32" xfId="6" applyFont="1" applyBorder="1"/>
    <xf numFmtId="0" fontId="16" fillId="0" borderId="33" xfId="6" applyFont="1" applyBorder="1"/>
    <xf numFmtId="0" fontId="16" fillId="6" borderId="34" xfId="6" applyFont="1" applyFill="1" applyBorder="1"/>
    <xf numFmtId="2" fontId="16" fillId="0" borderId="34" xfId="6" applyNumberFormat="1" applyFont="1" applyBorder="1"/>
    <xf numFmtId="0" fontId="16" fillId="0" borderId="3" xfId="6" applyFont="1" applyBorder="1"/>
    <xf numFmtId="0" fontId="16" fillId="0" borderId="16" xfId="6" applyFont="1" applyBorder="1"/>
    <xf numFmtId="0" fontId="16" fillId="0" borderId="39" xfId="6" applyFont="1" applyBorder="1"/>
    <xf numFmtId="0" fontId="16" fillId="6" borderId="22" xfId="6" applyFont="1" applyFill="1" applyBorder="1"/>
    <xf numFmtId="2" fontId="16" fillId="0" borderId="22" xfId="6" applyNumberFormat="1" applyFont="1" applyBorder="1"/>
    <xf numFmtId="0" fontId="16" fillId="0" borderId="40" xfId="6" applyFont="1" applyBorder="1"/>
    <xf numFmtId="0" fontId="16" fillId="0" borderId="21" xfId="6" applyFont="1" applyBorder="1"/>
    <xf numFmtId="0" fontId="20" fillId="0" borderId="41" xfId="6" applyFont="1" applyBorder="1"/>
    <xf numFmtId="0" fontId="21" fillId="0" borderId="0" xfId="6" applyFont="1"/>
    <xf numFmtId="0" fontId="18" fillId="0" borderId="0" xfId="6" applyFont="1"/>
  </cellXfs>
  <cellStyles count="8">
    <cellStyle name="Komma 2" xfId="2" xr:uid="{00000000-0005-0000-0000-000000000000}"/>
    <cellStyle name="Komma 3" xfId="4" xr:uid="{FDEFE912-F91B-4163-9744-8A2E74700A6B}"/>
    <cellStyle name="Komma 4" xfId="7" xr:uid="{2971635F-05D9-49FC-B7E0-5FF8382DC550}"/>
    <cellStyle name="Standard" xfId="0" builtinId="0"/>
    <cellStyle name="Standard 2" xfId="1" xr:uid="{00000000-0005-0000-0000-000002000000}"/>
    <cellStyle name="Standard 3" xfId="3" xr:uid="{10C80DF7-94CC-4D10-8A57-0E1241D50628}"/>
    <cellStyle name="Standard 3 2" xfId="5" xr:uid="{81898FFD-FE42-49D8-A007-3A868BA5A51F}"/>
    <cellStyle name="Standard 4" xfId="6" xr:uid="{541A4096-243C-4E5F-B667-13D73246C8A1}"/>
  </cellStyles>
  <dxfs count="18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llmerich\AppData\Local\Microsoft\Windows\INetCache\Content.Outlook\Z4MKY3G2\4.%20Reinigungsplan%20%20Markgrafenweg.xls" TargetMode="External"/><Relationship Id="rId1" Type="http://schemas.openxmlformats.org/officeDocument/2006/relationships/externalLinkPath" Target="file:///C:\Users\Ellmerich\AppData\Local\Microsoft\Windows\INetCache\Content.Outlook\Z4MKY3G2\4.%20Reinigungsplan%20%20Markgrafenwe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V_ges"/>
      <sheetName val="Glasreinigung"/>
    </sheetNames>
    <sheetDataSet>
      <sheetData sheetId="0">
        <row r="1">
          <cell r="C1" t="str">
            <v>Berufsbildende Schule Naumburg Markgrafenweg</v>
          </cell>
        </row>
        <row r="4">
          <cell r="D4">
            <v>168.38</v>
          </cell>
        </row>
        <row r="11">
          <cell r="D11">
            <v>409.33000000000004</v>
          </cell>
        </row>
        <row r="28">
          <cell r="D28">
            <v>393.61</v>
          </cell>
        </row>
        <row r="43">
          <cell r="D43">
            <v>319.14</v>
          </cell>
        </row>
        <row r="55">
          <cell r="D55">
            <v>373.93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B8C2F-E425-41D0-A9D2-3DC189BAC040}">
  <dimension ref="A2:H29"/>
  <sheetViews>
    <sheetView tabSelected="1" workbookViewId="0">
      <selection activeCell="D15" sqref="D15"/>
    </sheetView>
  </sheetViews>
  <sheetFormatPr baseColWidth="10" defaultRowHeight="15" x14ac:dyDescent="0.25"/>
  <sheetData>
    <row r="2" spans="1:8" ht="21" x14ac:dyDescent="0.35">
      <c r="A2" s="205" t="s">
        <v>300</v>
      </c>
      <c r="B2" s="205"/>
      <c r="C2" s="205"/>
      <c r="D2" s="205"/>
      <c r="E2" s="205"/>
      <c r="F2" s="205"/>
      <c r="G2" s="205"/>
      <c r="H2" s="205"/>
    </row>
    <row r="3" spans="1:8" ht="21" x14ac:dyDescent="0.35">
      <c r="A3" s="205" t="s">
        <v>303</v>
      </c>
      <c r="B3" s="205"/>
      <c r="C3" s="205"/>
      <c r="D3" s="205"/>
      <c r="E3" s="205"/>
      <c r="F3" s="205"/>
      <c r="G3" s="205"/>
      <c r="H3" s="205"/>
    </row>
    <row r="4" spans="1:8" ht="15.75" x14ac:dyDescent="0.25">
      <c r="A4" s="1"/>
      <c r="B4" s="1"/>
      <c r="C4" s="1"/>
      <c r="D4" s="1"/>
      <c r="E4" s="1"/>
      <c r="F4" s="1"/>
      <c r="G4" s="1"/>
      <c r="H4" s="1"/>
    </row>
    <row r="5" spans="1:8" ht="15.75" x14ac:dyDescent="0.25">
      <c r="A5" s="1" t="s">
        <v>6</v>
      </c>
      <c r="B5" s="1"/>
      <c r="C5" s="1" t="s">
        <v>50</v>
      </c>
      <c r="D5" s="1"/>
      <c r="E5" s="1"/>
      <c r="F5" s="1"/>
      <c r="G5" s="1"/>
      <c r="H5" s="1"/>
    </row>
    <row r="6" spans="1:8" ht="15.75" x14ac:dyDescent="0.25">
      <c r="A6" s="1"/>
      <c r="B6" s="1"/>
      <c r="C6" s="1" t="s">
        <v>49</v>
      </c>
      <c r="D6" s="1"/>
      <c r="E6" s="1"/>
      <c r="F6" s="1"/>
      <c r="G6" s="1"/>
      <c r="H6" s="1"/>
    </row>
    <row r="7" spans="1:8" ht="15.75" x14ac:dyDescent="0.25">
      <c r="A7" s="1"/>
      <c r="B7" s="1"/>
      <c r="C7" s="1" t="s">
        <v>5</v>
      </c>
      <c r="D7" s="1"/>
      <c r="E7" s="1"/>
      <c r="F7" s="1"/>
      <c r="G7" s="1"/>
      <c r="H7" s="1"/>
    </row>
    <row r="10" spans="1:8" ht="75" customHeight="1" x14ac:dyDescent="0.25">
      <c r="A10" s="206" t="s">
        <v>299</v>
      </c>
      <c r="B10" s="206"/>
      <c r="C10" s="206"/>
      <c r="D10" s="208"/>
      <c r="E10" s="209"/>
      <c r="F10" s="210"/>
      <c r="G10" s="207" t="s">
        <v>297</v>
      </c>
      <c r="H10" s="207"/>
    </row>
    <row r="11" spans="1:8" ht="63" customHeight="1" x14ac:dyDescent="0.25">
      <c r="A11" s="206" t="s">
        <v>298</v>
      </c>
      <c r="B11" s="206"/>
      <c r="C11" s="206"/>
      <c r="D11" s="208">
        <f>D10*1.19</f>
        <v>0</v>
      </c>
      <c r="E11" s="209"/>
      <c r="F11" s="210"/>
      <c r="G11" s="207" t="s">
        <v>297</v>
      </c>
      <c r="H11" s="207"/>
    </row>
    <row r="13" spans="1:8" ht="54" customHeight="1" x14ac:dyDescent="0.25">
      <c r="A13" s="206" t="s">
        <v>296</v>
      </c>
      <c r="B13" s="206"/>
      <c r="C13" s="206"/>
      <c r="D13" s="208">
        <f>Grundreinigung!G24</f>
        <v>0</v>
      </c>
      <c r="E13" s="209"/>
      <c r="F13" s="210"/>
      <c r="G13" s="207" t="s">
        <v>32</v>
      </c>
      <c r="H13" s="207"/>
    </row>
    <row r="14" spans="1:8" ht="60" customHeight="1" x14ac:dyDescent="0.25">
      <c r="A14" s="206" t="s">
        <v>295</v>
      </c>
      <c r="B14" s="206"/>
      <c r="C14" s="206"/>
      <c r="D14" s="208">
        <f>Grundreinigung!G28</f>
        <v>0</v>
      </c>
      <c r="E14" s="209"/>
      <c r="F14" s="210"/>
      <c r="G14" s="207" t="s">
        <v>32</v>
      </c>
      <c r="H14" s="207"/>
    </row>
    <row r="17" spans="1:8" ht="95.25" customHeight="1" x14ac:dyDescent="0.25">
      <c r="A17" s="204" t="s">
        <v>294</v>
      </c>
      <c r="B17" s="204"/>
      <c r="C17" s="204"/>
      <c r="D17" s="208">
        <f>(D11*12)+D14</f>
        <v>0</v>
      </c>
      <c r="E17" s="209"/>
      <c r="F17" s="210"/>
      <c r="G17" s="207" t="s">
        <v>32</v>
      </c>
      <c r="H17" s="207"/>
    </row>
    <row r="18" spans="1:8" x14ac:dyDescent="0.25">
      <c r="A18" s="191"/>
    </row>
    <row r="20" spans="1:8" ht="20.100000000000001" customHeight="1" x14ac:dyDescent="0.25">
      <c r="A20" s="201" t="s">
        <v>293</v>
      </c>
      <c r="B20" s="201"/>
      <c r="C20" s="201"/>
      <c r="D20" s="201"/>
      <c r="E20" s="201"/>
      <c r="F20" s="201"/>
      <c r="G20" s="202"/>
      <c r="H20" s="203"/>
    </row>
    <row r="21" spans="1:8" ht="20.100000000000001" customHeight="1" x14ac:dyDescent="0.25">
      <c r="A21" s="201" t="s">
        <v>292</v>
      </c>
      <c r="B21" s="201"/>
      <c r="C21" s="201"/>
      <c r="D21" s="201"/>
      <c r="E21" s="201"/>
      <c r="F21" s="201"/>
      <c r="G21" s="202"/>
      <c r="H21" s="203"/>
    </row>
    <row r="22" spans="1:8" ht="20.100000000000001" customHeight="1" x14ac:dyDescent="0.25">
      <c r="A22" s="201" t="s">
        <v>291</v>
      </c>
      <c r="B22" s="201"/>
      <c r="C22" s="201"/>
      <c r="D22" s="201"/>
      <c r="E22" s="201"/>
      <c r="F22" s="201"/>
      <c r="G22" s="202"/>
      <c r="H22" s="203"/>
    </row>
    <row r="23" spans="1:8" ht="20.100000000000001" customHeight="1" x14ac:dyDescent="0.25">
      <c r="A23" s="201" t="s">
        <v>290</v>
      </c>
      <c r="B23" s="201"/>
      <c r="C23" s="201"/>
      <c r="D23" s="201"/>
      <c r="E23" s="201"/>
      <c r="F23" s="201"/>
      <c r="G23" s="202"/>
      <c r="H23" s="203"/>
    </row>
    <row r="24" spans="1:8" ht="20.100000000000001" customHeight="1" x14ac:dyDescent="0.25">
      <c r="A24" s="201" t="s">
        <v>289</v>
      </c>
      <c r="B24" s="201"/>
      <c r="C24" s="201"/>
      <c r="D24" s="201"/>
      <c r="E24" s="201"/>
      <c r="F24" s="201"/>
      <c r="G24" s="202"/>
      <c r="H24" s="203"/>
    </row>
    <row r="25" spans="1:8" ht="20.100000000000001" customHeight="1" x14ac:dyDescent="0.25">
      <c r="A25" s="201" t="s">
        <v>288</v>
      </c>
      <c r="B25" s="201"/>
      <c r="C25" s="201"/>
      <c r="D25" s="201"/>
      <c r="E25" s="201"/>
      <c r="F25" s="201"/>
      <c r="G25" s="202"/>
      <c r="H25" s="203"/>
    </row>
    <row r="28" spans="1:8" ht="16.5" thickBot="1" x14ac:dyDescent="0.3">
      <c r="A28" s="200"/>
      <c r="B28" s="200"/>
      <c r="C28" s="200"/>
      <c r="D28" s="200"/>
      <c r="E28" s="200"/>
      <c r="F28" s="200"/>
      <c r="G28" s="200"/>
      <c r="H28" s="200"/>
    </row>
    <row r="29" spans="1:8" ht="15.75" x14ac:dyDescent="0.25">
      <c r="A29" s="1" t="s">
        <v>46</v>
      </c>
      <c r="B29" s="1"/>
      <c r="C29" s="1"/>
      <c r="D29" s="1"/>
      <c r="E29" s="1"/>
      <c r="F29" s="1"/>
      <c r="G29" s="1"/>
      <c r="H29" s="1"/>
    </row>
  </sheetData>
  <sheetProtection algorithmName="SHA-512" hashValue="XBD5ImeCo+i3ADBfhF2nhkDKueWJ7S5dUU3XH1vTylHUZLcjwcjdWXDaZOtuNbOKrGnVgWbAKve5zjtJx7Ly4g==" saltValue="vWWBXxYEPq31+h6SXuIv0g==" spinCount="100000" sheet="1" objects="1" scenarios="1"/>
  <mergeCells count="30">
    <mergeCell ref="G14:H14"/>
    <mergeCell ref="A17:C17"/>
    <mergeCell ref="A2:H2"/>
    <mergeCell ref="A3:H3"/>
    <mergeCell ref="A10:C10"/>
    <mergeCell ref="G10:H10"/>
    <mergeCell ref="D10:F10"/>
    <mergeCell ref="A11:C11"/>
    <mergeCell ref="A13:C13"/>
    <mergeCell ref="D13:F13"/>
    <mergeCell ref="G13:H13"/>
    <mergeCell ref="D17:F17"/>
    <mergeCell ref="G17:H17"/>
    <mergeCell ref="D11:F11"/>
    <mergeCell ref="G11:H11"/>
    <mergeCell ref="A14:C14"/>
    <mergeCell ref="D14:F14"/>
    <mergeCell ref="A28:H28"/>
    <mergeCell ref="A20:F20"/>
    <mergeCell ref="G20:H20"/>
    <mergeCell ref="A23:F23"/>
    <mergeCell ref="G23:H23"/>
    <mergeCell ref="A25:F25"/>
    <mergeCell ref="G25:H25"/>
    <mergeCell ref="A24:F24"/>
    <mergeCell ref="G24:H24"/>
    <mergeCell ref="A22:F22"/>
    <mergeCell ref="G21:H21"/>
    <mergeCell ref="G22:H22"/>
    <mergeCell ref="A21:F21"/>
  </mergeCells>
  <conditionalFormatting sqref="A28:H28">
    <cfRule type="cellIs" dxfId="17" priority="2" operator="equal">
      <formula>0</formula>
    </cfRule>
  </conditionalFormatting>
  <conditionalFormatting sqref="D10:D11">
    <cfRule type="cellIs" dxfId="16" priority="5" operator="equal">
      <formula>0</formula>
    </cfRule>
  </conditionalFormatting>
  <conditionalFormatting sqref="D13:D14">
    <cfRule type="cellIs" dxfId="15" priority="4" operator="equal">
      <formula>0</formula>
    </cfRule>
  </conditionalFormatting>
  <conditionalFormatting sqref="D17">
    <cfRule type="cellIs" dxfId="14" priority="3" operator="equal">
      <formula>0</formula>
    </cfRule>
  </conditionalFormatting>
  <conditionalFormatting sqref="G20:H20 G21:G23 G24:H25">
    <cfRule type="cellIs" dxfId="13" priority="1" operator="equal">
      <formula>0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30526-36A7-4CEE-AB67-0E64F2DF1F47}">
  <dimension ref="A1:AA75"/>
  <sheetViews>
    <sheetView zoomScaleNormal="100" workbookViewId="0">
      <pane ySplit="3" topLeftCell="A4" activePane="bottomLeft" state="frozen"/>
      <selection pane="bottomLeft" activeCell="F76" sqref="F76"/>
    </sheetView>
  </sheetViews>
  <sheetFormatPr baseColWidth="10" defaultRowHeight="12.75" x14ac:dyDescent="0.2"/>
  <cols>
    <col min="1" max="1" width="4" style="9" customWidth="1"/>
    <col min="2" max="2" width="20.42578125" style="9" customWidth="1"/>
    <col min="3" max="3" width="7.140625" style="13" customWidth="1"/>
    <col min="4" max="4" width="7.140625" style="12" customWidth="1"/>
    <col min="5" max="5" width="5.7109375" style="9" customWidth="1"/>
    <col min="6" max="6" width="5.42578125" style="9" customWidth="1"/>
    <col min="7" max="7" width="8.7109375" style="9" bestFit="1" customWidth="1"/>
    <col min="8" max="8" width="7.28515625" style="9" bestFit="1" customWidth="1"/>
    <col min="9" max="9" width="7.85546875" style="9" bestFit="1" customWidth="1"/>
    <col min="10" max="10" width="5.140625" style="9" bestFit="1" customWidth="1"/>
    <col min="11" max="11" width="7.85546875" style="9" bestFit="1" customWidth="1"/>
    <col min="12" max="12" width="7" style="9" bestFit="1" customWidth="1"/>
    <col min="13" max="13" width="4.85546875" style="9" bestFit="1" customWidth="1"/>
    <col min="14" max="14" width="14" style="11" customWidth="1"/>
    <col min="15" max="15" width="3.5703125" style="11" customWidth="1"/>
    <col min="16" max="16" width="4.140625" style="9" customWidth="1"/>
    <col min="17" max="17" width="27.5703125" style="9" customWidth="1"/>
    <col min="18" max="18" width="6.85546875" style="9" customWidth="1"/>
    <col min="19" max="22" width="12" style="9" customWidth="1"/>
    <col min="23" max="23" width="15.5703125" style="10" customWidth="1"/>
    <col min="24" max="25" width="11.42578125" style="9"/>
    <col min="26" max="26" width="1.7109375" style="9" customWidth="1"/>
    <col min="27" max="16384" width="11.42578125" style="9"/>
  </cols>
  <sheetData>
    <row r="1" spans="1:27" x14ac:dyDescent="0.2">
      <c r="B1" s="65" t="s">
        <v>197</v>
      </c>
      <c r="C1" s="103" t="s">
        <v>196</v>
      </c>
      <c r="D1" s="104"/>
      <c r="E1" s="103"/>
      <c r="F1" s="103"/>
      <c r="G1" s="103"/>
      <c r="H1" s="10"/>
      <c r="I1" s="65"/>
      <c r="J1" s="65"/>
      <c r="K1" s="65"/>
      <c r="L1" s="65"/>
      <c r="M1" s="65"/>
      <c r="P1" s="65" t="s">
        <v>195</v>
      </c>
      <c r="Q1" s="65"/>
      <c r="R1" s="65"/>
      <c r="S1" s="65" t="str">
        <f>C1</f>
        <v>Berufsbildende Schule Naumburg Markgrafenweg</v>
      </c>
    </row>
    <row r="2" spans="1:27" ht="13.5" thickBot="1" x14ac:dyDescent="0.25"/>
    <row r="3" spans="1:27" ht="93.75" customHeight="1" thickBot="1" x14ac:dyDescent="0.25">
      <c r="A3" s="102" t="s">
        <v>194</v>
      </c>
      <c r="B3" s="101" t="s">
        <v>193</v>
      </c>
      <c r="C3" s="98" t="s">
        <v>192</v>
      </c>
      <c r="D3" s="100" t="s">
        <v>191</v>
      </c>
      <c r="E3" s="99" t="s">
        <v>190</v>
      </c>
      <c r="F3" s="98" t="s">
        <v>189</v>
      </c>
      <c r="G3" s="95" t="s">
        <v>188</v>
      </c>
      <c r="H3" s="96" t="s">
        <v>187</v>
      </c>
      <c r="I3" s="97" t="s">
        <v>186</v>
      </c>
      <c r="J3" s="96" t="s">
        <v>185</v>
      </c>
      <c r="K3" s="95" t="s">
        <v>184</v>
      </c>
      <c r="L3" s="95" t="s">
        <v>183</v>
      </c>
      <c r="M3" s="94" t="s">
        <v>182</v>
      </c>
      <c r="N3" s="93" t="s">
        <v>181</v>
      </c>
      <c r="P3" s="92" t="s">
        <v>180</v>
      </c>
      <c r="Q3" s="91" t="s">
        <v>179</v>
      </c>
      <c r="R3" s="91"/>
      <c r="S3" s="90" t="s">
        <v>178</v>
      </c>
      <c r="T3" s="90" t="s">
        <v>177</v>
      </c>
      <c r="U3" s="90" t="s">
        <v>176</v>
      </c>
      <c r="V3" s="89" t="s">
        <v>175</v>
      </c>
      <c r="W3" s="88" t="s">
        <v>174</v>
      </c>
    </row>
    <row r="4" spans="1:27" ht="14.25" customHeight="1" x14ac:dyDescent="0.2">
      <c r="A4" s="87"/>
      <c r="B4" s="86" t="s">
        <v>173</v>
      </c>
      <c r="C4" s="85"/>
      <c r="D4" s="85">
        <f>SUM(C6:C10)</f>
        <v>168.38</v>
      </c>
      <c r="E4" s="84"/>
      <c r="F4" s="83"/>
      <c r="G4" s="82"/>
      <c r="H4" s="80"/>
      <c r="I4" s="81"/>
      <c r="J4" s="80"/>
      <c r="K4" s="79"/>
      <c r="L4" s="79"/>
      <c r="M4" s="79"/>
      <c r="N4" s="78"/>
      <c r="P4" s="77">
        <v>1</v>
      </c>
      <c r="Q4" s="9" t="s">
        <v>168</v>
      </c>
      <c r="R4" s="13" t="s">
        <v>86</v>
      </c>
      <c r="S4" s="76">
        <f t="shared" ref="S4:S25" si="0">SUMIF($D$5:$D$70,R4,$C$5:$C$70)</f>
        <v>215.60000000000002</v>
      </c>
      <c r="T4" s="76">
        <f t="shared" ref="T4:T25" si="1">SUMIF($D$5:$D$84,R4,$G$5:$G$84)</f>
        <v>36288</v>
      </c>
      <c r="U4" s="75">
        <f t="shared" ref="U4:U25" ca="1" si="2">SUMIF($D$5:$D$388,R4,$I$5:$I$84)/12</f>
        <v>3024</v>
      </c>
      <c r="V4" s="74">
        <f t="shared" ref="V4:V25" si="3">ROUND(SUMIF($D$5:$D$388,R4,$L$5:$L$388),2)</f>
        <v>3024</v>
      </c>
      <c r="W4" s="73"/>
      <c r="X4" s="65"/>
      <c r="AA4" s="65"/>
    </row>
    <row r="5" spans="1:27" ht="12.2" customHeight="1" x14ac:dyDescent="0.2">
      <c r="A5" s="34" t="s">
        <v>172</v>
      </c>
      <c r="B5" s="33" t="s">
        <v>171</v>
      </c>
      <c r="C5" s="30">
        <v>11.8</v>
      </c>
      <c r="D5" s="32" t="s">
        <v>145</v>
      </c>
      <c r="E5" s="31" t="s">
        <v>53</v>
      </c>
      <c r="F5" s="39">
        <f>VLOOKUP($E5,$P$31:$R$42,3,FALSE)</f>
        <v>11</v>
      </c>
      <c r="G5" s="38">
        <f>F5*C5</f>
        <v>129.80000000000001</v>
      </c>
      <c r="H5" s="36">
        <v>1</v>
      </c>
      <c r="I5" s="37">
        <f>G5/H5</f>
        <v>129.80000000000001</v>
      </c>
      <c r="J5" s="36">
        <v>1</v>
      </c>
      <c r="K5" s="35">
        <f>I5*J5</f>
        <v>129.80000000000001</v>
      </c>
      <c r="L5" s="35">
        <f>K5/12</f>
        <v>10.816666666666668</v>
      </c>
      <c r="M5" s="35">
        <f>L5/C5</f>
        <v>0.91666666666666674</v>
      </c>
      <c r="N5" s="28" t="s">
        <v>144</v>
      </c>
      <c r="P5" s="77">
        <v>2</v>
      </c>
      <c r="Q5" s="9" t="s">
        <v>168</v>
      </c>
      <c r="R5" s="13" t="s">
        <v>108</v>
      </c>
      <c r="S5" s="76">
        <f t="shared" si="0"/>
        <v>401.30000000000007</v>
      </c>
      <c r="T5" s="76">
        <f t="shared" si="1"/>
        <v>77049.600000000006</v>
      </c>
      <c r="U5" s="75">
        <f t="shared" ca="1" si="2"/>
        <v>6420.8</v>
      </c>
      <c r="V5" s="74">
        <f t="shared" si="3"/>
        <v>6420.8</v>
      </c>
      <c r="W5" s="73"/>
    </row>
    <row r="6" spans="1:27" ht="12.2" customHeight="1" x14ac:dyDescent="0.2">
      <c r="A6" s="59" t="s">
        <v>170</v>
      </c>
      <c r="B6" s="33" t="s">
        <v>169</v>
      </c>
      <c r="C6" s="30">
        <v>77.8</v>
      </c>
      <c r="D6" s="32" t="s">
        <v>86</v>
      </c>
      <c r="E6" s="31">
        <v>5</v>
      </c>
      <c r="F6" s="39">
        <f>VLOOKUP($E6,$P$31:$R$42,3,FALSE)</f>
        <v>192</v>
      </c>
      <c r="G6" s="38">
        <f>F6*C6</f>
        <v>14937.599999999999</v>
      </c>
      <c r="H6" s="36">
        <v>1</v>
      </c>
      <c r="I6" s="37">
        <f>G6/H6</f>
        <v>14937.599999999999</v>
      </c>
      <c r="J6" s="36">
        <v>1</v>
      </c>
      <c r="K6" s="35">
        <f>I6*J6</f>
        <v>14937.599999999999</v>
      </c>
      <c r="L6" s="35">
        <f>K6/12</f>
        <v>1244.8</v>
      </c>
      <c r="M6" s="35">
        <f>L6/C6</f>
        <v>16</v>
      </c>
      <c r="N6" s="28"/>
      <c r="P6" s="77">
        <v>3</v>
      </c>
      <c r="Q6" s="9" t="s">
        <v>168</v>
      </c>
      <c r="R6" s="13" t="s">
        <v>150</v>
      </c>
      <c r="S6" s="76">
        <f t="shared" si="0"/>
        <v>33</v>
      </c>
      <c r="T6" s="76">
        <f t="shared" si="1"/>
        <v>6336</v>
      </c>
      <c r="U6" s="75">
        <f t="shared" ca="1" si="2"/>
        <v>528</v>
      </c>
      <c r="V6" s="74">
        <f t="shared" si="3"/>
        <v>528</v>
      </c>
      <c r="W6" s="73"/>
    </row>
    <row r="7" spans="1:27" ht="12.2" customHeight="1" x14ac:dyDescent="0.2">
      <c r="A7" s="34" t="s">
        <v>167</v>
      </c>
      <c r="B7" s="33" t="s">
        <v>166</v>
      </c>
      <c r="C7" s="30">
        <v>28.5</v>
      </c>
      <c r="D7" s="32" t="s">
        <v>86</v>
      </c>
      <c r="E7" s="31">
        <v>5</v>
      </c>
      <c r="F7" s="39">
        <f>VLOOKUP($E7,$P$31:$R$42,3,FALSE)</f>
        <v>192</v>
      </c>
      <c r="G7" s="38">
        <f>F7*C7</f>
        <v>5472</v>
      </c>
      <c r="H7" s="36">
        <v>1</v>
      </c>
      <c r="I7" s="37">
        <f>G7/H7</f>
        <v>5472</v>
      </c>
      <c r="J7" s="36">
        <v>1</v>
      </c>
      <c r="K7" s="35">
        <f>I7*J7</f>
        <v>5472</v>
      </c>
      <c r="L7" s="35">
        <f>K7/12</f>
        <v>456</v>
      </c>
      <c r="M7" s="35">
        <f>L7/C7</f>
        <v>16</v>
      </c>
      <c r="N7" s="28"/>
      <c r="P7" s="77">
        <v>4</v>
      </c>
      <c r="Q7" s="9" t="s">
        <v>163</v>
      </c>
      <c r="R7" s="13" t="s">
        <v>121</v>
      </c>
      <c r="S7" s="76">
        <f t="shared" si="0"/>
        <v>45.6</v>
      </c>
      <c r="T7" s="76">
        <f t="shared" si="1"/>
        <v>8755.2000000000007</v>
      </c>
      <c r="U7" s="75">
        <f t="shared" ca="1" si="2"/>
        <v>729.6</v>
      </c>
      <c r="V7" s="74">
        <f t="shared" si="3"/>
        <v>729.6</v>
      </c>
      <c r="W7" s="73"/>
    </row>
    <row r="8" spans="1:27" ht="12.2" customHeight="1" x14ac:dyDescent="0.2">
      <c r="A8" s="34" t="s">
        <v>165</v>
      </c>
      <c r="B8" s="33" t="s">
        <v>164</v>
      </c>
      <c r="C8" s="30">
        <v>17.600000000000001</v>
      </c>
      <c r="D8" s="32" t="s">
        <v>108</v>
      </c>
      <c r="E8" s="31">
        <v>5</v>
      </c>
      <c r="F8" s="39">
        <f>VLOOKUP($E8,$P$31:$R$42,3,FALSE)</f>
        <v>192</v>
      </c>
      <c r="G8" s="38">
        <f>F8*C8</f>
        <v>3379.2000000000003</v>
      </c>
      <c r="H8" s="36">
        <v>1</v>
      </c>
      <c r="I8" s="37">
        <f>G8/H8</f>
        <v>3379.2000000000003</v>
      </c>
      <c r="J8" s="36">
        <v>1</v>
      </c>
      <c r="K8" s="35">
        <f>I8*J8</f>
        <v>3379.2000000000003</v>
      </c>
      <c r="L8" s="35">
        <f>K8/12</f>
        <v>281.60000000000002</v>
      </c>
      <c r="M8" s="35">
        <f>L8/C8</f>
        <v>16</v>
      </c>
      <c r="N8" s="28"/>
      <c r="P8" s="77">
        <v>5</v>
      </c>
      <c r="Q8" s="9" t="s">
        <v>163</v>
      </c>
      <c r="R8" s="13" t="s">
        <v>162</v>
      </c>
      <c r="S8" s="76">
        <f t="shared" si="0"/>
        <v>0</v>
      </c>
      <c r="T8" s="76">
        <f t="shared" si="1"/>
        <v>0</v>
      </c>
      <c r="U8" s="75">
        <f t="shared" ca="1" si="2"/>
        <v>0</v>
      </c>
      <c r="V8" s="74">
        <f t="shared" si="3"/>
        <v>0</v>
      </c>
      <c r="W8" s="73"/>
    </row>
    <row r="9" spans="1:27" x14ac:dyDescent="0.2">
      <c r="A9" s="34"/>
      <c r="B9" s="33" t="s">
        <v>105</v>
      </c>
      <c r="C9" s="30">
        <v>44.48</v>
      </c>
      <c r="D9" s="32" t="s">
        <v>72</v>
      </c>
      <c r="E9" s="31">
        <v>5</v>
      </c>
      <c r="F9" s="39">
        <f>VLOOKUP($E9,$P$31:$R$42,3,FALSE)</f>
        <v>192</v>
      </c>
      <c r="G9" s="38">
        <f>F9*C9</f>
        <v>8540.16</v>
      </c>
      <c r="H9" s="36">
        <v>1</v>
      </c>
      <c r="I9" s="37">
        <f>G9/H9</f>
        <v>8540.16</v>
      </c>
      <c r="J9" s="36">
        <v>1</v>
      </c>
      <c r="K9" s="35">
        <f>I9*J9</f>
        <v>8540.16</v>
      </c>
      <c r="L9" s="35">
        <f>K9/12</f>
        <v>711.68</v>
      </c>
      <c r="M9" s="35">
        <f>L9/C9</f>
        <v>16</v>
      </c>
      <c r="N9" s="28"/>
      <c r="P9" s="77">
        <v>6</v>
      </c>
      <c r="Q9" s="9" t="s">
        <v>75</v>
      </c>
      <c r="R9" s="13" t="s">
        <v>101</v>
      </c>
      <c r="S9" s="76">
        <f t="shared" si="0"/>
        <v>108.31</v>
      </c>
      <c r="T9" s="76">
        <f t="shared" si="1"/>
        <v>20795.52</v>
      </c>
      <c r="U9" s="75">
        <f t="shared" ca="1" si="2"/>
        <v>1732.96</v>
      </c>
      <c r="V9" s="74">
        <f t="shared" si="3"/>
        <v>1732.96</v>
      </c>
      <c r="W9" s="73"/>
    </row>
    <row r="10" spans="1:27" x14ac:dyDescent="0.2">
      <c r="A10" s="69"/>
      <c r="B10" s="68"/>
      <c r="C10" s="30"/>
      <c r="D10" s="67"/>
      <c r="E10" s="66"/>
      <c r="F10" s="58"/>
      <c r="G10" s="58"/>
      <c r="H10" s="29"/>
      <c r="I10" s="29"/>
      <c r="J10" s="29"/>
      <c r="K10" s="29"/>
      <c r="L10" s="29"/>
      <c r="M10" s="29"/>
      <c r="N10" s="28"/>
      <c r="P10" s="77">
        <v>7</v>
      </c>
      <c r="Q10" s="9" t="s">
        <v>75</v>
      </c>
      <c r="R10" s="13" t="s">
        <v>74</v>
      </c>
      <c r="S10" s="76">
        <f t="shared" si="0"/>
        <v>47.5</v>
      </c>
      <c r="T10" s="76">
        <f t="shared" si="1"/>
        <v>9120</v>
      </c>
      <c r="U10" s="75">
        <f t="shared" ca="1" si="2"/>
        <v>760</v>
      </c>
      <c r="V10" s="74">
        <f t="shared" si="3"/>
        <v>760</v>
      </c>
      <c r="W10" s="73"/>
    </row>
    <row r="11" spans="1:27" x14ac:dyDescent="0.2">
      <c r="A11" s="57"/>
      <c r="B11" s="56" t="s">
        <v>161</v>
      </c>
      <c r="C11" s="55"/>
      <c r="D11" s="55">
        <f>SUM(C12:C27)-C21</f>
        <v>409.33000000000004</v>
      </c>
      <c r="E11" s="54"/>
      <c r="F11" s="53"/>
      <c r="G11" s="52"/>
      <c r="H11" s="50"/>
      <c r="I11" s="51"/>
      <c r="J11" s="50"/>
      <c r="K11" s="49"/>
      <c r="L11" s="49"/>
      <c r="M11" s="49"/>
      <c r="N11" s="48"/>
      <c r="P11" s="77">
        <v>8</v>
      </c>
      <c r="Q11" s="9" t="s">
        <v>73</v>
      </c>
      <c r="R11" s="13" t="s">
        <v>72</v>
      </c>
      <c r="S11" s="76">
        <f t="shared" si="0"/>
        <v>170</v>
      </c>
      <c r="T11" s="76">
        <f t="shared" si="1"/>
        <v>32640</v>
      </c>
      <c r="U11" s="75">
        <f t="shared" ca="1" si="2"/>
        <v>2720</v>
      </c>
      <c r="V11" s="74">
        <f t="shared" si="3"/>
        <v>2720</v>
      </c>
      <c r="W11" s="73"/>
    </row>
    <row r="12" spans="1:27" x14ac:dyDescent="0.2">
      <c r="A12" s="34"/>
      <c r="B12" s="33" t="s">
        <v>65</v>
      </c>
      <c r="C12" s="30">
        <v>11.24</v>
      </c>
      <c r="D12" s="32" t="s">
        <v>56</v>
      </c>
      <c r="E12" s="31">
        <v>5</v>
      </c>
      <c r="F12" s="39">
        <f t="shared" ref="F12:F26" si="4">VLOOKUP($E12,$P$31:$R$42,3,FALSE)</f>
        <v>192</v>
      </c>
      <c r="G12" s="38">
        <f t="shared" ref="G12:G26" si="5">F12*C12</f>
        <v>2158.08</v>
      </c>
      <c r="H12" s="36">
        <v>1</v>
      </c>
      <c r="I12" s="37">
        <f t="shared" ref="I12:I26" si="6">G12/H12</f>
        <v>2158.08</v>
      </c>
      <c r="J12" s="36">
        <v>1</v>
      </c>
      <c r="K12" s="35">
        <f t="shared" ref="K12:K26" si="7">I12*J12</f>
        <v>2158.08</v>
      </c>
      <c r="L12" s="35">
        <f t="shared" ref="L12:L26" si="8">K12/12</f>
        <v>179.84</v>
      </c>
      <c r="M12" s="35">
        <f t="shared" ref="M12:M26" si="9">L12/C12</f>
        <v>16</v>
      </c>
      <c r="N12" s="28"/>
      <c r="P12" s="77"/>
      <c r="Q12" s="9" t="s">
        <v>73</v>
      </c>
      <c r="R12" s="13" t="s">
        <v>62</v>
      </c>
      <c r="S12" s="76">
        <f t="shared" si="0"/>
        <v>43.989999999999995</v>
      </c>
      <c r="T12" s="76">
        <f t="shared" si="1"/>
        <v>8446.0799999999981</v>
      </c>
      <c r="U12" s="75">
        <f t="shared" ca="1" si="2"/>
        <v>703.8399999999998</v>
      </c>
      <c r="V12" s="74">
        <f t="shared" si="3"/>
        <v>703.84</v>
      </c>
      <c r="W12" s="73"/>
    </row>
    <row r="13" spans="1:27" x14ac:dyDescent="0.2">
      <c r="A13" s="34"/>
      <c r="B13" s="33" t="s">
        <v>66</v>
      </c>
      <c r="C13" s="30">
        <v>5.39</v>
      </c>
      <c r="D13" s="32" t="s">
        <v>56</v>
      </c>
      <c r="E13" s="31">
        <v>5</v>
      </c>
      <c r="F13" s="39">
        <f t="shared" si="4"/>
        <v>192</v>
      </c>
      <c r="G13" s="38">
        <f t="shared" si="5"/>
        <v>1034.8799999999999</v>
      </c>
      <c r="H13" s="36">
        <v>1</v>
      </c>
      <c r="I13" s="37">
        <f t="shared" si="6"/>
        <v>1034.8799999999999</v>
      </c>
      <c r="J13" s="36">
        <v>1</v>
      </c>
      <c r="K13" s="35">
        <f t="shared" si="7"/>
        <v>1034.8799999999999</v>
      </c>
      <c r="L13" s="35">
        <f t="shared" si="8"/>
        <v>86.24</v>
      </c>
      <c r="M13" s="35">
        <f t="shared" si="9"/>
        <v>16</v>
      </c>
      <c r="N13" s="28"/>
      <c r="P13" s="77">
        <v>9</v>
      </c>
      <c r="Q13" s="9" t="s">
        <v>160</v>
      </c>
      <c r="R13" s="13" t="s">
        <v>83</v>
      </c>
      <c r="S13" s="76">
        <f t="shared" si="0"/>
        <v>71</v>
      </c>
      <c r="T13" s="76">
        <f t="shared" si="1"/>
        <v>781</v>
      </c>
      <c r="U13" s="75">
        <f t="shared" ca="1" si="2"/>
        <v>65.083333333333329</v>
      </c>
      <c r="V13" s="74">
        <f t="shared" si="3"/>
        <v>65.08</v>
      </c>
      <c r="W13" s="73"/>
    </row>
    <row r="14" spans="1:27" x14ac:dyDescent="0.2">
      <c r="A14" s="34"/>
      <c r="B14" s="33" t="s">
        <v>159</v>
      </c>
      <c r="C14" s="30">
        <v>4.95</v>
      </c>
      <c r="D14" s="32" t="s">
        <v>56</v>
      </c>
      <c r="E14" s="31">
        <v>5</v>
      </c>
      <c r="F14" s="39">
        <f t="shared" si="4"/>
        <v>192</v>
      </c>
      <c r="G14" s="38">
        <f t="shared" si="5"/>
        <v>950.40000000000009</v>
      </c>
      <c r="H14" s="36">
        <v>1</v>
      </c>
      <c r="I14" s="37">
        <f t="shared" si="6"/>
        <v>950.40000000000009</v>
      </c>
      <c r="J14" s="36">
        <v>1</v>
      </c>
      <c r="K14" s="35">
        <f t="shared" si="7"/>
        <v>950.40000000000009</v>
      </c>
      <c r="L14" s="35">
        <f t="shared" si="8"/>
        <v>79.2</v>
      </c>
      <c r="M14" s="35">
        <f t="shared" si="9"/>
        <v>16</v>
      </c>
      <c r="N14" s="28"/>
      <c r="P14" s="77">
        <v>10</v>
      </c>
      <c r="Q14" s="9" t="s">
        <v>157</v>
      </c>
      <c r="R14" s="13" t="s">
        <v>145</v>
      </c>
      <c r="S14" s="76">
        <f t="shared" si="0"/>
        <v>26.4</v>
      </c>
      <c r="T14" s="76">
        <f t="shared" si="1"/>
        <v>129.80000000000001</v>
      </c>
      <c r="U14" s="75">
        <f t="shared" ca="1" si="2"/>
        <v>10.816666666666668</v>
      </c>
      <c r="V14" s="74">
        <f t="shared" si="3"/>
        <v>10.82</v>
      </c>
      <c r="W14" s="73"/>
    </row>
    <row r="15" spans="1:27" x14ac:dyDescent="0.2">
      <c r="A15" s="34" t="s">
        <v>158</v>
      </c>
      <c r="B15" s="33" t="s">
        <v>87</v>
      </c>
      <c r="C15" s="30">
        <v>29.7</v>
      </c>
      <c r="D15" s="32" t="s">
        <v>108</v>
      </c>
      <c r="E15" s="31">
        <v>5</v>
      </c>
      <c r="F15" s="39">
        <f t="shared" si="4"/>
        <v>192</v>
      </c>
      <c r="G15" s="38">
        <f t="shared" si="5"/>
        <v>5702.4</v>
      </c>
      <c r="H15" s="36">
        <v>1</v>
      </c>
      <c r="I15" s="37">
        <f t="shared" si="6"/>
        <v>5702.4</v>
      </c>
      <c r="J15" s="36">
        <v>1</v>
      </c>
      <c r="K15" s="35">
        <f t="shared" si="7"/>
        <v>5702.4</v>
      </c>
      <c r="L15" s="35">
        <f t="shared" si="8"/>
        <v>475.2</v>
      </c>
      <c r="M15" s="35">
        <f t="shared" si="9"/>
        <v>16</v>
      </c>
      <c r="N15" s="28"/>
      <c r="P15" s="77">
        <v>11</v>
      </c>
      <c r="Q15" s="9" t="s">
        <v>157</v>
      </c>
      <c r="R15" s="13" t="s">
        <v>54</v>
      </c>
      <c r="S15" s="76">
        <f t="shared" si="0"/>
        <v>56.5</v>
      </c>
      <c r="T15" s="76">
        <f t="shared" si="1"/>
        <v>621.5</v>
      </c>
      <c r="U15" s="75">
        <f t="shared" ca="1" si="2"/>
        <v>51.791666666666664</v>
      </c>
      <c r="V15" s="74">
        <f t="shared" si="3"/>
        <v>51.79</v>
      </c>
      <c r="W15" s="73"/>
    </row>
    <row r="16" spans="1:27" x14ac:dyDescent="0.2">
      <c r="A16" s="34" t="s">
        <v>156</v>
      </c>
      <c r="B16" s="33" t="s">
        <v>87</v>
      </c>
      <c r="C16" s="30">
        <v>45.6</v>
      </c>
      <c r="D16" s="32" t="s">
        <v>108</v>
      </c>
      <c r="E16" s="31">
        <v>5</v>
      </c>
      <c r="F16" s="39">
        <f t="shared" si="4"/>
        <v>192</v>
      </c>
      <c r="G16" s="38">
        <f t="shared" si="5"/>
        <v>8755.2000000000007</v>
      </c>
      <c r="H16" s="36">
        <v>1</v>
      </c>
      <c r="I16" s="37">
        <f t="shared" si="6"/>
        <v>8755.2000000000007</v>
      </c>
      <c r="J16" s="36">
        <v>1</v>
      </c>
      <c r="K16" s="35">
        <f t="shared" si="7"/>
        <v>8755.2000000000007</v>
      </c>
      <c r="L16" s="35">
        <f t="shared" si="8"/>
        <v>729.6</v>
      </c>
      <c r="M16" s="35">
        <f t="shared" si="9"/>
        <v>16</v>
      </c>
      <c r="N16" s="28"/>
      <c r="P16" s="77">
        <v>12</v>
      </c>
      <c r="Q16" s="9" t="s">
        <v>155</v>
      </c>
      <c r="R16" s="13" t="s">
        <v>60</v>
      </c>
      <c r="S16" s="76">
        <f t="shared" si="0"/>
        <v>31.049999999999997</v>
      </c>
      <c r="T16" s="76">
        <f t="shared" si="1"/>
        <v>5961.6</v>
      </c>
      <c r="U16" s="75">
        <f t="shared" ca="1" si="2"/>
        <v>496.8</v>
      </c>
      <c r="V16" s="74">
        <f t="shared" si="3"/>
        <v>496.8</v>
      </c>
      <c r="W16" s="73"/>
    </row>
    <row r="17" spans="1:23" x14ac:dyDescent="0.2">
      <c r="A17" s="34" t="s">
        <v>154</v>
      </c>
      <c r="B17" s="33" t="s">
        <v>87</v>
      </c>
      <c r="C17" s="30">
        <v>45.6</v>
      </c>
      <c r="D17" s="32" t="s">
        <v>108</v>
      </c>
      <c r="E17" s="31">
        <v>5</v>
      </c>
      <c r="F17" s="39">
        <f t="shared" si="4"/>
        <v>192</v>
      </c>
      <c r="G17" s="38">
        <f t="shared" si="5"/>
        <v>8755.2000000000007</v>
      </c>
      <c r="H17" s="36">
        <v>1</v>
      </c>
      <c r="I17" s="37">
        <f t="shared" si="6"/>
        <v>8755.2000000000007</v>
      </c>
      <c r="J17" s="36">
        <v>1</v>
      </c>
      <c r="K17" s="35">
        <f t="shared" si="7"/>
        <v>8755.2000000000007</v>
      </c>
      <c r="L17" s="35">
        <f t="shared" si="8"/>
        <v>729.6</v>
      </c>
      <c r="M17" s="35">
        <f t="shared" si="9"/>
        <v>16</v>
      </c>
      <c r="N17" s="28"/>
      <c r="P17" s="77">
        <v>13</v>
      </c>
      <c r="Q17" s="9" t="s">
        <v>153</v>
      </c>
      <c r="R17" s="13" t="s">
        <v>56</v>
      </c>
      <c r="S17" s="76">
        <f t="shared" si="0"/>
        <v>83.04</v>
      </c>
      <c r="T17" s="76">
        <f t="shared" si="1"/>
        <v>15943.679999999998</v>
      </c>
      <c r="U17" s="75">
        <f t="shared" ca="1" si="2"/>
        <v>1328.6399999999999</v>
      </c>
      <c r="V17" s="74">
        <f t="shared" si="3"/>
        <v>1328.64</v>
      </c>
      <c r="W17" s="73"/>
    </row>
    <row r="18" spans="1:23" x14ac:dyDescent="0.2">
      <c r="A18" s="59" t="s">
        <v>152</v>
      </c>
      <c r="B18" s="33" t="s">
        <v>87</v>
      </c>
      <c r="C18" s="30">
        <v>45.6</v>
      </c>
      <c r="D18" s="32" t="s">
        <v>108</v>
      </c>
      <c r="E18" s="31">
        <v>5</v>
      </c>
      <c r="F18" s="39">
        <f t="shared" si="4"/>
        <v>192</v>
      </c>
      <c r="G18" s="38">
        <f t="shared" si="5"/>
        <v>8755.2000000000007</v>
      </c>
      <c r="H18" s="36">
        <v>1</v>
      </c>
      <c r="I18" s="37">
        <f t="shared" si="6"/>
        <v>8755.2000000000007</v>
      </c>
      <c r="J18" s="36">
        <v>1</v>
      </c>
      <c r="K18" s="35">
        <f t="shared" si="7"/>
        <v>8755.2000000000007</v>
      </c>
      <c r="L18" s="35">
        <f t="shared" si="8"/>
        <v>729.6</v>
      </c>
      <c r="M18" s="35">
        <f t="shared" si="9"/>
        <v>16</v>
      </c>
      <c r="N18" s="28"/>
      <c r="P18" s="77">
        <v>14</v>
      </c>
      <c r="Q18" s="9" t="s">
        <v>148</v>
      </c>
      <c r="R18" s="13" t="s">
        <v>78</v>
      </c>
      <c r="S18" s="76">
        <f t="shared" si="0"/>
        <v>59.8</v>
      </c>
      <c r="T18" s="76">
        <f t="shared" si="1"/>
        <v>4784</v>
      </c>
      <c r="U18" s="75">
        <f t="shared" ca="1" si="2"/>
        <v>398.66666666666669</v>
      </c>
      <c r="V18" s="74">
        <f t="shared" si="3"/>
        <v>398.67</v>
      </c>
      <c r="W18" s="73"/>
    </row>
    <row r="19" spans="1:23" x14ac:dyDescent="0.2">
      <c r="A19" s="34" t="s">
        <v>151</v>
      </c>
      <c r="B19" s="33" t="s">
        <v>87</v>
      </c>
      <c r="C19" s="30">
        <v>33</v>
      </c>
      <c r="D19" s="32" t="s">
        <v>150</v>
      </c>
      <c r="E19" s="31">
        <v>5</v>
      </c>
      <c r="F19" s="39">
        <f t="shared" si="4"/>
        <v>192</v>
      </c>
      <c r="G19" s="38">
        <f t="shared" si="5"/>
        <v>6336</v>
      </c>
      <c r="H19" s="36">
        <v>1</v>
      </c>
      <c r="I19" s="37">
        <f t="shared" si="6"/>
        <v>6336</v>
      </c>
      <c r="J19" s="36">
        <v>1</v>
      </c>
      <c r="K19" s="35">
        <f t="shared" si="7"/>
        <v>6336</v>
      </c>
      <c r="L19" s="35">
        <f t="shared" si="8"/>
        <v>528</v>
      </c>
      <c r="M19" s="35">
        <f t="shared" si="9"/>
        <v>16</v>
      </c>
      <c r="N19" s="28"/>
      <c r="P19" s="77">
        <v>15</v>
      </c>
      <c r="Q19" s="9" t="s">
        <v>148</v>
      </c>
      <c r="R19" s="13" t="s">
        <v>76</v>
      </c>
      <c r="S19" s="76">
        <f t="shared" si="0"/>
        <v>20.2</v>
      </c>
      <c r="T19" s="76">
        <f t="shared" si="1"/>
        <v>1616</v>
      </c>
      <c r="U19" s="75">
        <f t="shared" ca="1" si="2"/>
        <v>134.66666666666666</v>
      </c>
      <c r="V19" s="74">
        <f t="shared" si="3"/>
        <v>134.66999999999999</v>
      </c>
      <c r="W19" s="73"/>
    </row>
    <row r="20" spans="1:23" x14ac:dyDescent="0.2">
      <c r="A20" s="59" t="s">
        <v>149</v>
      </c>
      <c r="B20" s="33" t="s">
        <v>84</v>
      </c>
      <c r="C20" s="30">
        <v>14.6</v>
      </c>
      <c r="D20" s="32" t="s">
        <v>83</v>
      </c>
      <c r="E20" s="31" t="s">
        <v>53</v>
      </c>
      <c r="F20" s="39">
        <f t="shared" si="4"/>
        <v>11</v>
      </c>
      <c r="G20" s="38">
        <f t="shared" si="5"/>
        <v>160.6</v>
      </c>
      <c r="H20" s="36">
        <v>1</v>
      </c>
      <c r="I20" s="37">
        <f t="shared" si="6"/>
        <v>160.6</v>
      </c>
      <c r="J20" s="36">
        <v>1</v>
      </c>
      <c r="K20" s="35">
        <f t="shared" si="7"/>
        <v>160.6</v>
      </c>
      <c r="L20" s="35">
        <f t="shared" si="8"/>
        <v>13.383333333333333</v>
      </c>
      <c r="M20" s="35">
        <f t="shared" si="9"/>
        <v>0.91666666666666663</v>
      </c>
      <c r="N20" s="28"/>
      <c r="P20" s="77"/>
      <c r="Q20" s="9" t="s">
        <v>148</v>
      </c>
      <c r="R20" s="13" t="s">
        <v>89</v>
      </c>
      <c r="S20" s="76">
        <f t="shared" si="0"/>
        <v>13.5</v>
      </c>
      <c r="T20" s="76">
        <f t="shared" si="1"/>
        <v>1080</v>
      </c>
      <c r="U20" s="75">
        <f t="shared" ca="1" si="2"/>
        <v>90</v>
      </c>
      <c r="V20" s="74">
        <f t="shared" si="3"/>
        <v>90</v>
      </c>
      <c r="W20" s="73"/>
    </row>
    <row r="21" spans="1:23" x14ac:dyDescent="0.2">
      <c r="A21" s="59" t="s">
        <v>147</v>
      </c>
      <c r="B21" s="33" t="s">
        <v>146</v>
      </c>
      <c r="C21" s="30">
        <v>14.6</v>
      </c>
      <c r="D21" s="32" t="s">
        <v>145</v>
      </c>
      <c r="E21" s="31">
        <v>0</v>
      </c>
      <c r="F21" s="39">
        <f t="shared" si="4"/>
        <v>0</v>
      </c>
      <c r="G21" s="38">
        <f t="shared" si="5"/>
        <v>0</v>
      </c>
      <c r="H21" s="36">
        <v>1</v>
      </c>
      <c r="I21" s="37">
        <f t="shared" si="6"/>
        <v>0</v>
      </c>
      <c r="J21" s="36">
        <v>1</v>
      </c>
      <c r="K21" s="35">
        <f t="shared" si="7"/>
        <v>0</v>
      </c>
      <c r="L21" s="35">
        <f t="shared" si="8"/>
        <v>0</v>
      </c>
      <c r="M21" s="35">
        <f t="shared" si="9"/>
        <v>0</v>
      </c>
      <c r="N21" s="28" t="s">
        <v>144</v>
      </c>
      <c r="P21" s="77">
        <v>16</v>
      </c>
      <c r="Q21" s="9" t="s">
        <v>143</v>
      </c>
      <c r="R21" s="13" t="s">
        <v>81</v>
      </c>
      <c r="S21" s="76">
        <f t="shared" si="0"/>
        <v>60</v>
      </c>
      <c r="T21" s="76">
        <f t="shared" si="1"/>
        <v>11520</v>
      </c>
      <c r="U21" s="75">
        <f t="shared" ca="1" si="2"/>
        <v>960</v>
      </c>
      <c r="V21" s="74">
        <f t="shared" si="3"/>
        <v>960</v>
      </c>
      <c r="W21" s="73"/>
    </row>
    <row r="22" spans="1:23" x14ac:dyDescent="0.2">
      <c r="A22" s="34" t="s">
        <v>142</v>
      </c>
      <c r="B22" s="33" t="s">
        <v>87</v>
      </c>
      <c r="C22" s="30">
        <v>46.5</v>
      </c>
      <c r="D22" s="32" t="s">
        <v>108</v>
      </c>
      <c r="E22" s="31">
        <v>5</v>
      </c>
      <c r="F22" s="39">
        <f t="shared" si="4"/>
        <v>192</v>
      </c>
      <c r="G22" s="38">
        <f t="shared" si="5"/>
        <v>8928</v>
      </c>
      <c r="H22" s="36">
        <v>1</v>
      </c>
      <c r="I22" s="37">
        <f t="shared" si="6"/>
        <v>8928</v>
      </c>
      <c r="J22" s="36">
        <v>1</v>
      </c>
      <c r="K22" s="35">
        <f t="shared" si="7"/>
        <v>8928</v>
      </c>
      <c r="L22" s="35">
        <f t="shared" si="8"/>
        <v>744</v>
      </c>
      <c r="M22" s="35">
        <f t="shared" si="9"/>
        <v>16</v>
      </c>
      <c r="N22" s="28"/>
      <c r="P22" s="77">
        <v>17</v>
      </c>
      <c r="Q22" s="9" t="s">
        <v>70</v>
      </c>
      <c r="R22" s="13" t="s">
        <v>69</v>
      </c>
      <c r="S22" s="76">
        <f t="shared" si="0"/>
        <v>204</v>
      </c>
      <c r="T22" s="76">
        <f t="shared" si="1"/>
        <v>39168</v>
      </c>
      <c r="U22" s="75">
        <f t="shared" ca="1" si="2"/>
        <v>3264</v>
      </c>
      <c r="V22" s="74">
        <f t="shared" si="3"/>
        <v>3264</v>
      </c>
      <c r="W22" s="73"/>
    </row>
    <row r="23" spans="1:23" x14ac:dyDescent="0.2">
      <c r="A23" s="59" t="s">
        <v>141</v>
      </c>
      <c r="B23" s="33" t="s">
        <v>84</v>
      </c>
      <c r="C23" s="30">
        <v>14.6</v>
      </c>
      <c r="D23" s="32" t="s">
        <v>83</v>
      </c>
      <c r="E23" s="31" t="s">
        <v>53</v>
      </c>
      <c r="F23" s="39">
        <f t="shared" si="4"/>
        <v>11</v>
      </c>
      <c r="G23" s="38">
        <f t="shared" si="5"/>
        <v>160.6</v>
      </c>
      <c r="H23" s="36">
        <v>1</v>
      </c>
      <c r="I23" s="37">
        <f t="shared" si="6"/>
        <v>160.6</v>
      </c>
      <c r="J23" s="36">
        <v>1</v>
      </c>
      <c r="K23" s="35">
        <f t="shared" si="7"/>
        <v>160.6</v>
      </c>
      <c r="L23" s="35">
        <f t="shared" si="8"/>
        <v>13.383333333333333</v>
      </c>
      <c r="M23" s="35">
        <f t="shared" si="9"/>
        <v>0.91666666666666663</v>
      </c>
      <c r="N23" s="28"/>
      <c r="P23" s="77">
        <v>23</v>
      </c>
      <c r="Q23" s="10"/>
      <c r="R23" s="11"/>
      <c r="S23" s="76">
        <f t="shared" si="0"/>
        <v>0</v>
      </c>
      <c r="T23" s="76">
        <f t="shared" si="1"/>
        <v>0</v>
      </c>
      <c r="U23" s="75">
        <f t="shared" ca="1" si="2"/>
        <v>0</v>
      </c>
      <c r="V23" s="74">
        <f t="shared" si="3"/>
        <v>0</v>
      </c>
      <c r="W23" s="73"/>
    </row>
    <row r="24" spans="1:23" x14ac:dyDescent="0.2">
      <c r="A24" s="59"/>
      <c r="B24" s="33" t="s">
        <v>105</v>
      </c>
      <c r="C24" s="30">
        <v>41.84</v>
      </c>
      <c r="D24" s="32" t="s">
        <v>72</v>
      </c>
      <c r="E24" s="31">
        <v>5</v>
      </c>
      <c r="F24" s="39">
        <f t="shared" si="4"/>
        <v>192</v>
      </c>
      <c r="G24" s="38">
        <f t="shared" si="5"/>
        <v>8033.2800000000007</v>
      </c>
      <c r="H24" s="36">
        <v>1</v>
      </c>
      <c r="I24" s="37">
        <f t="shared" si="6"/>
        <v>8033.2800000000007</v>
      </c>
      <c r="J24" s="36">
        <v>1</v>
      </c>
      <c r="K24" s="35">
        <f t="shared" si="7"/>
        <v>8033.2800000000007</v>
      </c>
      <c r="L24" s="35">
        <f t="shared" si="8"/>
        <v>669.44</v>
      </c>
      <c r="M24" s="35">
        <f t="shared" si="9"/>
        <v>16</v>
      </c>
      <c r="N24" s="28"/>
      <c r="P24" s="77">
        <v>24</v>
      </c>
      <c r="Q24" s="10"/>
      <c r="R24" s="10"/>
      <c r="S24" s="76">
        <f t="shared" si="0"/>
        <v>0</v>
      </c>
      <c r="T24" s="76">
        <f t="shared" si="1"/>
        <v>0</v>
      </c>
      <c r="U24" s="75">
        <f t="shared" ca="1" si="2"/>
        <v>0</v>
      </c>
      <c r="V24" s="74">
        <f t="shared" si="3"/>
        <v>0</v>
      </c>
      <c r="W24" s="73"/>
    </row>
    <row r="25" spans="1:23" x14ac:dyDescent="0.2">
      <c r="A25" s="59"/>
      <c r="B25" s="33" t="s">
        <v>140</v>
      </c>
      <c r="C25" s="30">
        <v>33.11</v>
      </c>
      <c r="D25" s="32" t="s">
        <v>101</v>
      </c>
      <c r="E25" s="31">
        <v>5</v>
      </c>
      <c r="F25" s="39">
        <f t="shared" si="4"/>
        <v>192</v>
      </c>
      <c r="G25" s="38">
        <f t="shared" si="5"/>
        <v>6357.12</v>
      </c>
      <c r="H25" s="36">
        <v>1</v>
      </c>
      <c r="I25" s="37">
        <f t="shared" si="6"/>
        <v>6357.12</v>
      </c>
      <c r="J25" s="36">
        <v>1</v>
      </c>
      <c r="K25" s="35">
        <f t="shared" si="7"/>
        <v>6357.12</v>
      </c>
      <c r="L25" s="35">
        <f t="shared" si="8"/>
        <v>529.76</v>
      </c>
      <c r="M25" s="35">
        <f t="shared" si="9"/>
        <v>16</v>
      </c>
      <c r="N25" s="28"/>
      <c r="P25" s="77">
        <v>25</v>
      </c>
      <c r="Q25" s="10"/>
      <c r="R25" s="10"/>
      <c r="S25" s="76">
        <f t="shared" si="0"/>
        <v>0</v>
      </c>
      <c r="T25" s="76">
        <f t="shared" si="1"/>
        <v>0</v>
      </c>
      <c r="U25" s="75">
        <f t="shared" ca="1" si="2"/>
        <v>0</v>
      </c>
      <c r="V25" s="74">
        <f t="shared" si="3"/>
        <v>0</v>
      </c>
      <c r="W25" s="73"/>
    </row>
    <row r="26" spans="1:23" ht="13.5" thickBot="1" x14ac:dyDescent="0.25">
      <c r="A26" s="59"/>
      <c r="B26" s="33" t="s">
        <v>139</v>
      </c>
      <c r="C26" s="30">
        <v>37.6</v>
      </c>
      <c r="D26" s="32" t="s">
        <v>101</v>
      </c>
      <c r="E26" s="31">
        <v>5</v>
      </c>
      <c r="F26" s="39">
        <f t="shared" si="4"/>
        <v>192</v>
      </c>
      <c r="G26" s="38">
        <f t="shared" si="5"/>
        <v>7219.2000000000007</v>
      </c>
      <c r="H26" s="36">
        <v>1</v>
      </c>
      <c r="I26" s="37">
        <f t="shared" si="6"/>
        <v>7219.2000000000007</v>
      </c>
      <c r="J26" s="36">
        <v>1</v>
      </c>
      <c r="K26" s="35">
        <f t="shared" si="7"/>
        <v>7219.2000000000007</v>
      </c>
      <c r="L26" s="35">
        <f t="shared" si="8"/>
        <v>601.6</v>
      </c>
      <c r="M26" s="35">
        <f t="shared" si="9"/>
        <v>16</v>
      </c>
      <c r="N26" s="28"/>
      <c r="P26" s="72"/>
      <c r="Q26" s="71"/>
      <c r="R26" s="71"/>
      <c r="S26" s="70">
        <f>SUM(S4:S25)</f>
        <v>1690.7900000000002</v>
      </c>
      <c r="T26" s="70">
        <f>SUM(T4:T25)</f>
        <v>281035.98</v>
      </c>
      <c r="U26" s="70">
        <f ca="1">SUM(U4:U25)</f>
        <v>23419.665000000001</v>
      </c>
      <c r="V26" s="70">
        <f>SUM(V4:V25)</f>
        <v>23419.67</v>
      </c>
      <c r="W26" s="70"/>
    </row>
    <row r="27" spans="1:23" x14ac:dyDescent="0.2">
      <c r="A27" s="69"/>
      <c r="B27" s="68"/>
      <c r="C27" s="30"/>
      <c r="D27" s="67"/>
      <c r="E27" s="66"/>
      <c r="F27" s="58"/>
      <c r="G27" s="58"/>
      <c r="H27" s="29"/>
      <c r="I27" s="29"/>
      <c r="J27" s="29"/>
      <c r="K27" s="29"/>
      <c r="L27" s="29"/>
      <c r="M27" s="29"/>
      <c r="N27" s="28"/>
    </row>
    <row r="28" spans="1:23" x14ac:dyDescent="0.2">
      <c r="A28" s="57"/>
      <c r="B28" s="56" t="s">
        <v>138</v>
      </c>
      <c r="C28" s="55"/>
      <c r="D28" s="55">
        <f>SUM(C29:C42)</f>
        <v>393.61</v>
      </c>
      <c r="E28" s="54"/>
      <c r="F28" s="53"/>
      <c r="G28" s="52"/>
      <c r="H28" s="50"/>
      <c r="I28" s="51"/>
      <c r="J28" s="50"/>
      <c r="K28" s="49"/>
      <c r="L28" s="49"/>
      <c r="M28" s="49"/>
      <c r="N28" s="48"/>
      <c r="P28" s="9" t="s">
        <v>137</v>
      </c>
    </row>
    <row r="29" spans="1:23" x14ac:dyDescent="0.2">
      <c r="A29" s="34"/>
      <c r="B29" s="33" t="s">
        <v>58</v>
      </c>
      <c r="C29" s="30">
        <v>12.85</v>
      </c>
      <c r="D29" s="32" t="s">
        <v>56</v>
      </c>
      <c r="E29" s="31">
        <v>5</v>
      </c>
      <c r="F29" s="39">
        <f t="shared" ref="F29:F41" si="10">VLOOKUP($E29,$P$31:$R$42,3,FALSE)</f>
        <v>192</v>
      </c>
      <c r="G29" s="38">
        <f t="shared" ref="G29:G41" si="11">F29*C29</f>
        <v>2467.1999999999998</v>
      </c>
      <c r="H29" s="36">
        <v>1</v>
      </c>
      <c r="I29" s="37">
        <f t="shared" ref="I29:I41" si="12">G29/H29</f>
        <v>2467.1999999999998</v>
      </c>
      <c r="J29" s="36">
        <v>1</v>
      </c>
      <c r="K29" s="35">
        <f t="shared" ref="K29:K41" si="13">I29*J29</f>
        <v>2467.1999999999998</v>
      </c>
      <c r="L29" s="35">
        <f t="shared" ref="L29:L41" si="14">K29/12</f>
        <v>205.6</v>
      </c>
      <c r="M29" s="35">
        <f t="shared" ref="M29:M41" si="15">L29/C29</f>
        <v>16</v>
      </c>
      <c r="N29" s="28"/>
    </row>
    <row r="30" spans="1:23" x14ac:dyDescent="0.2">
      <c r="A30" s="34"/>
      <c r="B30" s="33" t="s">
        <v>59</v>
      </c>
      <c r="C30" s="30">
        <v>6.88</v>
      </c>
      <c r="D30" s="32" t="s">
        <v>56</v>
      </c>
      <c r="E30" s="31">
        <v>5</v>
      </c>
      <c r="F30" s="39">
        <f t="shared" si="10"/>
        <v>192</v>
      </c>
      <c r="G30" s="38">
        <f t="shared" si="11"/>
        <v>1320.96</v>
      </c>
      <c r="H30" s="36">
        <v>1</v>
      </c>
      <c r="I30" s="37">
        <f t="shared" si="12"/>
        <v>1320.96</v>
      </c>
      <c r="J30" s="36">
        <v>1</v>
      </c>
      <c r="K30" s="35">
        <f t="shared" si="13"/>
        <v>1320.96</v>
      </c>
      <c r="L30" s="35">
        <f t="shared" si="14"/>
        <v>110.08</v>
      </c>
      <c r="M30" s="35">
        <f t="shared" si="15"/>
        <v>16</v>
      </c>
      <c r="N30" s="28"/>
      <c r="P30" s="65" t="s">
        <v>136</v>
      </c>
      <c r="S30" s="65" t="s">
        <v>135</v>
      </c>
      <c r="T30" s="65"/>
    </row>
    <row r="31" spans="1:23" x14ac:dyDescent="0.2">
      <c r="A31" s="34"/>
      <c r="B31" s="33" t="s">
        <v>134</v>
      </c>
      <c r="C31" s="30">
        <v>3.34</v>
      </c>
      <c r="D31" s="32" t="s">
        <v>56</v>
      </c>
      <c r="E31" s="31">
        <v>5</v>
      </c>
      <c r="F31" s="39">
        <f t="shared" si="10"/>
        <v>192</v>
      </c>
      <c r="G31" s="38">
        <f t="shared" si="11"/>
        <v>641.28</v>
      </c>
      <c r="H31" s="36">
        <v>1</v>
      </c>
      <c r="I31" s="37">
        <f t="shared" si="12"/>
        <v>641.28</v>
      </c>
      <c r="J31" s="36">
        <v>1</v>
      </c>
      <c r="K31" s="35">
        <f t="shared" si="13"/>
        <v>641.28</v>
      </c>
      <c r="L31" s="35">
        <f t="shared" si="14"/>
        <v>53.44</v>
      </c>
      <c r="M31" s="35">
        <f t="shared" si="15"/>
        <v>16</v>
      </c>
      <c r="N31" s="28"/>
      <c r="P31" s="12">
        <v>0</v>
      </c>
      <c r="Q31" s="9" t="s">
        <v>133</v>
      </c>
      <c r="R31" s="64">
        <v>0</v>
      </c>
    </row>
    <row r="32" spans="1:23" x14ac:dyDescent="0.2">
      <c r="A32" s="59" t="s">
        <v>132</v>
      </c>
      <c r="B32" s="33" t="s">
        <v>84</v>
      </c>
      <c r="C32" s="30">
        <v>14.6</v>
      </c>
      <c r="D32" s="32" t="s">
        <v>83</v>
      </c>
      <c r="E32" s="31" t="s">
        <v>53</v>
      </c>
      <c r="F32" s="39">
        <f t="shared" si="10"/>
        <v>11</v>
      </c>
      <c r="G32" s="38">
        <f t="shared" si="11"/>
        <v>160.6</v>
      </c>
      <c r="H32" s="36">
        <v>1</v>
      </c>
      <c r="I32" s="37">
        <f t="shared" si="12"/>
        <v>160.6</v>
      </c>
      <c r="J32" s="36">
        <v>1</v>
      </c>
      <c r="K32" s="35">
        <f t="shared" si="13"/>
        <v>160.6</v>
      </c>
      <c r="L32" s="35">
        <f t="shared" si="14"/>
        <v>13.383333333333333</v>
      </c>
      <c r="M32" s="35">
        <f t="shared" si="15"/>
        <v>0.91666666666666663</v>
      </c>
      <c r="N32" s="28"/>
      <c r="P32" s="12">
        <v>1</v>
      </c>
      <c r="Q32" s="9" t="s">
        <v>131</v>
      </c>
      <c r="R32" s="60">
        <v>40</v>
      </c>
      <c r="S32" s="9" t="s">
        <v>130</v>
      </c>
    </row>
    <row r="33" spans="1:19" x14ac:dyDescent="0.2">
      <c r="A33" s="34" t="s">
        <v>129</v>
      </c>
      <c r="B33" s="33" t="s">
        <v>87</v>
      </c>
      <c r="C33" s="30">
        <v>46.5</v>
      </c>
      <c r="D33" s="32" t="s">
        <v>108</v>
      </c>
      <c r="E33" s="31">
        <v>5</v>
      </c>
      <c r="F33" s="39">
        <f t="shared" si="10"/>
        <v>192</v>
      </c>
      <c r="G33" s="38">
        <f t="shared" si="11"/>
        <v>8928</v>
      </c>
      <c r="H33" s="36">
        <v>1</v>
      </c>
      <c r="I33" s="37">
        <f t="shared" si="12"/>
        <v>8928</v>
      </c>
      <c r="J33" s="36">
        <v>1</v>
      </c>
      <c r="K33" s="35">
        <f t="shared" si="13"/>
        <v>8928</v>
      </c>
      <c r="L33" s="35">
        <f t="shared" si="14"/>
        <v>744</v>
      </c>
      <c r="M33" s="35">
        <f t="shared" si="15"/>
        <v>16</v>
      </c>
      <c r="N33" s="28"/>
      <c r="P33" s="12">
        <v>2</v>
      </c>
      <c r="Q33" s="9" t="s">
        <v>128</v>
      </c>
      <c r="R33" s="60">
        <v>80</v>
      </c>
      <c r="S33" s="9" t="s">
        <v>127</v>
      </c>
    </row>
    <row r="34" spans="1:19" x14ac:dyDescent="0.2">
      <c r="A34" s="59" t="s">
        <v>126</v>
      </c>
      <c r="B34" s="33" t="s">
        <v>84</v>
      </c>
      <c r="C34" s="30">
        <v>14.6</v>
      </c>
      <c r="D34" s="32" t="s">
        <v>83</v>
      </c>
      <c r="E34" s="31" t="s">
        <v>53</v>
      </c>
      <c r="F34" s="39">
        <f t="shared" si="10"/>
        <v>11</v>
      </c>
      <c r="G34" s="38">
        <f t="shared" si="11"/>
        <v>160.6</v>
      </c>
      <c r="H34" s="36">
        <v>1</v>
      </c>
      <c r="I34" s="37">
        <f t="shared" si="12"/>
        <v>160.6</v>
      </c>
      <c r="J34" s="36">
        <v>1</v>
      </c>
      <c r="K34" s="35">
        <f t="shared" si="13"/>
        <v>160.6</v>
      </c>
      <c r="L34" s="35">
        <f t="shared" si="14"/>
        <v>13.383333333333333</v>
      </c>
      <c r="M34" s="35">
        <f t="shared" si="15"/>
        <v>0.91666666666666663</v>
      </c>
      <c r="N34" s="28"/>
      <c r="P34" s="12">
        <v>2.5</v>
      </c>
      <c r="Q34" s="9" t="s">
        <v>125</v>
      </c>
      <c r="R34" s="60">
        <v>100</v>
      </c>
      <c r="S34" s="9" t="s">
        <v>124</v>
      </c>
    </row>
    <row r="35" spans="1:19" x14ac:dyDescent="0.2">
      <c r="A35" s="59" t="s">
        <v>123</v>
      </c>
      <c r="B35" s="33" t="s">
        <v>122</v>
      </c>
      <c r="C35" s="63">
        <v>45.6</v>
      </c>
      <c r="D35" s="62" t="s">
        <v>121</v>
      </c>
      <c r="E35" s="61">
        <v>5</v>
      </c>
      <c r="F35" s="39">
        <f t="shared" si="10"/>
        <v>192</v>
      </c>
      <c r="G35" s="38">
        <f t="shared" si="11"/>
        <v>8755.2000000000007</v>
      </c>
      <c r="H35" s="36">
        <v>1</v>
      </c>
      <c r="I35" s="37">
        <f t="shared" si="12"/>
        <v>8755.2000000000007</v>
      </c>
      <c r="J35" s="36">
        <v>1</v>
      </c>
      <c r="K35" s="35">
        <f t="shared" si="13"/>
        <v>8755.2000000000007</v>
      </c>
      <c r="L35" s="35">
        <f t="shared" si="14"/>
        <v>729.6</v>
      </c>
      <c r="M35" s="35">
        <f t="shared" si="15"/>
        <v>16</v>
      </c>
      <c r="N35" s="28"/>
      <c r="P35" s="12">
        <v>3</v>
      </c>
      <c r="Q35" s="9" t="s">
        <v>120</v>
      </c>
      <c r="R35" s="60">
        <v>120</v>
      </c>
      <c r="S35" s="9" t="s">
        <v>119</v>
      </c>
    </row>
    <row r="36" spans="1:19" x14ac:dyDescent="0.2">
      <c r="A36" s="59" t="s">
        <v>118</v>
      </c>
      <c r="B36" s="33" t="s">
        <v>87</v>
      </c>
      <c r="C36" s="30">
        <v>45.6</v>
      </c>
      <c r="D36" s="32" t="s">
        <v>108</v>
      </c>
      <c r="E36" s="31">
        <v>5</v>
      </c>
      <c r="F36" s="39">
        <f t="shared" si="10"/>
        <v>192</v>
      </c>
      <c r="G36" s="38">
        <f t="shared" si="11"/>
        <v>8755.2000000000007</v>
      </c>
      <c r="H36" s="36">
        <v>1</v>
      </c>
      <c r="I36" s="37">
        <f t="shared" si="12"/>
        <v>8755.2000000000007</v>
      </c>
      <c r="J36" s="36">
        <v>1</v>
      </c>
      <c r="K36" s="35">
        <f t="shared" si="13"/>
        <v>8755.2000000000007</v>
      </c>
      <c r="L36" s="35">
        <f t="shared" si="14"/>
        <v>729.6</v>
      </c>
      <c r="M36" s="35">
        <f t="shared" si="15"/>
        <v>16</v>
      </c>
      <c r="N36" s="28"/>
      <c r="P36" s="12">
        <v>4</v>
      </c>
      <c r="Q36" s="9" t="s">
        <v>117</v>
      </c>
      <c r="R36" s="60">
        <v>160</v>
      </c>
      <c r="S36" s="9" t="s">
        <v>116</v>
      </c>
    </row>
    <row r="37" spans="1:19" x14ac:dyDescent="0.2">
      <c r="A37" s="59" t="s">
        <v>115</v>
      </c>
      <c r="B37" s="33" t="s">
        <v>87</v>
      </c>
      <c r="C37" s="30">
        <v>33</v>
      </c>
      <c r="D37" s="32" t="s">
        <v>108</v>
      </c>
      <c r="E37" s="31">
        <v>5</v>
      </c>
      <c r="F37" s="39">
        <f t="shared" si="10"/>
        <v>192</v>
      </c>
      <c r="G37" s="38">
        <f t="shared" si="11"/>
        <v>6336</v>
      </c>
      <c r="H37" s="36">
        <v>1</v>
      </c>
      <c r="I37" s="37">
        <f t="shared" si="12"/>
        <v>6336</v>
      </c>
      <c r="J37" s="36">
        <v>1</v>
      </c>
      <c r="K37" s="35">
        <f t="shared" si="13"/>
        <v>6336</v>
      </c>
      <c r="L37" s="35">
        <f t="shared" si="14"/>
        <v>528</v>
      </c>
      <c r="M37" s="35">
        <f t="shared" si="15"/>
        <v>16</v>
      </c>
      <c r="N37" s="28"/>
      <c r="P37" s="12">
        <v>5</v>
      </c>
      <c r="Q37" s="9" t="s">
        <v>114</v>
      </c>
      <c r="R37" s="60">
        <v>192</v>
      </c>
      <c r="S37" s="9" t="s">
        <v>113</v>
      </c>
    </row>
    <row r="38" spans="1:19" x14ac:dyDescent="0.2">
      <c r="A38" s="59" t="s">
        <v>112</v>
      </c>
      <c r="B38" s="33" t="s">
        <v>87</v>
      </c>
      <c r="C38" s="30">
        <v>45.6</v>
      </c>
      <c r="D38" s="32" t="s">
        <v>86</v>
      </c>
      <c r="E38" s="31">
        <v>2</v>
      </c>
      <c r="F38" s="39">
        <f t="shared" si="10"/>
        <v>80</v>
      </c>
      <c r="G38" s="38">
        <f t="shared" si="11"/>
        <v>3648</v>
      </c>
      <c r="H38" s="36">
        <v>1</v>
      </c>
      <c r="I38" s="37">
        <f t="shared" si="12"/>
        <v>3648</v>
      </c>
      <c r="J38" s="36">
        <v>1</v>
      </c>
      <c r="K38" s="35">
        <f t="shared" si="13"/>
        <v>3648</v>
      </c>
      <c r="L38" s="35">
        <f t="shared" si="14"/>
        <v>304</v>
      </c>
      <c r="M38" s="35">
        <f t="shared" si="15"/>
        <v>6.6666666666666661</v>
      </c>
      <c r="N38" s="28"/>
      <c r="P38" s="12">
        <v>6</v>
      </c>
      <c r="Q38" s="9" t="s">
        <v>111</v>
      </c>
      <c r="R38" s="60">
        <v>210</v>
      </c>
      <c r="S38" s="9" t="s">
        <v>110</v>
      </c>
    </row>
    <row r="39" spans="1:19" x14ac:dyDescent="0.2">
      <c r="A39" s="59" t="s">
        <v>109</v>
      </c>
      <c r="B39" s="33" t="s">
        <v>87</v>
      </c>
      <c r="C39" s="30">
        <v>45.6</v>
      </c>
      <c r="D39" s="32" t="s">
        <v>108</v>
      </c>
      <c r="E39" s="31">
        <v>5</v>
      </c>
      <c r="F39" s="39">
        <f t="shared" si="10"/>
        <v>192</v>
      </c>
      <c r="G39" s="38">
        <f t="shared" si="11"/>
        <v>8755.2000000000007</v>
      </c>
      <c r="H39" s="36">
        <v>1</v>
      </c>
      <c r="I39" s="37">
        <f t="shared" si="12"/>
        <v>8755.2000000000007</v>
      </c>
      <c r="J39" s="36">
        <v>1</v>
      </c>
      <c r="K39" s="35">
        <f t="shared" si="13"/>
        <v>8755.2000000000007</v>
      </c>
      <c r="L39" s="35">
        <f t="shared" si="14"/>
        <v>729.6</v>
      </c>
      <c r="M39" s="35">
        <f t="shared" si="15"/>
        <v>16</v>
      </c>
      <c r="N39" s="28"/>
      <c r="P39" s="12">
        <v>14</v>
      </c>
      <c r="Q39" s="9" t="s">
        <v>107</v>
      </c>
      <c r="R39" s="60">
        <v>24</v>
      </c>
      <c r="S39" s="15" t="s">
        <v>106</v>
      </c>
    </row>
    <row r="40" spans="1:19" x14ac:dyDescent="0.2">
      <c r="A40" s="59"/>
      <c r="B40" s="33" t="s">
        <v>105</v>
      </c>
      <c r="C40" s="30">
        <v>41.84</v>
      </c>
      <c r="D40" s="32" t="s">
        <v>72</v>
      </c>
      <c r="E40" s="31">
        <v>5</v>
      </c>
      <c r="F40" s="39">
        <f t="shared" si="10"/>
        <v>192</v>
      </c>
      <c r="G40" s="38">
        <f t="shared" si="11"/>
        <v>8033.2800000000007</v>
      </c>
      <c r="H40" s="36">
        <v>1</v>
      </c>
      <c r="I40" s="37">
        <f t="shared" si="12"/>
        <v>8033.2800000000007</v>
      </c>
      <c r="J40" s="36">
        <v>1</v>
      </c>
      <c r="K40" s="35">
        <f t="shared" si="13"/>
        <v>8033.2800000000007</v>
      </c>
      <c r="L40" s="35">
        <f t="shared" si="14"/>
        <v>669.44</v>
      </c>
      <c r="M40" s="35">
        <f t="shared" si="15"/>
        <v>16</v>
      </c>
      <c r="N40" s="28"/>
      <c r="P40" s="12" t="s">
        <v>53</v>
      </c>
      <c r="Q40" s="9" t="s">
        <v>104</v>
      </c>
      <c r="R40" s="60">
        <v>11</v>
      </c>
      <c r="S40" s="9" t="s">
        <v>103</v>
      </c>
    </row>
    <row r="41" spans="1:19" x14ac:dyDescent="0.2">
      <c r="A41" s="59"/>
      <c r="B41" s="33" t="s">
        <v>102</v>
      </c>
      <c r="C41" s="30">
        <v>37.6</v>
      </c>
      <c r="D41" s="32" t="s">
        <v>101</v>
      </c>
      <c r="E41" s="31">
        <v>5</v>
      </c>
      <c r="F41" s="39">
        <f t="shared" si="10"/>
        <v>192</v>
      </c>
      <c r="G41" s="38">
        <f t="shared" si="11"/>
        <v>7219.2000000000007</v>
      </c>
      <c r="H41" s="36">
        <v>1</v>
      </c>
      <c r="I41" s="37">
        <f t="shared" si="12"/>
        <v>7219.2000000000007</v>
      </c>
      <c r="J41" s="36">
        <v>1</v>
      </c>
      <c r="K41" s="35">
        <f t="shared" si="13"/>
        <v>7219.2000000000007</v>
      </c>
      <c r="L41" s="35">
        <f t="shared" si="14"/>
        <v>601.6</v>
      </c>
      <c r="M41" s="35">
        <f t="shared" si="15"/>
        <v>16</v>
      </c>
      <c r="N41" s="28"/>
      <c r="P41" s="12" t="s">
        <v>100</v>
      </c>
      <c r="Q41" s="9" t="s">
        <v>99</v>
      </c>
      <c r="R41" s="60">
        <v>4</v>
      </c>
      <c r="S41" s="9" t="s">
        <v>98</v>
      </c>
    </row>
    <row r="42" spans="1:19" x14ac:dyDescent="0.2">
      <c r="A42" s="59"/>
      <c r="B42" s="33"/>
      <c r="C42" s="30"/>
      <c r="D42" s="32"/>
      <c r="E42" s="31"/>
      <c r="F42" s="58"/>
      <c r="G42" s="58"/>
      <c r="H42" s="29"/>
      <c r="I42" s="29"/>
      <c r="J42" s="29"/>
      <c r="K42" s="29"/>
      <c r="L42" s="29"/>
      <c r="M42" s="29"/>
      <c r="N42" s="28"/>
      <c r="P42" s="12" t="s">
        <v>97</v>
      </c>
      <c r="Q42" s="9" t="s">
        <v>96</v>
      </c>
      <c r="R42" s="60">
        <v>1</v>
      </c>
      <c r="S42" s="9" t="s">
        <v>95</v>
      </c>
    </row>
    <row r="43" spans="1:19" x14ac:dyDescent="0.2">
      <c r="A43" s="57"/>
      <c r="B43" s="56" t="s">
        <v>94</v>
      </c>
      <c r="C43" s="55"/>
      <c r="D43" s="55">
        <f>SUM(C44:C54)</f>
        <v>319.14</v>
      </c>
      <c r="E43" s="54"/>
      <c r="F43" s="53"/>
      <c r="G43" s="52"/>
      <c r="H43" s="50"/>
      <c r="I43" s="51"/>
      <c r="J43" s="50"/>
      <c r="K43" s="49"/>
      <c r="L43" s="49"/>
      <c r="M43" s="49"/>
      <c r="N43" s="48"/>
      <c r="P43" s="12"/>
      <c r="R43" s="60"/>
    </row>
    <row r="44" spans="1:19" x14ac:dyDescent="0.2">
      <c r="A44" s="34" t="s">
        <v>93</v>
      </c>
      <c r="B44" s="33" t="s">
        <v>92</v>
      </c>
      <c r="C44" s="30">
        <v>14.8</v>
      </c>
      <c r="D44" s="32" t="s">
        <v>78</v>
      </c>
      <c r="E44" s="31">
        <v>2</v>
      </c>
      <c r="F44" s="39">
        <f t="shared" ref="F44:F53" si="16">VLOOKUP($E44,$P$31:$R$42,3,FALSE)</f>
        <v>80</v>
      </c>
      <c r="G44" s="38">
        <f t="shared" ref="G44:G53" si="17">F44*C44</f>
        <v>1184</v>
      </c>
      <c r="H44" s="36">
        <v>1</v>
      </c>
      <c r="I44" s="37">
        <f t="shared" ref="I44:I53" si="18">G44/H44</f>
        <v>1184</v>
      </c>
      <c r="J44" s="36">
        <v>1</v>
      </c>
      <c r="K44" s="35">
        <f t="shared" ref="K44:K53" si="19">I44*J44</f>
        <v>1184</v>
      </c>
      <c r="L44" s="35">
        <f t="shared" ref="L44:L53" si="20">K44/12</f>
        <v>98.666666666666671</v>
      </c>
      <c r="M44" s="35">
        <f t="shared" ref="M44:M53" si="21">L44/C44</f>
        <v>6.666666666666667</v>
      </c>
      <c r="N44" s="28"/>
    </row>
    <row r="45" spans="1:19" x14ac:dyDescent="0.2">
      <c r="A45" s="59" t="s">
        <v>91</v>
      </c>
      <c r="B45" s="33" t="s">
        <v>90</v>
      </c>
      <c r="C45" s="30">
        <v>13.5</v>
      </c>
      <c r="D45" s="32" t="s">
        <v>89</v>
      </c>
      <c r="E45" s="31">
        <v>2</v>
      </c>
      <c r="F45" s="39">
        <f t="shared" si="16"/>
        <v>80</v>
      </c>
      <c r="G45" s="38">
        <f t="shared" si="17"/>
        <v>1080</v>
      </c>
      <c r="H45" s="36">
        <v>1</v>
      </c>
      <c r="I45" s="37">
        <f t="shared" si="18"/>
        <v>1080</v>
      </c>
      <c r="J45" s="36">
        <v>1</v>
      </c>
      <c r="K45" s="35">
        <f t="shared" si="19"/>
        <v>1080</v>
      </c>
      <c r="L45" s="35">
        <f t="shared" si="20"/>
        <v>90</v>
      </c>
      <c r="M45" s="35">
        <f t="shared" si="21"/>
        <v>6.666666666666667</v>
      </c>
      <c r="N45" s="28"/>
    </row>
    <row r="46" spans="1:19" x14ac:dyDescent="0.2">
      <c r="A46" s="59" t="s">
        <v>88</v>
      </c>
      <c r="B46" s="33" t="s">
        <v>87</v>
      </c>
      <c r="C46" s="30">
        <v>63.7</v>
      </c>
      <c r="D46" s="32" t="s">
        <v>86</v>
      </c>
      <c r="E46" s="31">
        <v>5</v>
      </c>
      <c r="F46" s="39">
        <f t="shared" si="16"/>
        <v>192</v>
      </c>
      <c r="G46" s="38">
        <f t="shared" si="17"/>
        <v>12230.400000000001</v>
      </c>
      <c r="H46" s="36">
        <v>1</v>
      </c>
      <c r="I46" s="37">
        <f t="shared" si="18"/>
        <v>12230.400000000001</v>
      </c>
      <c r="J46" s="36">
        <v>1</v>
      </c>
      <c r="K46" s="35">
        <f t="shared" si="19"/>
        <v>12230.400000000001</v>
      </c>
      <c r="L46" s="35">
        <f t="shared" si="20"/>
        <v>1019.2000000000002</v>
      </c>
      <c r="M46" s="35">
        <f t="shared" si="21"/>
        <v>16.000000000000004</v>
      </c>
      <c r="N46" s="28"/>
    </row>
    <row r="47" spans="1:19" x14ac:dyDescent="0.2">
      <c r="A47" s="34" t="s">
        <v>85</v>
      </c>
      <c r="B47" s="33" t="s">
        <v>84</v>
      </c>
      <c r="C47" s="30">
        <v>12.6</v>
      </c>
      <c r="D47" s="32" t="s">
        <v>83</v>
      </c>
      <c r="E47" s="31" t="s">
        <v>53</v>
      </c>
      <c r="F47" s="39">
        <f t="shared" si="16"/>
        <v>11</v>
      </c>
      <c r="G47" s="38">
        <f t="shared" si="17"/>
        <v>138.6</v>
      </c>
      <c r="H47" s="36">
        <v>1</v>
      </c>
      <c r="I47" s="37">
        <f t="shared" si="18"/>
        <v>138.6</v>
      </c>
      <c r="J47" s="36">
        <v>1</v>
      </c>
      <c r="K47" s="35">
        <f t="shared" si="19"/>
        <v>138.6</v>
      </c>
      <c r="L47" s="35">
        <f t="shared" si="20"/>
        <v>11.549999999999999</v>
      </c>
      <c r="M47" s="35">
        <f t="shared" si="21"/>
        <v>0.91666666666666663</v>
      </c>
      <c r="N47" s="28"/>
    </row>
    <row r="48" spans="1:19" x14ac:dyDescent="0.2">
      <c r="A48" s="34"/>
      <c r="B48" s="33" t="s">
        <v>82</v>
      </c>
      <c r="C48" s="30">
        <v>60</v>
      </c>
      <c r="D48" s="32" t="s">
        <v>81</v>
      </c>
      <c r="E48" s="31">
        <v>5</v>
      </c>
      <c r="F48" s="39">
        <f t="shared" si="16"/>
        <v>192</v>
      </c>
      <c r="G48" s="38">
        <f t="shared" si="17"/>
        <v>11520</v>
      </c>
      <c r="H48" s="36">
        <v>1</v>
      </c>
      <c r="I48" s="37">
        <f t="shared" si="18"/>
        <v>11520</v>
      </c>
      <c r="J48" s="36">
        <v>1</v>
      </c>
      <c r="K48" s="35">
        <f t="shared" si="19"/>
        <v>11520</v>
      </c>
      <c r="L48" s="35">
        <f t="shared" si="20"/>
        <v>960</v>
      </c>
      <c r="M48" s="35">
        <f t="shared" si="21"/>
        <v>16</v>
      </c>
      <c r="N48" s="28"/>
    </row>
    <row r="49" spans="1:15" x14ac:dyDescent="0.2">
      <c r="A49" s="34"/>
      <c r="B49" s="33" t="s">
        <v>80</v>
      </c>
      <c r="C49" s="30">
        <v>20.7</v>
      </c>
      <c r="D49" s="32" t="s">
        <v>78</v>
      </c>
      <c r="E49" s="31">
        <v>2</v>
      </c>
      <c r="F49" s="39">
        <f t="shared" si="16"/>
        <v>80</v>
      </c>
      <c r="G49" s="38">
        <f t="shared" si="17"/>
        <v>1656</v>
      </c>
      <c r="H49" s="36">
        <v>1</v>
      </c>
      <c r="I49" s="37">
        <f t="shared" si="18"/>
        <v>1656</v>
      </c>
      <c r="J49" s="36">
        <v>1</v>
      </c>
      <c r="K49" s="35">
        <f t="shared" si="19"/>
        <v>1656</v>
      </c>
      <c r="L49" s="35">
        <f t="shared" si="20"/>
        <v>138</v>
      </c>
      <c r="M49" s="35">
        <f t="shared" si="21"/>
        <v>6.666666666666667</v>
      </c>
      <c r="N49" s="28"/>
      <c r="O49" s="10"/>
    </row>
    <row r="50" spans="1:15" x14ac:dyDescent="0.2">
      <c r="A50" s="34"/>
      <c r="B50" s="33" t="s">
        <v>79</v>
      </c>
      <c r="C50" s="30">
        <v>24.3</v>
      </c>
      <c r="D50" s="32" t="s">
        <v>78</v>
      </c>
      <c r="E50" s="31">
        <v>2</v>
      </c>
      <c r="F50" s="39">
        <f t="shared" si="16"/>
        <v>80</v>
      </c>
      <c r="G50" s="38">
        <f t="shared" si="17"/>
        <v>1944</v>
      </c>
      <c r="H50" s="36">
        <v>1</v>
      </c>
      <c r="I50" s="37">
        <f t="shared" si="18"/>
        <v>1944</v>
      </c>
      <c r="J50" s="36">
        <v>1</v>
      </c>
      <c r="K50" s="35">
        <f t="shared" si="19"/>
        <v>1944</v>
      </c>
      <c r="L50" s="35">
        <f t="shared" si="20"/>
        <v>162</v>
      </c>
      <c r="M50" s="35">
        <f t="shared" si="21"/>
        <v>6.6666666666666661</v>
      </c>
      <c r="N50" s="28"/>
    </row>
    <row r="51" spans="1:15" x14ac:dyDescent="0.2">
      <c r="A51" s="34"/>
      <c r="B51" s="33" t="s">
        <v>77</v>
      </c>
      <c r="C51" s="30">
        <v>20.2</v>
      </c>
      <c r="D51" s="32" t="s">
        <v>76</v>
      </c>
      <c r="E51" s="31">
        <v>2</v>
      </c>
      <c r="F51" s="39">
        <f t="shared" si="16"/>
        <v>80</v>
      </c>
      <c r="G51" s="38">
        <f t="shared" si="17"/>
        <v>1616</v>
      </c>
      <c r="H51" s="36">
        <v>1</v>
      </c>
      <c r="I51" s="37">
        <f t="shared" si="18"/>
        <v>1616</v>
      </c>
      <c r="J51" s="36">
        <v>1</v>
      </c>
      <c r="K51" s="35">
        <f t="shared" si="19"/>
        <v>1616</v>
      </c>
      <c r="L51" s="35">
        <f t="shared" si="20"/>
        <v>134.66666666666666</v>
      </c>
      <c r="M51" s="35">
        <f t="shared" si="21"/>
        <v>6.6666666666666661</v>
      </c>
      <c r="N51" s="28"/>
    </row>
    <row r="52" spans="1:15" x14ac:dyDescent="0.2">
      <c r="A52" s="40"/>
      <c r="B52" s="33" t="s">
        <v>75</v>
      </c>
      <c r="C52" s="30">
        <v>47.5</v>
      </c>
      <c r="D52" s="32" t="s">
        <v>74</v>
      </c>
      <c r="E52" s="31">
        <v>5</v>
      </c>
      <c r="F52" s="39">
        <f t="shared" si="16"/>
        <v>192</v>
      </c>
      <c r="G52" s="38">
        <f t="shared" si="17"/>
        <v>9120</v>
      </c>
      <c r="H52" s="36">
        <v>1</v>
      </c>
      <c r="I52" s="37">
        <f t="shared" si="18"/>
        <v>9120</v>
      </c>
      <c r="J52" s="36">
        <v>1</v>
      </c>
      <c r="K52" s="35">
        <f t="shared" si="19"/>
        <v>9120</v>
      </c>
      <c r="L52" s="35">
        <f t="shared" si="20"/>
        <v>760</v>
      </c>
      <c r="M52" s="35">
        <f t="shared" si="21"/>
        <v>16</v>
      </c>
      <c r="N52" s="28"/>
    </row>
    <row r="53" spans="1:15" x14ac:dyDescent="0.2">
      <c r="A53" s="34"/>
      <c r="B53" s="33" t="s">
        <v>73</v>
      </c>
      <c r="C53" s="30">
        <v>41.84</v>
      </c>
      <c r="D53" s="32" t="s">
        <v>72</v>
      </c>
      <c r="E53" s="31">
        <v>5</v>
      </c>
      <c r="F53" s="39">
        <f t="shared" si="16"/>
        <v>192</v>
      </c>
      <c r="G53" s="38">
        <f t="shared" si="17"/>
        <v>8033.2800000000007</v>
      </c>
      <c r="H53" s="36">
        <v>1</v>
      </c>
      <c r="I53" s="37">
        <f t="shared" si="18"/>
        <v>8033.2800000000007</v>
      </c>
      <c r="J53" s="36">
        <v>1</v>
      </c>
      <c r="K53" s="35">
        <f t="shared" si="19"/>
        <v>8033.2800000000007</v>
      </c>
      <c r="L53" s="35">
        <f t="shared" si="20"/>
        <v>669.44</v>
      </c>
      <c r="M53" s="35">
        <f t="shared" si="21"/>
        <v>16</v>
      </c>
      <c r="N53" s="28"/>
    </row>
    <row r="54" spans="1:15" x14ac:dyDescent="0.2">
      <c r="A54" s="34"/>
      <c r="B54" s="33"/>
      <c r="C54" s="30"/>
      <c r="D54" s="32"/>
      <c r="E54" s="31"/>
      <c r="F54" s="58"/>
      <c r="G54" s="58"/>
      <c r="H54" s="29"/>
      <c r="I54" s="29"/>
      <c r="J54" s="29"/>
      <c r="K54" s="29"/>
      <c r="L54" s="29"/>
      <c r="M54" s="29"/>
      <c r="N54" s="28"/>
    </row>
    <row r="55" spans="1:15" x14ac:dyDescent="0.2">
      <c r="A55" s="57"/>
      <c r="B55" s="56" t="s">
        <v>71</v>
      </c>
      <c r="C55" s="55"/>
      <c r="D55" s="55">
        <f>SUM(C56:C70)</f>
        <v>373.93</v>
      </c>
      <c r="E55" s="54"/>
      <c r="F55" s="53"/>
      <c r="G55" s="52"/>
      <c r="H55" s="50"/>
      <c r="I55" s="51"/>
      <c r="J55" s="50"/>
      <c r="K55" s="49"/>
      <c r="L55" s="49"/>
      <c r="M55" s="49"/>
      <c r="N55" s="48"/>
    </row>
    <row r="56" spans="1:15" ht="45" x14ac:dyDescent="0.2">
      <c r="A56" s="47"/>
      <c r="B56" s="46" t="s">
        <v>70</v>
      </c>
      <c r="C56" s="45">
        <v>204</v>
      </c>
      <c r="D56" s="44" t="s">
        <v>69</v>
      </c>
      <c r="E56" s="43">
        <v>5</v>
      </c>
      <c r="F56" s="39">
        <f t="shared" ref="F56:F68" si="22">VLOOKUP($E56,$P$31:$R$42,3,FALSE)</f>
        <v>192</v>
      </c>
      <c r="G56" s="38">
        <f t="shared" ref="G56:G68" si="23">F56*C56</f>
        <v>39168</v>
      </c>
      <c r="H56" s="36">
        <v>1</v>
      </c>
      <c r="I56" s="37">
        <f t="shared" ref="I56:I68" si="24">G56/H56</f>
        <v>39168</v>
      </c>
      <c r="J56" s="36">
        <v>1</v>
      </c>
      <c r="K56" s="35">
        <f t="shared" ref="K56:K68" si="25">I56*J56</f>
        <v>39168</v>
      </c>
      <c r="L56" s="35">
        <f t="shared" ref="L56:L68" si="26">K56/12</f>
        <v>3264</v>
      </c>
      <c r="M56" s="35">
        <f t="shared" ref="M56:M68" si="27">L56/C56</f>
        <v>16</v>
      </c>
      <c r="N56" s="42" t="s">
        <v>68</v>
      </c>
    </row>
    <row r="57" spans="1:15" x14ac:dyDescent="0.2">
      <c r="A57" s="34"/>
      <c r="B57" s="33" t="s">
        <v>67</v>
      </c>
      <c r="C57" s="30">
        <v>9.6199999999999992</v>
      </c>
      <c r="D57" s="32" t="s">
        <v>60</v>
      </c>
      <c r="E57" s="31">
        <v>5</v>
      </c>
      <c r="F57" s="39">
        <f t="shared" si="22"/>
        <v>192</v>
      </c>
      <c r="G57" s="38">
        <f t="shared" si="23"/>
        <v>1847.04</v>
      </c>
      <c r="H57" s="36">
        <v>1</v>
      </c>
      <c r="I57" s="37">
        <f t="shared" si="24"/>
        <v>1847.04</v>
      </c>
      <c r="J57" s="36">
        <v>1</v>
      </c>
      <c r="K57" s="35">
        <f t="shared" si="25"/>
        <v>1847.04</v>
      </c>
      <c r="L57" s="35">
        <f t="shared" si="26"/>
        <v>153.91999999999999</v>
      </c>
      <c r="M57" s="35">
        <f t="shared" si="27"/>
        <v>16</v>
      </c>
      <c r="N57" s="28"/>
    </row>
    <row r="58" spans="1:15" x14ac:dyDescent="0.2">
      <c r="A58" s="34"/>
      <c r="B58" s="33" t="s">
        <v>67</v>
      </c>
      <c r="C58" s="30">
        <v>5.5</v>
      </c>
      <c r="D58" s="32" t="s">
        <v>60</v>
      </c>
      <c r="E58" s="31">
        <v>5</v>
      </c>
      <c r="F58" s="39">
        <f t="shared" si="22"/>
        <v>192</v>
      </c>
      <c r="G58" s="38">
        <f t="shared" si="23"/>
        <v>1056</v>
      </c>
      <c r="H58" s="36">
        <v>1</v>
      </c>
      <c r="I58" s="37">
        <f t="shared" si="24"/>
        <v>1056</v>
      </c>
      <c r="J58" s="36">
        <v>1</v>
      </c>
      <c r="K58" s="35">
        <f t="shared" si="25"/>
        <v>1056</v>
      </c>
      <c r="L58" s="35">
        <f t="shared" si="26"/>
        <v>88</v>
      </c>
      <c r="M58" s="35">
        <f t="shared" si="27"/>
        <v>16</v>
      </c>
      <c r="N58" s="28"/>
    </row>
    <row r="59" spans="1:15" x14ac:dyDescent="0.2">
      <c r="A59" s="34"/>
      <c r="B59" s="33" t="s">
        <v>66</v>
      </c>
      <c r="C59" s="30">
        <v>5.42</v>
      </c>
      <c r="D59" s="32" t="s">
        <v>56</v>
      </c>
      <c r="E59" s="31">
        <v>5</v>
      </c>
      <c r="F59" s="39">
        <f t="shared" si="22"/>
        <v>192</v>
      </c>
      <c r="G59" s="38">
        <f t="shared" si="23"/>
        <v>1040.6399999999999</v>
      </c>
      <c r="H59" s="36">
        <v>1</v>
      </c>
      <c r="I59" s="37">
        <f t="shared" si="24"/>
        <v>1040.6399999999999</v>
      </c>
      <c r="J59" s="36">
        <v>1</v>
      </c>
      <c r="K59" s="35">
        <f t="shared" si="25"/>
        <v>1040.6399999999999</v>
      </c>
      <c r="L59" s="35">
        <f t="shared" si="26"/>
        <v>86.719999999999985</v>
      </c>
      <c r="M59" s="35">
        <f t="shared" si="27"/>
        <v>15.999999999999998</v>
      </c>
      <c r="N59" s="28"/>
    </row>
    <row r="60" spans="1:15" x14ac:dyDescent="0.2">
      <c r="A60" s="34"/>
      <c r="B60" s="33" t="s">
        <v>65</v>
      </c>
      <c r="C60" s="30">
        <v>4.4000000000000004</v>
      </c>
      <c r="D60" s="32" t="s">
        <v>56</v>
      </c>
      <c r="E60" s="31">
        <v>5</v>
      </c>
      <c r="F60" s="39">
        <f t="shared" si="22"/>
        <v>192</v>
      </c>
      <c r="G60" s="38">
        <f t="shared" si="23"/>
        <v>844.80000000000007</v>
      </c>
      <c r="H60" s="36">
        <v>1</v>
      </c>
      <c r="I60" s="37">
        <f t="shared" si="24"/>
        <v>844.80000000000007</v>
      </c>
      <c r="J60" s="36">
        <v>1</v>
      </c>
      <c r="K60" s="35">
        <f t="shared" si="25"/>
        <v>844.80000000000007</v>
      </c>
      <c r="L60" s="35">
        <f t="shared" si="26"/>
        <v>70.400000000000006</v>
      </c>
      <c r="M60" s="35">
        <f t="shared" si="27"/>
        <v>16</v>
      </c>
      <c r="N60" s="41"/>
    </row>
    <row r="61" spans="1:15" x14ac:dyDescent="0.2">
      <c r="A61" s="34"/>
      <c r="B61" s="33" t="s">
        <v>65</v>
      </c>
      <c r="C61" s="30">
        <v>5.7</v>
      </c>
      <c r="D61" s="32" t="s">
        <v>56</v>
      </c>
      <c r="E61" s="31">
        <v>5</v>
      </c>
      <c r="F61" s="39">
        <f t="shared" si="22"/>
        <v>192</v>
      </c>
      <c r="G61" s="38">
        <f t="shared" si="23"/>
        <v>1094.4000000000001</v>
      </c>
      <c r="H61" s="36">
        <v>1</v>
      </c>
      <c r="I61" s="37">
        <f t="shared" si="24"/>
        <v>1094.4000000000001</v>
      </c>
      <c r="J61" s="36">
        <v>1</v>
      </c>
      <c r="K61" s="35">
        <f t="shared" si="25"/>
        <v>1094.4000000000001</v>
      </c>
      <c r="L61" s="35">
        <f t="shared" si="26"/>
        <v>91.2</v>
      </c>
      <c r="M61" s="35">
        <f t="shared" si="27"/>
        <v>16</v>
      </c>
      <c r="N61" s="28"/>
    </row>
    <row r="62" spans="1:15" x14ac:dyDescent="0.2">
      <c r="A62" s="34"/>
      <c r="B62" s="33" t="s">
        <v>64</v>
      </c>
      <c r="C62" s="30">
        <v>15.4</v>
      </c>
      <c r="D62" s="32" t="s">
        <v>62</v>
      </c>
      <c r="E62" s="31">
        <v>5</v>
      </c>
      <c r="F62" s="39">
        <f t="shared" si="22"/>
        <v>192</v>
      </c>
      <c r="G62" s="38">
        <f t="shared" si="23"/>
        <v>2956.8</v>
      </c>
      <c r="H62" s="36">
        <v>1</v>
      </c>
      <c r="I62" s="37">
        <f t="shared" si="24"/>
        <v>2956.8</v>
      </c>
      <c r="J62" s="36">
        <v>1</v>
      </c>
      <c r="K62" s="35">
        <f t="shared" si="25"/>
        <v>2956.8</v>
      </c>
      <c r="L62" s="35">
        <f t="shared" si="26"/>
        <v>246.4</v>
      </c>
      <c r="M62" s="35">
        <f t="shared" si="27"/>
        <v>16</v>
      </c>
      <c r="N62" s="28"/>
    </row>
    <row r="63" spans="1:15" x14ac:dyDescent="0.2">
      <c r="A63" s="34"/>
      <c r="B63" s="33" t="s">
        <v>63</v>
      </c>
      <c r="C63" s="30">
        <f>8.01+20.58</f>
        <v>28.589999999999996</v>
      </c>
      <c r="D63" s="32" t="s">
        <v>62</v>
      </c>
      <c r="E63" s="31">
        <v>5</v>
      </c>
      <c r="F63" s="39">
        <f t="shared" si="22"/>
        <v>192</v>
      </c>
      <c r="G63" s="38">
        <f t="shared" si="23"/>
        <v>5489.2799999999988</v>
      </c>
      <c r="H63" s="36">
        <v>1</v>
      </c>
      <c r="I63" s="37">
        <f t="shared" si="24"/>
        <v>5489.2799999999988</v>
      </c>
      <c r="J63" s="36">
        <v>1</v>
      </c>
      <c r="K63" s="35">
        <f t="shared" si="25"/>
        <v>5489.2799999999988</v>
      </c>
      <c r="L63" s="35">
        <f t="shared" si="26"/>
        <v>457.43999999999988</v>
      </c>
      <c r="M63" s="35">
        <f t="shared" si="27"/>
        <v>15.999999999999998</v>
      </c>
      <c r="N63" s="28"/>
    </row>
    <row r="64" spans="1:15" x14ac:dyDescent="0.2">
      <c r="A64" s="40"/>
      <c r="B64" s="33" t="s">
        <v>61</v>
      </c>
      <c r="C64" s="30">
        <v>15.93</v>
      </c>
      <c r="D64" s="32" t="s">
        <v>60</v>
      </c>
      <c r="E64" s="31">
        <v>5</v>
      </c>
      <c r="F64" s="39">
        <f t="shared" si="22"/>
        <v>192</v>
      </c>
      <c r="G64" s="38">
        <f t="shared" si="23"/>
        <v>3058.56</v>
      </c>
      <c r="H64" s="36">
        <v>1</v>
      </c>
      <c r="I64" s="37">
        <f t="shared" si="24"/>
        <v>3058.56</v>
      </c>
      <c r="J64" s="36">
        <v>1</v>
      </c>
      <c r="K64" s="35">
        <f t="shared" si="25"/>
        <v>3058.56</v>
      </c>
      <c r="L64" s="35">
        <f t="shared" si="26"/>
        <v>254.88</v>
      </c>
      <c r="M64" s="35">
        <f t="shared" si="27"/>
        <v>16</v>
      </c>
      <c r="N64" s="28"/>
    </row>
    <row r="65" spans="1:14" x14ac:dyDescent="0.2">
      <c r="A65" s="40"/>
      <c r="B65" s="33" t="s">
        <v>59</v>
      </c>
      <c r="C65" s="30">
        <v>7.42</v>
      </c>
      <c r="D65" s="32" t="s">
        <v>56</v>
      </c>
      <c r="E65" s="31">
        <v>5</v>
      </c>
      <c r="F65" s="39">
        <f t="shared" si="22"/>
        <v>192</v>
      </c>
      <c r="G65" s="38">
        <f t="shared" si="23"/>
        <v>1424.6399999999999</v>
      </c>
      <c r="H65" s="36">
        <v>1</v>
      </c>
      <c r="I65" s="37">
        <f t="shared" si="24"/>
        <v>1424.6399999999999</v>
      </c>
      <c r="J65" s="36">
        <v>1</v>
      </c>
      <c r="K65" s="35">
        <f t="shared" si="25"/>
        <v>1424.6399999999999</v>
      </c>
      <c r="L65" s="35">
        <f t="shared" si="26"/>
        <v>118.71999999999998</v>
      </c>
      <c r="M65" s="35">
        <f t="shared" si="27"/>
        <v>15.999999999999998</v>
      </c>
      <c r="N65" s="28"/>
    </row>
    <row r="66" spans="1:14" x14ac:dyDescent="0.2">
      <c r="A66" s="34"/>
      <c r="B66" s="33" t="s">
        <v>58</v>
      </c>
      <c r="C66" s="30">
        <v>7.9</v>
      </c>
      <c r="D66" s="32" t="s">
        <v>56</v>
      </c>
      <c r="E66" s="31">
        <v>5</v>
      </c>
      <c r="F66" s="39">
        <f t="shared" si="22"/>
        <v>192</v>
      </c>
      <c r="G66" s="38">
        <f t="shared" si="23"/>
        <v>1516.8000000000002</v>
      </c>
      <c r="H66" s="36">
        <v>1</v>
      </c>
      <c r="I66" s="37">
        <f t="shared" si="24"/>
        <v>1516.8000000000002</v>
      </c>
      <c r="J66" s="36">
        <v>1</v>
      </c>
      <c r="K66" s="35">
        <f t="shared" si="25"/>
        <v>1516.8000000000002</v>
      </c>
      <c r="L66" s="35">
        <f t="shared" si="26"/>
        <v>126.40000000000002</v>
      </c>
      <c r="M66" s="35">
        <f t="shared" si="27"/>
        <v>16.000000000000004</v>
      </c>
      <c r="N66" s="28"/>
    </row>
    <row r="67" spans="1:14" x14ac:dyDescent="0.2">
      <c r="A67" s="34"/>
      <c r="B67" s="33" t="s">
        <v>57</v>
      </c>
      <c r="C67" s="30">
        <v>7.55</v>
      </c>
      <c r="D67" s="32" t="s">
        <v>56</v>
      </c>
      <c r="E67" s="31">
        <v>5</v>
      </c>
      <c r="F67" s="39">
        <f t="shared" si="22"/>
        <v>192</v>
      </c>
      <c r="G67" s="38">
        <f t="shared" si="23"/>
        <v>1449.6</v>
      </c>
      <c r="H67" s="36">
        <v>1</v>
      </c>
      <c r="I67" s="37">
        <f t="shared" si="24"/>
        <v>1449.6</v>
      </c>
      <c r="J67" s="36">
        <v>1</v>
      </c>
      <c r="K67" s="35">
        <f t="shared" si="25"/>
        <v>1449.6</v>
      </c>
      <c r="L67" s="35">
        <f t="shared" si="26"/>
        <v>120.8</v>
      </c>
      <c r="M67" s="35">
        <f t="shared" si="27"/>
        <v>16</v>
      </c>
      <c r="N67" s="28"/>
    </row>
    <row r="68" spans="1:14" x14ac:dyDescent="0.2">
      <c r="A68" s="34"/>
      <c r="B68" s="33" t="s">
        <v>55</v>
      </c>
      <c r="C68" s="30">
        <v>56.5</v>
      </c>
      <c r="D68" s="32" t="s">
        <v>54</v>
      </c>
      <c r="E68" s="31" t="s">
        <v>53</v>
      </c>
      <c r="F68" s="39">
        <f t="shared" si="22"/>
        <v>11</v>
      </c>
      <c r="G68" s="38">
        <f t="shared" si="23"/>
        <v>621.5</v>
      </c>
      <c r="H68" s="36">
        <v>1</v>
      </c>
      <c r="I68" s="37">
        <f t="shared" si="24"/>
        <v>621.5</v>
      </c>
      <c r="J68" s="36">
        <v>1</v>
      </c>
      <c r="K68" s="35">
        <f t="shared" si="25"/>
        <v>621.5</v>
      </c>
      <c r="L68" s="35">
        <f t="shared" si="26"/>
        <v>51.791666666666664</v>
      </c>
      <c r="M68" s="35">
        <f t="shared" si="27"/>
        <v>0.91666666666666663</v>
      </c>
      <c r="N68" s="28"/>
    </row>
    <row r="69" spans="1:14" x14ac:dyDescent="0.2">
      <c r="A69" s="34"/>
      <c r="B69" s="33"/>
      <c r="C69" s="30"/>
      <c r="D69" s="32"/>
      <c r="E69" s="31"/>
      <c r="F69" s="30"/>
      <c r="G69" s="30"/>
      <c r="H69" s="29"/>
      <c r="I69" s="29"/>
      <c r="J69" s="29"/>
      <c r="K69" s="29"/>
      <c r="L69" s="29"/>
      <c r="M69" s="29"/>
      <c r="N69" s="28"/>
    </row>
    <row r="70" spans="1:14" x14ac:dyDescent="0.2">
      <c r="A70" s="34"/>
      <c r="B70" s="33"/>
      <c r="C70" s="30"/>
      <c r="D70" s="32"/>
      <c r="E70" s="31"/>
      <c r="F70" s="30"/>
      <c r="G70" s="30"/>
      <c r="H70" s="29"/>
      <c r="I70" s="29"/>
      <c r="J70" s="29"/>
      <c r="K70" s="29"/>
      <c r="L70" s="29"/>
      <c r="M70" s="29"/>
      <c r="N70" s="28"/>
    </row>
    <row r="71" spans="1:14" ht="13.5" thickBot="1" x14ac:dyDescent="0.25">
      <c r="A71" s="27"/>
      <c r="B71" s="26" t="s">
        <v>52</v>
      </c>
      <c r="C71" s="23">
        <f>SUM(C5:C68)</f>
        <v>1690.7900000000006</v>
      </c>
      <c r="D71" s="25"/>
      <c r="E71" s="24"/>
      <c r="F71" s="22"/>
      <c r="G71" s="23">
        <f>SUM(G5:G68)</f>
        <v>281035.98</v>
      </c>
      <c r="H71" s="22"/>
      <c r="I71" s="22"/>
      <c r="J71" s="22"/>
      <c r="K71" s="22"/>
      <c r="L71" s="22"/>
      <c r="M71" s="22"/>
      <c r="N71" s="21"/>
    </row>
    <row r="72" spans="1:14" x14ac:dyDescent="0.2">
      <c r="B72" s="10"/>
      <c r="C72" s="20"/>
      <c r="D72" s="19"/>
      <c r="E72" s="17"/>
      <c r="F72" s="17"/>
      <c r="G72" s="17"/>
      <c r="H72" s="16"/>
      <c r="I72" s="16"/>
      <c r="J72" s="16"/>
      <c r="K72" s="16"/>
      <c r="L72" s="16"/>
      <c r="M72" s="16"/>
    </row>
    <row r="73" spans="1:14" x14ac:dyDescent="0.2">
      <c r="B73" s="15"/>
      <c r="C73" s="18"/>
      <c r="F73" s="17"/>
      <c r="G73" s="17"/>
      <c r="H73" s="16"/>
      <c r="I73" s="16"/>
      <c r="J73" s="16"/>
      <c r="K73" s="16"/>
      <c r="L73" s="16"/>
      <c r="M73" s="16"/>
    </row>
    <row r="75" spans="1:14" x14ac:dyDescent="0.2">
      <c r="B75" s="15"/>
      <c r="C75" s="14"/>
    </row>
  </sheetData>
  <sheetProtection algorithmName="SHA-512" hashValue="JF2x+5Jr3qiMyjGQmLo+iuUVV4tedoJyrBEXROu9XxzsEOI73mOY1ixdWJtBYZmeowSA+MocQLM+kSUWsv+jAw==" saltValue="48+WhRF3FsgwZT6uZOi8Aw==" spinCount="100000" sheet="1"/>
  <pageMargins left="0.14000000000000001" right="0.46" top="0.61" bottom="0.14000000000000001" header="0.34" footer="0.28000000000000003"/>
  <pageSetup paperSize="9" scale="74" orientation="landscape" r:id="rId1"/>
  <headerFooter alignWithMargins="0">
    <oddHeader>&amp;R&amp;P</oddHeader>
  </headerFooter>
  <rowBreaks count="1" manualBreakCount="1">
    <brk id="42" max="16383" man="1"/>
  </rowBreaks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"/>
  <sheetViews>
    <sheetView topLeftCell="A9" workbookViewId="0">
      <selection activeCell="C10" sqref="C10:C12"/>
    </sheetView>
  </sheetViews>
  <sheetFormatPr baseColWidth="10" defaultRowHeight="15.75" x14ac:dyDescent="0.25"/>
  <cols>
    <col min="1" max="5" width="11.42578125" style="1"/>
    <col min="6" max="6" width="3.7109375" style="1" customWidth="1"/>
    <col min="7" max="16384" width="11.42578125" style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1" t="s">
        <v>3</v>
      </c>
    </row>
    <row r="5" spans="1:8" x14ac:dyDescent="0.25">
      <c r="A5" s="1" t="s">
        <v>4</v>
      </c>
    </row>
    <row r="6" spans="1:8" x14ac:dyDescent="0.25">
      <c r="A6" s="1" t="s">
        <v>5</v>
      </c>
    </row>
    <row r="8" spans="1:8" ht="21" x14ac:dyDescent="0.35">
      <c r="A8" s="205" t="s">
        <v>40</v>
      </c>
      <c r="B8" s="205"/>
      <c r="C8" s="205"/>
      <c r="D8" s="205"/>
      <c r="E8" s="205"/>
      <c r="F8" s="205"/>
      <c r="G8" s="205"/>
      <c r="H8" s="205"/>
    </row>
    <row r="10" spans="1:8" x14ac:dyDescent="0.25">
      <c r="A10" s="1" t="s">
        <v>6</v>
      </c>
      <c r="C10" s="1" t="s">
        <v>50</v>
      </c>
    </row>
    <row r="11" spans="1:8" x14ac:dyDescent="0.25">
      <c r="C11" s="1" t="s">
        <v>49</v>
      </c>
    </row>
    <row r="12" spans="1:8" x14ac:dyDescent="0.25">
      <c r="C12" s="1" t="s">
        <v>5</v>
      </c>
    </row>
    <row r="14" spans="1:8" x14ac:dyDescent="0.25">
      <c r="A14" s="1" t="s">
        <v>7</v>
      </c>
      <c r="C14" s="1" t="s">
        <v>8</v>
      </c>
    </row>
    <row r="16" spans="1:8" x14ac:dyDescent="0.25">
      <c r="A16" s="1" t="s">
        <v>10</v>
      </c>
      <c r="C16" s="1" t="s">
        <v>47</v>
      </c>
      <c r="D16" s="1" t="s">
        <v>48</v>
      </c>
    </row>
    <row r="18" spans="1:3" x14ac:dyDescent="0.25">
      <c r="A18" s="1" t="s">
        <v>11</v>
      </c>
      <c r="C18" s="1" t="s">
        <v>51</v>
      </c>
    </row>
    <row r="20" spans="1:3" x14ac:dyDescent="0.25">
      <c r="A20" s="1" t="s">
        <v>9</v>
      </c>
      <c r="C20" s="1" t="s">
        <v>12</v>
      </c>
    </row>
    <row r="22" spans="1:3" x14ac:dyDescent="0.25">
      <c r="A22" s="1" t="s">
        <v>14</v>
      </c>
      <c r="C22" s="1" t="s">
        <v>13</v>
      </c>
    </row>
    <row r="24" spans="1:3" x14ac:dyDescent="0.25">
      <c r="A24" s="1" t="s">
        <v>15</v>
      </c>
      <c r="C24" s="1" t="s">
        <v>16</v>
      </c>
    </row>
    <row r="25" spans="1:3" x14ac:dyDescent="0.25">
      <c r="C25" s="1" t="s">
        <v>17</v>
      </c>
    </row>
    <row r="27" spans="1:3" x14ac:dyDescent="0.25">
      <c r="C27" s="1" t="s">
        <v>18</v>
      </c>
    </row>
    <row r="28" spans="1:3" x14ac:dyDescent="0.25">
      <c r="C28" s="1" t="s">
        <v>19</v>
      </c>
    </row>
    <row r="30" spans="1:3" x14ac:dyDescent="0.25">
      <c r="A30" s="1" t="s">
        <v>20</v>
      </c>
      <c r="C30" s="1" t="s">
        <v>21</v>
      </c>
    </row>
    <row r="32" spans="1:3" x14ac:dyDescent="0.25">
      <c r="C32" s="1" t="s">
        <v>22</v>
      </c>
    </row>
    <row r="33" spans="1:6" x14ac:dyDescent="0.25">
      <c r="C33" s="1" t="s">
        <v>23</v>
      </c>
    </row>
    <row r="35" spans="1:6" x14ac:dyDescent="0.25">
      <c r="C35" s="1" t="s">
        <v>24</v>
      </c>
    </row>
    <row r="36" spans="1:6" x14ac:dyDescent="0.25">
      <c r="C36" s="1" t="s">
        <v>25</v>
      </c>
    </row>
    <row r="37" spans="1:6" x14ac:dyDescent="0.25">
      <c r="C37" s="1" t="s">
        <v>26</v>
      </c>
    </row>
    <row r="38" spans="1:6" x14ac:dyDescent="0.25">
      <c r="C38" s="1" t="s">
        <v>27</v>
      </c>
    </row>
    <row r="40" spans="1:6" ht="30.75" customHeight="1" x14ac:dyDescent="0.25">
      <c r="A40" s="1" t="s">
        <v>28</v>
      </c>
      <c r="C40" s="1" t="s">
        <v>29</v>
      </c>
      <c r="D40" s="212"/>
      <c r="E40" s="213"/>
      <c r="F40" s="2" t="s">
        <v>32</v>
      </c>
    </row>
    <row r="41" spans="1:6" ht="36.75" customHeight="1" x14ac:dyDescent="0.25">
      <c r="A41" s="211" t="s">
        <v>41</v>
      </c>
      <c r="B41" s="211"/>
      <c r="C41" s="1" t="s">
        <v>30</v>
      </c>
      <c r="D41" s="212"/>
      <c r="E41" s="213"/>
      <c r="F41" s="2" t="s">
        <v>32</v>
      </c>
    </row>
    <row r="42" spans="1:6" ht="30" customHeight="1" x14ac:dyDescent="0.25">
      <c r="C42" s="1" t="s">
        <v>31</v>
      </c>
      <c r="D42" s="212"/>
      <c r="E42" s="213"/>
      <c r="F42" s="2" t="s">
        <v>32</v>
      </c>
    </row>
    <row r="47" spans="1:6" x14ac:dyDescent="0.25">
      <c r="A47" s="1" t="s">
        <v>33</v>
      </c>
    </row>
    <row r="49" spans="1:6" ht="23.25" customHeight="1" x14ac:dyDescent="0.25">
      <c r="A49" s="1" t="s">
        <v>34</v>
      </c>
      <c r="D49" s="7"/>
    </row>
    <row r="51" spans="1:6" ht="22.5" customHeight="1" x14ac:dyDescent="0.25">
      <c r="A51" s="1" t="s">
        <v>35</v>
      </c>
      <c r="D51" s="7"/>
    </row>
    <row r="53" spans="1:6" ht="21.75" customHeight="1" x14ac:dyDescent="0.25">
      <c r="A53" s="1" t="s">
        <v>42</v>
      </c>
      <c r="D53" s="7"/>
    </row>
    <row r="54" spans="1:6" ht="21.75" customHeight="1" x14ac:dyDescent="0.25">
      <c r="C54" s="5"/>
      <c r="D54" s="6"/>
    </row>
    <row r="55" spans="1:6" ht="27" customHeight="1" x14ac:dyDescent="0.25">
      <c r="A55" s="1" t="s">
        <v>43</v>
      </c>
      <c r="D55" s="212"/>
      <c r="E55" s="213"/>
      <c r="F55" s="2" t="s">
        <v>32</v>
      </c>
    </row>
    <row r="57" spans="1:6" ht="25.5" customHeight="1" x14ac:dyDescent="0.25">
      <c r="A57" s="1" t="s">
        <v>36</v>
      </c>
      <c r="C57" s="1" t="s">
        <v>29</v>
      </c>
      <c r="D57" s="212"/>
      <c r="E57" s="213"/>
      <c r="F57" s="2" t="s">
        <v>32</v>
      </c>
    </row>
    <row r="58" spans="1:6" ht="22.5" customHeight="1" x14ac:dyDescent="0.25">
      <c r="C58" s="1" t="s">
        <v>30</v>
      </c>
      <c r="D58" s="212"/>
      <c r="E58" s="213"/>
      <c r="F58" s="2" t="s">
        <v>32</v>
      </c>
    </row>
    <row r="59" spans="1:6" ht="27" customHeight="1" x14ac:dyDescent="0.25">
      <c r="C59" s="1" t="s">
        <v>31</v>
      </c>
      <c r="D59" s="212"/>
      <c r="E59" s="213"/>
      <c r="F59" s="2" t="s">
        <v>32</v>
      </c>
    </row>
    <row r="60" spans="1:6" ht="27" customHeight="1" x14ac:dyDescent="0.25">
      <c r="D60" s="8"/>
      <c r="E60" s="8"/>
      <c r="F60" s="5"/>
    </row>
    <row r="63" spans="1:6" x14ac:dyDescent="0.25">
      <c r="A63" s="3" t="s">
        <v>37</v>
      </c>
    </row>
    <row r="65" spans="1:8" ht="35.25" customHeight="1" x14ac:dyDescent="0.25">
      <c r="A65" s="211" t="s">
        <v>44</v>
      </c>
      <c r="B65" s="211"/>
      <c r="C65" s="214"/>
      <c r="D65" s="212">
        <f>D42</f>
        <v>0</v>
      </c>
      <c r="E65" s="213"/>
      <c r="F65" s="2" t="s">
        <v>32</v>
      </c>
    </row>
    <row r="67" spans="1:8" ht="32.25" customHeight="1" x14ac:dyDescent="0.25">
      <c r="A67" s="1" t="s">
        <v>38</v>
      </c>
      <c r="D67" s="212">
        <f>D59</f>
        <v>0</v>
      </c>
      <c r="E67" s="213"/>
      <c r="F67" s="2" t="s">
        <v>32</v>
      </c>
    </row>
    <row r="68" spans="1:8" ht="16.5" thickBot="1" x14ac:dyDescent="0.3">
      <c r="A68" s="4"/>
      <c r="B68" s="4"/>
      <c r="C68" s="4"/>
      <c r="D68" s="4"/>
      <c r="E68" s="4"/>
      <c r="F68" s="4"/>
    </row>
    <row r="69" spans="1:8" ht="16.5" thickTop="1" x14ac:dyDescent="0.25"/>
    <row r="70" spans="1:8" ht="51.75" customHeight="1" x14ac:dyDescent="0.25">
      <c r="A70" s="211" t="s">
        <v>45</v>
      </c>
      <c r="B70" s="211"/>
      <c r="C70" s="214"/>
      <c r="D70" s="212">
        <f>D65+D67</f>
        <v>0</v>
      </c>
      <c r="E70" s="213"/>
      <c r="F70" s="2" t="s">
        <v>32</v>
      </c>
    </row>
    <row r="73" spans="1:8" ht="45.75" customHeight="1" x14ac:dyDescent="0.25">
      <c r="A73" s="211" t="s">
        <v>39</v>
      </c>
      <c r="B73" s="211"/>
      <c r="C73" s="211"/>
      <c r="D73" s="211"/>
      <c r="E73" s="211"/>
      <c r="F73" s="211"/>
      <c r="G73" s="211"/>
      <c r="H73" s="211"/>
    </row>
    <row r="78" spans="1:8" ht="16.5" thickBot="1" x14ac:dyDescent="0.3">
      <c r="A78" s="200"/>
      <c r="B78" s="200"/>
      <c r="C78" s="200"/>
      <c r="D78" s="200"/>
      <c r="E78" s="200"/>
      <c r="F78" s="200"/>
      <c r="G78" s="200"/>
      <c r="H78" s="200"/>
    </row>
    <row r="79" spans="1:8" x14ac:dyDescent="0.25">
      <c r="A79" s="1" t="s">
        <v>46</v>
      </c>
    </row>
  </sheetData>
  <sheetProtection algorithmName="SHA-512" hashValue="4j/+Y/dXsa/+K5vDlsSKPnHbO+M0m9IobrEVZMlMeVthDShrvfZI5YqKB1gPWLUR4EAIU4jyoV3nZ+lzi9Oh7w==" saltValue="lEcxHMwa8/WFWEHriB9tYw==" spinCount="100000" sheet="1" objects="1" scenarios="1"/>
  <mergeCells count="16">
    <mergeCell ref="A78:H78"/>
    <mergeCell ref="A73:H73"/>
    <mergeCell ref="A8:H8"/>
    <mergeCell ref="D40:E40"/>
    <mergeCell ref="D41:E41"/>
    <mergeCell ref="D42:E42"/>
    <mergeCell ref="D57:E57"/>
    <mergeCell ref="D58:E58"/>
    <mergeCell ref="D59:E59"/>
    <mergeCell ref="D70:E70"/>
    <mergeCell ref="D67:E67"/>
    <mergeCell ref="D65:E65"/>
    <mergeCell ref="A65:C65"/>
    <mergeCell ref="A41:B41"/>
    <mergeCell ref="D55:E55"/>
    <mergeCell ref="A70:C70"/>
  </mergeCells>
  <conditionalFormatting sqref="A78:H78">
    <cfRule type="cellIs" dxfId="12" priority="1" operator="equal">
      <formula>0</formula>
    </cfRule>
  </conditionalFormatting>
  <conditionalFormatting sqref="D49">
    <cfRule type="cellIs" dxfId="11" priority="5" operator="equal">
      <formula>0</formula>
    </cfRule>
  </conditionalFormatting>
  <conditionalFormatting sqref="D51">
    <cfRule type="cellIs" dxfId="10" priority="4" operator="equal">
      <formula>0</formula>
    </cfRule>
  </conditionalFormatting>
  <conditionalFormatting sqref="D53">
    <cfRule type="cellIs" dxfId="9" priority="3" operator="equal">
      <formula>0</formula>
    </cfRule>
  </conditionalFormatting>
  <conditionalFormatting sqref="D40:E42">
    <cfRule type="cellIs" dxfId="8" priority="2" operator="equal">
      <formula>0</formula>
    </cfRule>
  </conditionalFormatting>
  <conditionalFormatting sqref="D55:E55">
    <cfRule type="cellIs" dxfId="7" priority="7" operator="equal">
      <formula>0</formula>
    </cfRule>
  </conditionalFormatting>
  <conditionalFormatting sqref="D57:E59">
    <cfRule type="cellIs" dxfId="6" priority="6" operator="equal">
      <formula>0</formula>
    </cfRule>
  </conditionalFormatting>
  <conditionalFormatting sqref="D65:E65">
    <cfRule type="cellIs" dxfId="5" priority="10" operator="equal">
      <formula>0</formula>
    </cfRule>
  </conditionalFormatting>
  <conditionalFormatting sqref="D67:E67">
    <cfRule type="cellIs" dxfId="4" priority="9" operator="equal">
      <formula>0</formula>
    </cfRule>
  </conditionalFormatting>
  <conditionalFormatting sqref="D70:E70">
    <cfRule type="cellIs" dxfId="3" priority="8" operator="equal">
      <formula>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A20C0-FDBA-4B60-9FA2-6ACCAD71A0E4}">
  <dimension ref="A1:G46"/>
  <sheetViews>
    <sheetView topLeftCell="A8" workbookViewId="0">
      <selection activeCell="K22" sqref="K22"/>
    </sheetView>
  </sheetViews>
  <sheetFormatPr baseColWidth="10" defaultRowHeight="12.75" x14ac:dyDescent="0.2"/>
  <cols>
    <col min="1" max="4" width="11.42578125" style="218"/>
    <col min="5" max="5" width="15.42578125" style="218" customWidth="1"/>
    <col min="6" max="6" width="16.42578125" style="218" customWidth="1"/>
    <col min="7" max="16384" width="11.42578125" style="218"/>
  </cols>
  <sheetData>
    <row r="1" spans="1:7" ht="15" x14ac:dyDescent="0.2">
      <c r="A1" s="222" t="s">
        <v>1</v>
      </c>
      <c r="B1" s="222"/>
      <c r="C1" s="222"/>
      <c r="D1" s="222"/>
      <c r="E1" s="227"/>
      <c r="F1" s="222"/>
      <c r="G1" s="222"/>
    </row>
    <row r="2" spans="1:7" ht="15" x14ac:dyDescent="0.2">
      <c r="A2" s="222" t="s">
        <v>4</v>
      </c>
      <c r="B2" s="222"/>
      <c r="C2" s="222"/>
      <c r="D2" s="222"/>
      <c r="E2" s="227"/>
      <c r="F2" s="222"/>
      <c r="G2" s="222"/>
    </row>
    <row r="3" spans="1:7" s="222" customFormat="1" ht="15" x14ac:dyDescent="0.2">
      <c r="A3" s="222" t="s">
        <v>5</v>
      </c>
      <c r="E3" s="227"/>
    </row>
    <row r="4" spans="1:7" ht="12" customHeight="1" x14ac:dyDescent="0.2">
      <c r="A4" s="222"/>
      <c r="B4" s="222"/>
      <c r="C4" s="222"/>
      <c r="D4" s="222"/>
      <c r="E4" s="227"/>
      <c r="F4" s="222"/>
      <c r="G4" s="222"/>
    </row>
    <row r="5" spans="1:7" s="219" customFormat="1" ht="17.25" customHeight="1" x14ac:dyDescent="0.25">
      <c r="A5" s="267" t="s">
        <v>212</v>
      </c>
      <c r="B5" s="222"/>
      <c r="C5" s="222"/>
      <c r="D5" s="222"/>
      <c r="E5" s="227"/>
      <c r="F5" s="222"/>
      <c r="G5" s="222"/>
    </row>
    <row r="6" spans="1:7" s="219" customFormat="1" ht="15.75" x14ac:dyDescent="0.25">
      <c r="A6" s="267" t="str">
        <f>[1]LV_ges!$C$1</f>
        <v>Berufsbildende Schule Naumburg Markgrafenweg</v>
      </c>
      <c r="B6" s="222"/>
      <c r="C6" s="222"/>
      <c r="D6" s="222"/>
      <c r="E6" s="227"/>
      <c r="F6" s="222"/>
      <c r="G6" s="222"/>
    </row>
    <row r="7" spans="1:7" s="219" customFormat="1" ht="18" x14ac:dyDescent="0.25">
      <c r="A7" s="267" t="s">
        <v>211</v>
      </c>
      <c r="B7" s="266" t="s">
        <v>210</v>
      </c>
      <c r="C7" s="222"/>
      <c r="D7" s="222"/>
      <c r="E7" s="227"/>
      <c r="F7" s="222"/>
      <c r="G7" s="222"/>
    </row>
    <row r="8" spans="1:7" s="219" customFormat="1" ht="15.75" thickBot="1" x14ac:dyDescent="0.25">
      <c r="A8" s="222"/>
      <c r="B8" s="222"/>
      <c r="C8" s="222"/>
      <c r="D8" s="222"/>
      <c r="E8" s="227"/>
      <c r="F8" s="222"/>
      <c r="G8" s="222"/>
    </row>
    <row r="9" spans="1:7" s="219" customFormat="1" ht="15.75" x14ac:dyDescent="0.25">
      <c r="A9" s="265" t="s">
        <v>209</v>
      </c>
      <c r="B9" s="264"/>
      <c r="C9" s="264"/>
      <c r="D9" s="263"/>
      <c r="E9" s="262" t="s">
        <v>208</v>
      </c>
      <c r="F9" s="261" t="s">
        <v>207</v>
      </c>
      <c r="G9" s="260" t="s">
        <v>206</v>
      </c>
    </row>
    <row r="10" spans="1:7" s="219" customFormat="1" ht="15" x14ac:dyDescent="0.2">
      <c r="A10" s="259"/>
      <c r="B10" s="222"/>
      <c r="C10" s="222"/>
      <c r="D10" s="258"/>
      <c r="E10" s="257" t="s">
        <v>205</v>
      </c>
      <c r="F10" s="256" t="s">
        <v>204</v>
      </c>
      <c r="G10" s="255" t="s">
        <v>203</v>
      </c>
    </row>
    <row r="11" spans="1:7" s="219" customFormat="1" ht="15" x14ac:dyDescent="0.2">
      <c r="A11" s="254"/>
      <c r="B11" s="239"/>
      <c r="C11" s="239"/>
      <c r="D11" s="238"/>
      <c r="E11" s="253"/>
      <c r="F11" s="252"/>
      <c r="G11" s="251"/>
    </row>
    <row r="12" spans="1:7" s="219" customFormat="1" ht="15" x14ac:dyDescent="0.2">
      <c r="A12" s="250" t="s">
        <v>202</v>
      </c>
      <c r="B12" s="249"/>
      <c r="C12" s="249"/>
      <c r="D12" s="248"/>
      <c r="E12" s="245">
        <f>[1]LV_ges!D4</f>
        <v>168.38</v>
      </c>
      <c r="F12" s="246"/>
      <c r="G12" s="235">
        <f>E12*F12</f>
        <v>0</v>
      </c>
    </row>
    <row r="13" spans="1:7" s="219" customFormat="1" ht="15" x14ac:dyDescent="0.2">
      <c r="A13" s="244"/>
      <c r="B13" s="227"/>
      <c r="C13" s="227"/>
      <c r="D13" s="247"/>
      <c r="E13" s="245"/>
      <c r="F13" s="241"/>
      <c r="G13" s="235"/>
    </row>
    <row r="14" spans="1:7" s="219" customFormat="1" ht="15" x14ac:dyDescent="0.2">
      <c r="A14" s="243" t="s">
        <v>161</v>
      </c>
      <c r="B14" s="242"/>
      <c r="C14" s="242"/>
      <c r="D14" s="247"/>
      <c r="E14" s="245">
        <f>[1]LV_ges!D11</f>
        <v>409.33000000000004</v>
      </c>
      <c r="F14" s="246"/>
      <c r="G14" s="235">
        <f>E14*F14</f>
        <v>0</v>
      </c>
    </row>
    <row r="15" spans="1:7" s="219" customFormat="1" ht="15" x14ac:dyDescent="0.2">
      <c r="A15" s="244"/>
      <c r="B15" s="227"/>
      <c r="C15" s="227"/>
      <c r="D15" s="247"/>
      <c r="E15" s="245"/>
      <c r="F15" s="241"/>
      <c r="G15" s="235"/>
    </row>
    <row r="16" spans="1:7" s="219" customFormat="1" ht="15" x14ac:dyDescent="0.2">
      <c r="A16" s="243" t="s">
        <v>138</v>
      </c>
      <c r="B16" s="242"/>
      <c r="C16" s="242"/>
      <c r="D16" s="227"/>
      <c r="E16" s="245">
        <f>[1]LV_ges!D28</f>
        <v>393.61</v>
      </c>
      <c r="F16" s="246"/>
      <c r="G16" s="235">
        <f>E16*F16</f>
        <v>0</v>
      </c>
    </row>
    <row r="17" spans="1:7" s="219" customFormat="1" ht="15" x14ac:dyDescent="0.2">
      <c r="A17" s="244"/>
      <c r="B17" s="227"/>
      <c r="C17" s="227"/>
      <c r="D17" s="227"/>
      <c r="E17" s="245"/>
      <c r="F17" s="246"/>
      <c r="G17" s="235"/>
    </row>
    <row r="18" spans="1:7" s="219" customFormat="1" ht="15" x14ac:dyDescent="0.2">
      <c r="A18" s="243" t="s">
        <v>94</v>
      </c>
      <c r="B18" s="242"/>
      <c r="C18" s="242"/>
      <c r="D18" s="227"/>
      <c r="E18" s="245">
        <f>[1]LV_ges!D43</f>
        <v>319.14</v>
      </c>
      <c r="F18" s="241"/>
      <c r="G18" s="235">
        <f>E18*F18</f>
        <v>0</v>
      </c>
    </row>
    <row r="19" spans="1:7" s="219" customFormat="1" ht="15" x14ac:dyDescent="0.2">
      <c r="A19" s="244"/>
      <c r="B19" s="227"/>
      <c r="C19" s="227"/>
      <c r="D19" s="227"/>
      <c r="E19" s="237"/>
      <c r="F19" s="241"/>
      <c r="G19" s="235"/>
    </row>
    <row r="20" spans="1:7" s="219" customFormat="1" ht="15" x14ac:dyDescent="0.2">
      <c r="A20" s="243" t="s">
        <v>71</v>
      </c>
      <c r="B20" s="242"/>
      <c r="C20" s="242"/>
      <c r="D20" s="227"/>
      <c r="E20" s="237">
        <f>[1]LV_ges!D55</f>
        <v>373.93</v>
      </c>
      <c r="F20" s="241"/>
      <c r="G20" s="235">
        <f>E20*F20</f>
        <v>0</v>
      </c>
    </row>
    <row r="21" spans="1:7" s="219" customFormat="1" ht="15" x14ac:dyDescent="0.2">
      <c r="A21" s="240"/>
      <c r="B21" s="239"/>
      <c r="C21" s="239"/>
      <c r="D21" s="238"/>
      <c r="E21" s="237"/>
      <c r="F21" s="236"/>
      <c r="G21" s="235"/>
    </row>
    <row r="22" spans="1:7" s="219" customFormat="1" ht="29.25" customHeight="1" x14ac:dyDescent="0.25">
      <c r="A22" s="234" t="s">
        <v>201</v>
      </c>
      <c r="B22" s="233"/>
      <c r="C22" s="232"/>
      <c r="D22" s="231"/>
      <c r="E22" s="230">
        <f>SUM(E12:E21)</f>
        <v>1664.39</v>
      </c>
      <c r="F22" s="229"/>
      <c r="G22" s="228"/>
    </row>
    <row r="23" spans="1:7" s="219" customFormat="1" ht="15" x14ac:dyDescent="0.2">
      <c r="A23" s="222"/>
      <c r="B23" s="222"/>
      <c r="C23" s="222"/>
      <c r="D23" s="222"/>
      <c r="E23" s="227"/>
      <c r="F23" s="222"/>
      <c r="G23" s="226"/>
    </row>
    <row r="24" spans="1:7" s="219" customFormat="1" ht="15.75" thickBot="1" x14ac:dyDescent="0.25">
      <c r="A24" s="222"/>
      <c r="B24" s="222"/>
      <c r="C24" s="222"/>
      <c r="D24" s="222"/>
      <c r="E24" s="221" t="s">
        <v>200</v>
      </c>
      <c r="F24" s="218"/>
      <c r="G24" s="220">
        <f>G20+G18+G16+G12</f>
        <v>0</v>
      </c>
    </row>
    <row r="25" spans="1:7" s="219" customFormat="1" ht="15" x14ac:dyDescent="0.2">
      <c r="A25" s="222"/>
      <c r="B25" s="222"/>
      <c r="C25" s="222"/>
      <c r="D25" s="222"/>
      <c r="E25" s="221"/>
      <c r="F25" s="218"/>
      <c r="G25" s="225"/>
    </row>
    <row r="26" spans="1:7" s="219" customFormat="1" ht="15.75" thickBot="1" x14ac:dyDescent="0.25">
      <c r="A26" s="222"/>
      <c r="B26" s="222"/>
      <c r="C26" s="222"/>
      <c r="D26" s="222"/>
      <c r="E26" s="221" t="s">
        <v>199</v>
      </c>
      <c r="F26" s="224">
        <v>0.19</v>
      </c>
      <c r="G26" s="220">
        <f>G24*F26</f>
        <v>0</v>
      </c>
    </row>
    <row r="27" spans="1:7" s="219" customFormat="1" ht="15" x14ac:dyDescent="0.2">
      <c r="A27" s="222"/>
      <c r="B27" s="222"/>
      <c r="C27" s="222"/>
      <c r="D27" s="222"/>
      <c r="E27" s="221"/>
      <c r="F27" s="218"/>
      <c r="G27" s="223"/>
    </row>
    <row r="28" spans="1:7" s="219" customFormat="1" ht="15.75" thickBot="1" x14ac:dyDescent="0.25">
      <c r="A28" s="222"/>
      <c r="B28" s="222"/>
      <c r="C28" s="222"/>
      <c r="D28" s="222"/>
      <c r="E28" s="221" t="s">
        <v>198</v>
      </c>
      <c r="F28" s="218"/>
      <c r="G28" s="220">
        <f>G24+G26</f>
        <v>0</v>
      </c>
    </row>
    <row r="29" spans="1:7" s="219" customFormat="1" ht="11.25" x14ac:dyDescent="0.2"/>
    <row r="30" spans="1:7" s="219" customFormat="1" ht="11.25" x14ac:dyDescent="0.2"/>
    <row r="31" spans="1:7" s="219" customFormat="1" ht="11.25" x14ac:dyDescent="0.2"/>
    <row r="32" spans="1:7" s="219" customFormat="1" ht="11.25" x14ac:dyDescent="0.2"/>
    <row r="33" s="219" customFormat="1" ht="11.25" x14ac:dyDescent="0.2"/>
    <row r="34" s="219" customFormat="1" ht="11.25" x14ac:dyDescent="0.2"/>
    <row r="35" s="219" customFormat="1" ht="11.25" x14ac:dyDescent="0.2"/>
    <row r="36" s="219" customFormat="1" ht="11.25" x14ac:dyDescent="0.2"/>
    <row r="37" s="219" customFormat="1" ht="11.25" x14ac:dyDescent="0.2"/>
    <row r="38" s="219" customFormat="1" ht="11.25" x14ac:dyDescent="0.2"/>
    <row r="39" s="219" customFormat="1" ht="11.25" x14ac:dyDescent="0.2"/>
    <row r="40" s="219" customFormat="1" ht="11.25" x14ac:dyDescent="0.2"/>
    <row r="41" s="219" customFormat="1" ht="11.25" x14ac:dyDescent="0.2"/>
    <row r="42" s="219" customFormat="1" ht="11.25" x14ac:dyDescent="0.2"/>
    <row r="43" s="219" customFormat="1" ht="11.25" x14ac:dyDescent="0.2"/>
    <row r="44" s="219" customFormat="1" ht="11.25" x14ac:dyDescent="0.2"/>
    <row r="45" s="219" customFormat="1" ht="11.25" x14ac:dyDescent="0.2"/>
    <row r="46" s="219" customFormat="1" ht="11.25" x14ac:dyDescent="0.2"/>
  </sheetData>
  <sheetProtection algorithmName="SHA-512" hashValue="QH6ODr3ck3MnFeJ2TVOgtJvb+5d0cradmsb+UeNULqULYFkSM1TFgt0gr+aZi1ofUQwvuhXjkRQLVoDLLra7sw==" saltValue="biTrEjLf7VbeRJGHnNzfLQ==" spinCount="100000" sheet="1"/>
  <mergeCells count="5">
    <mergeCell ref="A12:C12"/>
    <mergeCell ref="A14:C14"/>
    <mergeCell ref="A16:C16"/>
    <mergeCell ref="A18:C18"/>
    <mergeCell ref="A20:C20"/>
  </mergeCells>
  <pageMargins left="0.39370078740157483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466A7-7A2B-4169-A18E-DD6FEA60E402}">
  <dimension ref="A1:I406"/>
  <sheetViews>
    <sheetView workbookViewId="0">
      <pane ySplit="5" topLeftCell="A6" activePane="bottomLeft" state="frozen"/>
      <selection pane="bottomLeft" activeCell="H311" sqref="H311:I311"/>
    </sheetView>
  </sheetViews>
  <sheetFormatPr baseColWidth="10" defaultRowHeight="12.75" x14ac:dyDescent="0.2"/>
  <cols>
    <col min="1" max="1" width="6.42578125" style="9" customWidth="1"/>
    <col min="2" max="2" width="17.85546875" style="9" customWidth="1"/>
    <col min="3" max="3" width="10.42578125" style="9" customWidth="1"/>
    <col min="4" max="4" width="9" style="9" customWidth="1"/>
    <col min="5" max="5" width="10.5703125" style="9" customWidth="1"/>
    <col min="6" max="6" width="3.140625" style="9" customWidth="1"/>
    <col min="7" max="7" width="18.5703125" style="9" customWidth="1"/>
    <col min="8" max="8" width="9.85546875" style="9" customWidth="1"/>
    <col min="9" max="9" width="10.5703125" style="9" customWidth="1"/>
    <col min="10" max="10" width="13.140625" style="9" customWidth="1"/>
    <col min="11" max="16384" width="11.42578125" style="9"/>
  </cols>
  <sheetData>
    <row r="1" spans="1:9" ht="15.75" x14ac:dyDescent="0.25">
      <c r="B1" s="106" t="s">
        <v>287</v>
      </c>
      <c r="D1" s="12"/>
      <c r="E1" s="65" t="str">
        <f>LV_ges!$C$1</f>
        <v>Berufsbildende Schule Naumburg Markgrafenweg</v>
      </c>
      <c r="F1" s="65"/>
      <c r="G1" s="190"/>
    </row>
    <row r="2" spans="1:9" x14ac:dyDescent="0.2">
      <c r="D2" s="12"/>
      <c r="E2" s="12"/>
      <c r="F2" s="12"/>
    </row>
    <row r="3" spans="1:9" s="105" customFormat="1" ht="15.75" x14ac:dyDescent="0.25">
      <c r="B3" s="106" t="s">
        <v>286</v>
      </c>
      <c r="D3" s="189"/>
      <c r="E3" s="189"/>
      <c r="F3" s="189"/>
    </row>
    <row r="4" spans="1:9" ht="13.5" thickBot="1" x14ac:dyDescent="0.25">
      <c r="D4" s="12"/>
      <c r="E4" s="12"/>
      <c r="F4" s="12"/>
    </row>
    <row r="5" spans="1:9" s="13" customFormat="1" ht="24.95" customHeight="1" x14ac:dyDescent="0.2">
      <c r="A5" s="188" t="s">
        <v>285</v>
      </c>
      <c r="B5" s="187" t="s">
        <v>284</v>
      </c>
      <c r="C5" s="186" t="s">
        <v>283</v>
      </c>
      <c r="D5" s="185" t="s">
        <v>282</v>
      </c>
      <c r="E5" s="185" t="s">
        <v>192</v>
      </c>
      <c r="F5" s="185"/>
      <c r="G5" s="186" t="s">
        <v>174</v>
      </c>
      <c r="H5" s="185" t="s">
        <v>281</v>
      </c>
      <c r="I5" s="184" t="s">
        <v>280</v>
      </c>
    </row>
    <row r="6" spans="1:9" s="13" customFormat="1" ht="12" customHeight="1" x14ac:dyDescent="0.2">
      <c r="A6" s="183" t="s">
        <v>279</v>
      </c>
      <c r="B6" s="140" t="s">
        <v>87</v>
      </c>
      <c r="C6" s="176" t="s">
        <v>222</v>
      </c>
      <c r="D6" s="139">
        <v>2</v>
      </c>
      <c r="E6" s="138">
        <v>6.12</v>
      </c>
      <c r="F6" s="129">
        <v>1</v>
      </c>
      <c r="G6" s="137"/>
      <c r="H6" s="151"/>
      <c r="I6" s="135">
        <f t="shared" ref="I6:I37" si="0">ROUND(E6*2*H6*F6,2)</f>
        <v>0</v>
      </c>
    </row>
    <row r="7" spans="1:9" s="13" customFormat="1" ht="12" x14ac:dyDescent="0.2">
      <c r="A7" s="182" t="s">
        <v>278</v>
      </c>
      <c r="B7" s="140" t="s">
        <v>87</v>
      </c>
      <c r="C7" s="176" t="s">
        <v>222</v>
      </c>
      <c r="D7" s="139">
        <v>2</v>
      </c>
      <c r="E7" s="138">
        <v>7.2</v>
      </c>
      <c r="F7" s="129">
        <v>1</v>
      </c>
      <c r="G7" s="137"/>
      <c r="H7" s="151"/>
      <c r="I7" s="135">
        <f t="shared" si="0"/>
        <v>0</v>
      </c>
    </row>
    <row r="8" spans="1:9" s="13" customFormat="1" ht="12" x14ac:dyDescent="0.2">
      <c r="A8" s="182" t="s">
        <v>277</v>
      </c>
      <c r="B8" s="140" t="s">
        <v>87</v>
      </c>
      <c r="C8" s="176" t="s">
        <v>222</v>
      </c>
      <c r="D8" s="139">
        <v>3</v>
      </c>
      <c r="E8" s="138">
        <v>10.8</v>
      </c>
      <c r="F8" s="129">
        <v>1</v>
      </c>
      <c r="G8" s="137"/>
      <c r="H8" s="151"/>
      <c r="I8" s="135">
        <f t="shared" si="0"/>
        <v>0</v>
      </c>
    </row>
    <row r="9" spans="1:9" s="13" customFormat="1" ht="12" x14ac:dyDescent="0.2">
      <c r="A9" s="178" t="s">
        <v>276</v>
      </c>
      <c r="B9" s="140" t="s">
        <v>87</v>
      </c>
      <c r="C9" s="176" t="s">
        <v>222</v>
      </c>
      <c r="D9" s="139">
        <v>3</v>
      </c>
      <c r="E9" s="138">
        <v>10.8</v>
      </c>
      <c r="F9" s="129">
        <v>1</v>
      </c>
      <c r="G9" s="137"/>
      <c r="H9" s="151"/>
      <c r="I9" s="135">
        <f t="shared" si="0"/>
        <v>0</v>
      </c>
    </row>
    <row r="10" spans="1:9" s="13" customFormat="1" ht="12" x14ac:dyDescent="0.2">
      <c r="A10" s="178" t="s">
        <v>275</v>
      </c>
      <c r="B10" s="140" t="s">
        <v>87</v>
      </c>
      <c r="C10" s="176" t="s">
        <v>222</v>
      </c>
      <c r="D10" s="139">
        <v>3</v>
      </c>
      <c r="E10" s="138">
        <v>10.8</v>
      </c>
      <c r="F10" s="129">
        <v>1</v>
      </c>
      <c r="G10" s="137" t="s">
        <v>272</v>
      </c>
      <c r="H10" s="151"/>
      <c r="I10" s="135">
        <f t="shared" si="0"/>
        <v>0</v>
      </c>
    </row>
    <row r="11" spans="1:9" s="13" customFormat="1" ht="12" x14ac:dyDescent="0.2">
      <c r="A11" s="178" t="s">
        <v>274</v>
      </c>
      <c r="B11" s="140" t="s">
        <v>87</v>
      </c>
      <c r="C11" s="176" t="s">
        <v>222</v>
      </c>
      <c r="D11" s="139">
        <v>3</v>
      </c>
      <c r="E11" s="138">
        <v>10.8</v>
      </c>
      <c r="F11" s="129">
        <v>1</v>
      </c>
      <c r="G11" s="137" t="s">
        <v>272</v>
      </c>
      <c r="H11" s="151"/>
      <c r="I11" s="135">
        <f t="shared" si="0"/>
        <v>0</v>
      </c>
    </row>
    <row r="12" spans="1:9" s="13" customFormat="1" ht="12" x14ac:dyDescent="0.2">
      <c r="A12" s="180" t="s">
        <v>273</v>
      </c>
      <c r="B12" s="140" t="s">
        <v>87</v>
      </c>
      <c r="C12" s="176" t="s">
        <v>222</v>
      </c>
      <c r="D12" s="139">
        <v>3</v>
      </c>
      <c r="E12" s="138">
        <v>10.8</v>
      </c>
      <c r="F12" s="129">
        <v>1</v>
      </c>
      <c r="G12" s="137" t="s">
        <v>272</v>
      </c>
      <c r="H12" s="151"/>
      <c r="I12" s="135">
        <f t="shared" si="0"/>
        <v>0</v>
      </c>
    </row>
    <row r="13" spans="1:9" s="13" customFormat="1" ht="12" x14ac:dyDescent="0.2">
      <c r="A13" s="180" t="s">
        <v>271</v>
      </c>
      <c r="B13" s="140" t="s">
        <v>87</v>
      </c>
      <c r="C13" s="176" t="s">
        <v>222</v>
      </c>
      <c r="D13" s="139">
        <v>3</v>
      </c>
      <c r="E13" s="138">
        <v>10.8</v>
      </c>
      <c r="F13" s="129">
        <v>1</v>
      </c>
      <c r="G13" s="137"/>
      <c r="H13" s="151"/>
      <c r="I13" s="135">
        <f t="shared" si="0"/>
        <v>0</v>
      </c>
    </row>
    <row r="14" spans="1:9" s="13" customFormat="1" ht="12" x14ac:dyDescent="0.2">
      <c r="A14" s="180" t="s">
        <v>270</v>
      </c>
      <c r="B14" s="140" t="s">
        <v>87</v>
      </c>
      <c r="C14" s="176" t="s">
        <v>222</v>
      </c>
      <c r="D14" s="139">
        <v>3</v>
      </c>
      <c r="E14" s="138">
        <v>10.8</v>
      </c>
      <c r="F14" s="129">
        <v>1</v>
      </c>
      <c r="G14" s="137" t="s">
        <v>269</v>
      </c>
      <c r="H14" s="151"/>
      <c r="I14" s="135">
        <f t="shared" si="0"/>
        <v>0</v>
      </c>
    </row>
    <row r="15" spans="1:9" s="13" customFormat="1" ht="12" x14ac:dyDescent="0.2">
      <c r="A15" s="180" t="s">
        <v>268</v>
      </c>
      <c r="B15" s="140" t="s">
        <v>87</v>
      </c>
      <c r="C15" s="176" t="s">
        <v>222</v>
      </c>
      <c r="D15" s="139">
        <v>3</v>
      </c>
      <c r="E15" s="138">
        <v>10.8</v>
      </c>
      <c r="F15" s="129">
        <v>1</v>
      </c>
      <c r="G15" s="137"/>
      <c r="H15" s="151"/>
      <c r="I15" s="135">
        <f t="shared" si="0"/>
        <v>0</v>
      </c>
    </row>
    <row r="16" spans="1:9" s="13" customFormat="1" ht="12" x14ac:dyDescent="0.2">
      <c r="A16" s="180" t="s">
        <v>267</v>
      </c>
      <c r="B16" s="140" t="s">
        <v>87</v>
      </c>
      <c r="C16" s="176" t="s">
        <v>222</v>
      </c>
      <c r="D16" s="139">
        <v>3</v>
      </c>
      <c r="E16" s="138">
        <v>10.8</v>
      </c>
      <c r="F16" s="129">
        <v>1</v>
      </c>
      <c r="G16" s="137" t="s">
        <v>266</v>
      </c>
      <c r="H16" s="151"/>
      <c r="I16" s="135">
        <f t="shared" si="0"/>
        <v>0</v>
      </c>
    </row>
    <row r="17" spans="1:9" s="13" customFormat="1" ht="12" x14ac:dyDescent="0.2">
      <c r="A17" s="180" t="s">
        <v>265</v>
      </c>
      <c r="B17" s="140" t="s">
        <v>87</v>
      </c>
      <c r="C17" s="176" t="s">
        <v>222</v>
      </c>
      <c r="D17" s="139">
        <v>3</v>
      </c>
      <c r="E17" s="138">
        <v>10.8</v>
      </c>
      <c r="F17" s="129">
        <v>1</v>
      </c>
      <c r="G17" s="137"/>
      <c r="H17" s="151"/>
      <c r="I17" s="135">
        <f t="shared" si="0"/>
        <v>0</v>
      </c>
    </row>
    <row r="18" spans="1:9" s="13" customFormat="1" ht="11.25" x14ac:dyDescent="0.2">
      <c r="A18" s="181" t="s">
        <v>264</v>
      </c>
      <c r="B18" s="140" t="s">
        <v>263</v>
      </c>
      <c r="C18" s="176" t="s">
        <v>222</v>
      </c>
      <c r="D18" s="139">
        <v>4</v>
      </c>
      <c r="E18" s="138">
        <v>14.4</v>
      </c>
      <c r="F18" s="129">
        <v>1</v>
      </c>
      <c r="G18" s="137" t="s">
        <v>262</v>
      </c>
      <c r="H18" s="151"/>
      <c r="I18" s="135">
        <f t="shared" si="0"/>
        <v>0</v>
      </c>
    </row>
    <row r="19" spans="1:9" s="13" customFormat="1" ht="12" x14ac:dyDescent="0.2">
      <c r="A19" s="180" t="s">
        <v>261</v>
      </c>
      <c r="B19" s="140" t="s">
        <v>87</v>
      </c>
      <c r="C19" s="176" t="s">
        <v>222</v>
      </c>
      <c r="D19" s="139">
        <v>1</v>
      </c>
      <c r="E19" s="138">
        <v>3.6</v>
      </c>
      <c r="F19" s="129">
        <v>1</v>
      </c>
      <c r="G19" s="137"/>
      <c r="H19" s="151"/>
      <c r="I19" s="135">
        <f t="shared" si="0"/>
        <v>0</v>
      </c>
    </row>
    <row r="20" spans="1:9" s="13" customFormat="1" ht="12" x14ac:dyDescent="0.2">
      <c r="A20" s="180" t="s">
        <v>260</v>
      </c>
      <c r="B20" s="140" t="s">
        <v>87</v>
      </c>
      <c r="C20" s="176" t="s">
        <v>222</v>
      </c>
      <c r="D20" s="139">
        <v>4</v>
      </c>
      <c r="E20" s="138">
        <v>14.4</v>
      </c>
      <c r="F20" s="129">
        <v>1</v>
      </c>
      <c r="G20" s="137"/>
      <c r="H20" s="151"/>
      <c r="I20" s="135">
        <f t="shared" si="0"/>
        <v>0</v>
      </c>
    </row>
    <row r="21" spans="1:9" s="13" customFormat="1" ht="12" x14ac:dyDescent="0.2">
      <c r="A21" s="180" t="s">
        <v>259</v>
      </c>
      <c r="B21" s="140" t="s">
        <v>258</v>
      </c>
      <c r="C21" s="176" t="s">
        <v>222</v>
      </c>
      <c r="D21" s="139">
        <v>4</v>
      </c>
      <c r="E21" s="138">
        <v>12.24</v>
      </c>
      <c r="F21" s="129">
        <v>1</v>
      </c>
      <c r="G21" s="137"/>
      <c r="H21" s="151"/>
      <c r="I21" s="135">
        <f t="shared" si="0"/>
        <v>0</v>
      </c>
    </row>
    <row r="22" spans="1:9" s="13" customFormat="1" ht="12" x14ac:dyDescent="0.2">
      <c r="A22" s="180" t="s">
        <v>257</v>
      </c>
      <c r="B22" s="140" t="s">
        <v>87</v>
      </c>
      <c r="C22" s="176" t="s">
        <v>222</v>
      </c>
      <c r="D22" s="139">
        <v>4</v>
      </c>
      <c r="E22" s="138">
        <v>8.8699999999999992</v>
      </c>
      <c r="F22" s="129">
        <v>1</v>
      </c>
      <c r="G22" s="137" t="s">
        <v>256</v>
      </c>
      <c r="H22" s="151"/>
      <c r="I22" s="135">
        <f t="shared" si="0"/>
        <v>0</v>
      </c>
    </row>
    <row r="23" spans="1:9" s="13" customFormat="1" ht="12" x14ac:dyDescent="0.2">
      <c r="A23" s="180" t="s">
        <v>255</v>
      </c>
      <c r="B23" s="140" t="s">
        <v>243</v>
      </c>
      <c r="C23" s="176" t="s">
        <v>222</v>
      </c>
      <c r="D23" s="139">
        <v>1</v>
      </c>
      <c r="E23" s="138">
        <v>3.06</v>
      </c>
      <c r="F23" s="129">
        <v>1</v>
      </c>
      <c r="G23" s="137" t="s">
        <v>254</v>
      </c>
      <c r="H23" s="151"/>
      <c r="I23" s="135">
        <f t="shared" si="0"/>
        <v>0</v>
      </c>
    </row>
    <row r="24" spans="1:9" s="13" customFormat="1" ht="12" x14ac:dyDescent="0.2">
      <c r="A24" s="180" t="s">
        <v>253</v>
      </c>
      <c r="B24" s="141" t="s">
        <v>243</v>
      </c>
      <c r="C24" s="176" t="s">
        <v>222</v>
      </c>
      <c r="D24" s="139">
        <v>1</v>
      </c>
      <c r="E24" s="138">
        <v>3.6</v>
      </c>
      <c r="F24" s="129">
        <v>1</v>
      </c>
      <c r="G24" s="137" t="s">
        <v>252</v>
      </c>
      <c r="H24" s="151"/>
      <c r="I24" s="135">
        <f t="shared" si="0"/>
        <v>0</v>
      </c>
    </row>
    <row r="25" spans="1:9" s="13" customFormat="1" ht="12" x14ac:dyDescent="0.2">
      <c r="A25" s="180" t="s">
        <v>251</v>
      </c>
      <c r="B25" s="140" t="s">
        <v>243</v>
      </c>
      <c r="C25" s="176" t="s">
        <v>222</v>
      </c>
      <c r="D25" s="139">
        <v>1</v>
      </c>
      <c r="E25" s="138">
        <v>3.6</v>
      </c>
      <c r="F25" s="129">
        <v>1</v>
      </c>
      <c r="G25" s="137"/>
      <c r="H25" s="151"/>
      <c r="I25" s="135">
        <f t="shared" si="0"/>
        <v>0</v>
      </c>
    </row>
    <row r="26" spans="1:9" s="13" customFormat="1" ht="12" x14ac:dyDescent="0.2">
      <c r="A26" s="178" t="s">
        <v>250</v>
      </c>
      <c r="B26" s="140" t="s">
        <v>243</v>
      </c>
      <c r="C26" s="176" t="s">
        <v>222</v>
      </c>
      <c r="D26" s="139">
        <v>3</v>
      </c>
      <c r="E26" s="138">
        <v>8.6</v>
      </c>
      <c r="F26" s="129">
        <v>1</v>
      </c>
      <c r="G26" s="137"/>
      <c r="H26" s="151"/>
      <c r="I26" s="135">
        <f t="shared" si="0"/>
        <v>0</v>
      </c>
    </row>
    <row r="27" spans="1:9" s="13" customFormat="1" ht="12" x14ac:dyDescent="0.2">
      <c r="A27" s="178" t="s">
        <v>249</v>
      </c>
      <c r="B27" s="140" t="s">
        <v>243</v>
      </c>
      <c r="C27" s="176" t="s">
        <v>222</v>
      </c>
      <c r="D27" s="139">
        <v>2</v>
      </c>
      <c r="E27" s="138">
        <v>7.2</v>
      </c>
      <c r="F27" s="129">
        <v>1</v>
      </c>
      <c r="G27" s="137" t="s">
        <v>90</v>
      </c>
      <c r="H27" s="151"/>
      <c r="I27" s="135">
        <f t="shared" si="0"/>
        <v>0</v>
      </c>
    </row>
    <row r="28" spans="1:9" s="13" customFormat="1" thickBot="1" x14ac:dyDescent="0.25">
      <c r="A28" s="177" t="s">
        <v>248</v>
      </c>
      <c r="B28" s="140" t="s">
        <v>243</v>
      </c>
      <c r="C28" s="176" t="s">
        <v>222</v>
      </c>
      <c r="D28" s="139">
        <v>1</v>
      </c>
      <c r="E28" s="138">
        <v>3.6</v>
      </c>
      <c r="F28" s="129">
        <v>1</v>
      </c>
      <c r="G28" s="137"/>
      <c r="H28" s="151"/>
      <c r="I28" s="135">
        <f t="shared" si="0"/>
        <v>0</v>
      </c>
    </row>
    <row r="29" spans="1:9" s="13" customFormat="1" thickBot="1" x14ac:dyDescent="0.25">
      <c r="A29" s="175" t="s">
        <v>247</v>
      </c>
      <c r="B29" s="140" t="s">
        <v>246</v>
      </c>
      <c r="C29" s="176" t="s">
        <v>222</v>
      </c>
      <c r="D29" s="139">
        <v>1</v>
      </c>
      <c r="E29" s="138">
        <v>3.6</v>
      </c>
      <c r="F29" s="129">
        <v>1</v>
      </c>
      <c r="G29" s="137"/>
      <c r="H29" s="151"/>
      <c r="I29" s="135">
        <f t="shared" si="0"/>
        <v>0</v>
      </c>
    </row>
    <row r="30" spans="1:9" s="13" customFormat="1" ht="12" x14ac:dyDescent="0.2">
      <c r="A30" s="179" t="s">
        <v>245</v>
      </c>
      <c r="B30" s="140" t="s">
        <v>243</v>
      </c>
      <c r="C30" s="176" t="s">
        <v>222</v>
      </c>
      <c r="D30" s="139">
        <v>1</v>
      </c>
      <c r="E30" s="138">
        <v>3.6</v>
      </c>
      <c r="F30" s="129">
        <v>1</v>
      </c>
      <c r="G30" s="137"/>
      <c r="H30" s="151"/>
      <c r="I30" s="135">
        <f t="shared" si="0"/>
        <v>0</v>
      </c>
    </row>
    <row r="31" spans="1:9" s="13" customFormat="1" ht="12" x14ac:dyDescent="0.2">
      <c r="A31" s="178" t="s">
        <v>244</v>
      </c>
      <c r="B31" s="140" t="s">
        <v>243</v>
      </c>
      <c r="C31" s="176" t="s">
        <v>222</v>
      </c>
      <c r="D31" s="139">
        <v>1</v>
      </c>
      <c r="E31" s="138">
        <v>3.6</v>
      </c>
      <c r="F31" s="129">
        <v>1</v>
      </c>
      <c r="G31" s="137"/>
      <c r="H31" s="151"/>
      <c r="I31" s="135">
        <f t="shared" si="0"/>
        <v>0</v>
      </c>
    </row>
    <row r="32" spans="1:9" s="13" customFormat="1" ht="12" x14ac:dyDescent="0.2">
      <c r="A32" s="178" t="s">
        <v>242</v>
      </c>
      <c r="B32" s="140" t="s">
        <v>233</v>
      </c>
      <c r="C32" s="176" t="s">
        <v>222</v>
      </c>
      <c r="D32" s="139">
        <v>1</v>
      </c>
      <c r="E32" s="138">
        <v>1.1200000000000001</v>
      </c>
      <c r="F32" s="129">
        <v>1</v>
      </c>
      <c r="G32" s="137" t="s">
        <v>241</v>
      </c>
      <c r="H32" s="151"/>
      <c r="I32" s="135">
        <f t="shared" si="0"/>
        <v>0</v>
      </c>
    </row>
    <row r="33" spans="1:9" s="13" customFormat="1" ht="12" x14ac:dyDescent="0.2">
      <c r="A33" s="178" t="s">
        <v>242</v>
      </c>
      <c r="B33" s="140" t="s">
        <v>233</v>
      </c>
      <c r="C33" s="176" t="s">
        <v>222</v>
      </c>
      <c r="D33" s="139">
        <v>1</v>
      </c>
      <c r="E33" s="138">
        <v>0.5</v>
      </c>
      <c r="F33" s="129">
        <v>1</v>
      </c>
      <c r="G33" s="137" t="s">
        <v>241</v>
      </c>
      <c r="H33" s="151"/>
      <c r="I33" s="135">
        <f t="shared" si="0"/>
        <v>0</v>
      </c>
    </row>
    <row r="34" spans="1:9" s="13" customFormat="1" ht="12" x14ac:dyDescent="0.2">
      <c r="A34" s="178" t="s">
        <v>240</v>
      </c>
      <c r="B34" s="140" t="s">
        <v>233</v>
      </c>
      <c r="C34" s="176" t="s">
        <v>222</v>
      </c>
      <c r="D34" s="139">
        <v>1</v>
      </c>
      <c r="E34" s="138">
        <v>1.1200000000000001</v>
      </c>
      <c r="F34" s="129">
        <v>1</v>
      </c>
      <c r="G34" s="137" t="s">
        <v>239</v>
      </c>
      <c r="H34" s="151"/>
      <c r="I34" s="135">
        <f t="shared" si="0"/>
        <v>0</v>
      </c>
    </row>
    <row r="35" spans="1:9" s="13" customFormat="1" ht="12" x14ac:dyDescent="0.2">
      <c r="A35" s="178" t="s">
        <v>238</v>
      </c>
      <c r="B35" s="140" t="s">
        <v>233</v>
      </c>
      <c r="C35" s="176" t="s">
        <v>222</v>
      </c>
      <c r="D35" s="139">
        <v>1</v>
      </c>
      <c r="E35" s="138">
        <v>3.6</v>
      </c>
      <c r="F35" s="129">
        <v>1</v>
      </c>
      <c r="G35" s="137" t="s">
        <v>237</v>
      </c>
      <c r="H35" s="151"/>
      <c r="I35" s="135">
        <f t="shared" si="0"/>
        <v>0</v>
      </c>
    </row>
    <row r="36" spans="1:9" s="13" customFormat="1" ht="12" x14ac:dyDescent="0.2">
      <c r="A36" s="178" t="s">
        <v>236</v>
      </c>
      <c r="B36" s="140" t="s">
        <v>233</v>
      </c>
      <c r="C36" s="176" t="s">
        <v>222</v>
      </c>
      <c r="D36" s="139">
        <v>1</v>
      </c>
      <c r="E36" s="138">
        <v>3.6</v>
      </c>
      <c r="F36" s="129">
        <v>1</v>
      </c>
      <c r="G36" s="137" t="s">
        <v>235</v>
      </c>
      <c r="H36" s="151"/>
      <c r="I36" s="135">
        <f t="shared" si="0"/>
        <v>0</v>
      </c>
    </row>
    <row r="37" spans="1:9" s="13" customFormat="1" ht="12" x14ac:dyDescent="0.2">
      <c r="A37" s="178" t="s">
        <v>234</v>
      </c>
      <c r="B37" s="140" t="s">
        <v>233</v>
      </c>
      <c r="C37" s="176" t="s">
        <v>222</v>
      </c>
      <c r="D37" s="139">
        <v>1</v>
      </c>
      <c r="E37" s="138">
        <v>3.6</v>
      </c>
      <c r="F37" s="129">
        <v>1</v>
      </c>
      <c r="G37" s="137" t="s">
        <v>232</v>
      </c>
      <c r="H37" s="151"/>
      <c r="I37" s="135">
        <f t="shared" si="0"/>
        <v>0</v>
      </c>
    </row>
    <row r="38" spans="1:9" s="13" customFormat="1" ht="12" x14ac:dyDescent="0.2">
      <c r="A38" s="178" t="s">
        <v>231</v>
      </c>
      <c r="B38" s="140" t="s">
        <v>105</v>
      </c>
      <c r="C38" s="176" t="s">
        <v>222</v>
      </c>
      <c r="D38" s="139">
        <v>1</v>
      </c>
      <c r="E38" s="138">
        <v>0.87</v>
      </c>
      <c r="F38" s="129">
        <v>1</v>
      </c>
      <c r="G38" s="137" t="s">
        <v>227</v>
      </c>
      <c r="H38" s="151"/>
      <c r="I38" s="135">
        <f t="shared" ref="I38:I69" si="1">ROUND(E38*2*H38*F38,2)</f>
        <v>0</v>
      </c>
    </row>
    <row r="39" spans="1:9" s="13" customFormat="1" ht="12" x14ac:dyDescent="0.2">
      <c r="A39" s="178"/>
      <c r="B39" s="141" t="s">
        <v>229</v>
      </c>
      <c r="C39" s="176" t="s">
        <v>222</v>
      </c>
      <c r="D39" s="139">
        <v>2</v>
      </c>
      <c r="E39" s="138">
        <v>7.2</v>
      </c>
      <c r="F39" s="129">
        <v>1</v>
      </c>
      <c r="G39" s="137"/>
      <c r="H39" s="151"/>
      <c r="I39" s="135">
        <f t="shared" si="1"/>
        <v>0</v>
      </c>
    </row>
    <row r="40" spans="1:9" s="13" customFormat="1" ht="12" x14ac:dyDescent="0.2">
      <c r="A40" s="178"/>
      <c r="B40" s="140" t="s">
        <v>229</v>
      </c>
      <c r="C40" s="176" t="s">
        <v>222</v>
      </c>
      <c r="D40" s="139">
        <v>3</v>
      </c>
      <c r="E40" s="138">
        <v>14.25</v>
      </c>
      <c r="F40" s="129">
        <v>1</v>
      </c>
      <c r="G40" s="137"/>
      <c r="H40" s="151"/>
      <c r="I40" s="135">
        <f t="shared" si="1"/>
        <v>0</v>
      </c>
    </row>
    <row r="41" spans="1:9" s="13" customFormat="1" ht="12" x14ac:dyDescent="0.2">
      <c r="A41" s="178"/>
      <c r="B41" s="140" t="s">
        <v>230</v>
      </c>
      <c r="C41" s="176" t="s">
        <v>222</v>
      </c>
      <c r="D41" s="139">
        <v>3</v>
      </c>
      <c r="E41" s="138">
        <v>16.38</v>
      </c>
      <c r="F41" s="129">
        <v>1</v>
      </c>
      <c r="G41" s="137" t="s">
        <v>229</v>
      </c>
      <c r="H41" s="151"/>
      <c r="I41" s="135">
        <f t="shared" si="1"/>
        <v>0</v>
      </c>
    </row>
    <row r="42" spans="1:9" s="13" customFormat="1" ht="12" x14ac:dyDescent="0.2">
      <c r="A42" s="178"/>
      <c r="B42" s="140" t="s">
        <v>228</v>
      </c>
      <c r="C42" s="176" t="s">
        <v>222</v>
      </c>
      <c r="D42" s="139">
        <v>1</v>
      </c>
      <c r="E42" s="138">
        <v>4.2300000000000004</v>
      </c>
      <c r="F42" s="129">
        <v>1</v>
      </c>
      <c r="G42" s="137" t="s">
        <v>227</v>
      </c>
      <c r="H42" s="151"/>
      <c r="I42" s="135">
        <f t="shared" si="1"/>
        <v>0</v>
      </c>
    </row>
    <row r="43" spans="1:9" s="13" customFormat="1" ht="12" x14ac:dyDescent="0.2">
      <c r="A43" s="178"/>
      <c r="B43" s="140" t="s">
        <v>225</v>
      </c>
      <c r="C43" s="176" t="s">
        <v>222</v>
      </c>
      <c r="D43" s="139">
        <v>1</v>
      </c>
      <c r="E43" s="138">
        <v>11.37</v>
      </c>
      <c r="F43" s="129">
        <v>1</v>
      </c>
      <c r="G43" s="137" t="s">
        <v>226</v>
      </c>
      <c r="H43" s="151"/>
      <c r="I43" s="135">
        <f t="shared" si="1"/>
        <v>0</v>
      </c>
    </row>
    <row r="44" spans="1:9" s="13" customFormat="1" ht="12" x14ac:dyDescent="0.2">
      <c r="A44" s="178"/>
      <c r="B44" s="140" t="s">
        <v>225</v>
      </c>
      <c r="C44" s="176" t="s">
        <v>222</v>
      </c>
      <c r="D44" s="139">
        <v>1</v>
      </c>
      <c r="E44" s="138">
        <v>3.76</v>
      </c>
      <c r="F44" s="129">
        <v>1</v>
      </c>
      <c r="G44" s="137" t="s">
        <v>71</v>
      </c>
      <c r="H44" s="151"/>
      <c r="I44" s="135">
        <f t="shared" si="1"/>
        <v>0</v>
      </c>
    </row>
    <row r="45" spans="1:9" s="13" customFormat="1" ht="12" x14ac:dyDescent="0.2">
      <c r="A45" s="178"/>
      <c r="B45" s="140" t="s">
        <v>225</v>
      </c>
      <c r="C45" s="176" t="s">
        <v>222</v>
      </c>
      <c r="D45" s="139">
        <v>1</v>
      </c>
      <c r="E45" s="138">
        <v>2.0499999999999998</v>
      </c>
      <c r="F45" s="129">
        <v>1</v>
      </c>
      <c r="G45" s="137" t="s">
        <v>224</v>
      </c>
      <c r="H45" s="151"/>
      <c r="I45" s="135">
        <f t="shared" si="1"/>
        <v>0</v>
      </c>
    </row>
    <row r="46" spans="1:9" s="13" customFormat="1" ht="12" x14ac:dyDescent="0.2">
      <c r="A46" s="178"/>
      <c r="B46" s="140" t="s">
        <v>223</v>
      </c>
      <c r="C46" s="176" t="s">
        <v>222</v>
      </c>
      <c r="D46" s="139">
        <v>1</v>
      </c>
      <c r="E46" s="138">
        <v>3.06</v>
      </c>
      <c r="F46" s="129">
        <v>1</v>
      </c>
      <c r="G46" s="137"/>
      <c r="H46" s="151"/>
      <c r="I46" s="135">
        <f t="shared" si="1"/>
        <v>0</v>
      </c>
    </row>
    <row r="47" spans="1:9" s="13" customFormat="1" thickBot="1" x14ac:dyDescent="0.25">
      <c r="A47" s="177"/>
      <c r="B47" s="140" t="s">
        <v>221</v>
      </c>
      <c r="C47" s="176" t="s">
        <v>220</v>
      </c>
      <c r="D47" s="139">
        <v>1</v>
      </c>
      <c r="E47" s="138">
        <v>2</v>
      </c>
      <c r="F47" s="129">
        <v>1</v>
      </c>
      <c r="G47" s="137"/>
      <c r="H47" s="151"/>
      <c r="I47" s="135">
        <f t="shared" si="1"/>
        <v>0</v>
      </c>
    </row>
    <row r="48" spans="1:9" s="13" customFormat="1" thickBot="1" x14ac:dyDescent="0.25">
      <c r="A48" s="175"/>
      <c r="B48" s="141" t="s">
        <v>221</v>
      </c>
      <c r="C48" s="174" t="s">
        <v>220</v>
      </c>
      <c r="D48" s="173">
        <v>18</v>
      </c>
      <c r="E48" s="172">
        <v>27.54</v>
      </c>
      <c r="F48" s="171">
        <v>1</v>
      </c>
      <c r="G48" s="137" t="s">
        <v>219</v>
      </c>
      <c r="H48" s="151"/>
      <c r="I48" s="135">
        <f t="shared" si="1"/>
        <v>0</v>
      </c>
    </row>
    <row r="49" spans="1:9" s="13" customFormat="1" thickBot="1" x14ac:dyDescent="0.25">
      <c r="A49" s="162"/>
      <c r="B49" s="33"/>
      <c r="C49" s="33"/>
      <c r="D49" s="170"/>
      <c r="E49" s="169"/>
      <c r="F49" s="153"/>
      <c r="G49" s="137"/>
      <c r="H49" s="151"/>
      <c r="I49" s="135">
        <f t="shared" si="1"/>
        <v>0</v>
      </c>
    </row>
    <row r="50" spans="1:9" s="13" customFormat="1" hidden="1" thickBot="1" x14ac:dyDescent="0.25">
      <c r="A50" s="158"/>
      <c r="B50" s="33"/>
      <c r="C50" s="33"/>
      <c r="D50" s="170"/>
      <c r="E50" s="169"/>
      <c r="F50" s="153"/>
      <c r="G50" s="137"/>
      <c r="H50" s="151"/>
      <c r="I50" s="135">
        <f t="shared" si="1"/>
        <v>0</v>
      </c>
    </row>
    <row r="51" spans="1:9" s="13" customFormat="1" hidden="1" thickBot="1" x14ac:dyDescent="0.25">
      <c r="A51" s="160"/>
      <c r="B51" s="33"/>
      <c r="C51" s="33"/>
      <c r="D51" s="170"/>
      <c r="E51" s="169"/>
      <c r="F51" s="153"/>
      <c r="G51" s="137"/>
      <c r="H51" s="151"/>
      <c r="I51" s="135">
        <f t="shared" si="1"/>
        <v>0</v>
      </c>
    </row>
    <row r="52" spans="1:9" s="13" customFormat="1" ht="15.75" hidden="1" thickBot="1" x14ac:dyDescent="0.3">
      <c r="A52" s="160"/>
      <c r="B52" s="161"/>
      <c r="C52" s="150"/>
      <c r="D52" s="155"/>
      <c r="E52" s="157"/>
      <c r="F52" s="153"/>
      <c r="G52" s="137"/>
      <c r="H52" s="151"/>
      <c r="I52" s="135">
        <f t="shared" si="1"/>
        <v>0</v>
      </c>
    </row>
    <row r="53" spans="1:9" s="13" customFormat="1" ht="15.75" hidden="1" thickBot="1" x14ac:dyDescent="0.3">
      <c r="A53" s="160"/>
      <c r="B53" s="161"/>
      <c r="C53" s="150"/>
      <c r="D53" s="155"/>
      <c r="E53" s="157"/>
      <c r="F53" s="153"/>
      <c r="G53" s="137"/>
      <c r="H53" s="151"/>
      <c r="I53" s="135">
        <f t="shared" si="1"/>
        <v>0</v>
      </c>
    </row>
    <row r="54" spans="1:9" s="13" customFormat="1" ht="15.75" hidden="1" thickBot="1" x14ac:dyDescent="0.3">
      <c r="A54" s="160"/>
      <c r="B54" s="161"/>
      <c r="C54" s="150"/>
      <c r="D54" s="155"/>
      <c r="E54" s="157"/>
      <c r="F54" s="153"/>
      <c r="G54" s="137"/>
      <c r="H54" s="151"/>
      <c r="I54" s="135">
        <f t="shared" si="1"/>
        <v>0</v>
      </c>
    </row>
    <row r="55" spans="1:9" s="13" customFormat="1" ht="15.75" hidden="1" thickBot="1" x14ac:dyDescent="0.3">
      <c r="A55" s="160"/>
      <c r="B55" s="161"/>
      <c r="C55" s="150"/>
      <c r="D55" s="155"/>
      <c r="E55" s="157"/>
      <c r="F55" s="153"/>
      <c r="G55" s="137"/>
      <c r="H55" s="151"/>
      <c r="I55" s="135">
        <f t="shared" si="1"/>
        <v>0</v>
      </c>
    </row>
    <row r="56" spans="1:9" s="13" customFormat="1" ht="15.75" hidden="1" thickBot="1" x14ac:dyDescent="0.3">
      <c r="A56" s="160"/>
      <c r="B56" s="161"/>
      <c r="C56" s="150"/>
      <c r="D56" s="155"/>
      <c r="E56" s="157"/>
      <c r="F56" s="153"/>
      <c r="G56" s="137"/>
      <c r="H56" s="151"/>
      <c r="I56" s="135">
        <f t="shared" si="1"/>
        <v>0</v>
      </c>
    </row>
    <row r="57" spans="1:9" s="13" customFormat="1" ht="15.75" hidden="1" thickBot="1" x14ac:dyDescent="0.3">
      <c r="A57" s="160"/>
      <c r="B57" s="161"/>
      <c r="C57" s="150"/>
      <c r="D57" s="155"/>
      <c r="E57" s="157"/>
      <c r="F57" s="153"/>
      <c r="G57" s="137"/>
      <c r="H57" s="151"/>
      <c r="I57" s="135">
        <f t="shared" si="1"/>
        <v>0</v>
      </c>
    </row>
    <row r="58" spans="1:9" s="13" customFormat="1" ht="15.75" hidden="1" thickBot="1" x14ac:dyDescent="0.3">
      <c r="A58" s="160"/>
      <c r="B58" s="163"/>
      <c r="C58" s="150"/>
      <c r="D58" s="155"/>
      <c r="E58" s="157"/>
      <c r="F58" s="153"/>
      <c r="G58" s="137"/>
      <c r="H58" s="151"/>
      <c r="I58" s="135">
        <f t="shared" si="1"/>
        <v>0</v>
      </c>
    </row>
    <row r="59" spans="1:9" s="13" customFormat="1" ht="15.75" hidden="1" thickBot="1" x14ac:dyDescent="0.3">
      <c r="A59" s="160"/>
      <c r="B59" s="163"/>
      <c r="C59" s="150"/>
      <c r="D59" s="155"/>
      <c r="E59" s="157"/>
      <c r="F59" s="153"/>
      <c r="G59" s="137"/>
      <c r="H59" s="151"/>
      <c r="I59" s="135">
        <f t="shared" si="1"/>
        <v>0</v>
      </c>
    </row>
    <row r="60" spans="1:9" s="13" customFormat="1" ht="15.75" hidden="1" thickBot="1" x14ac:dyDescent="0.3">
      <c r="A60" s="160"/>
      <c r="B60" s="163"/>
      <c r="C60" s="150"/>
      <c r="D60" s="155"/>
      <c r="E60" s="157"/>
      <c r="F60" s="153"/>
      <c r="G60" s="137"/>
      <c r="H60" s="151"/>
      <c r="I60" s="135">
        <f t="shared" si="1"/>
        <v>0</v>
      </c>
    </row>
    <row r="61" spans="1:9" s="13" customFormat="1" ht="15.75" hidden="1" thickBot="1" x14ac:dyDescent="0.3">
      <c r="A61" s="160"/>
      <c r="B61" s="163"/>
      <c r="C61" s="150"/>
      <c r="D61" s="155"/>
      <c r="E61" s="157"/>
      <c r="F61" s="153"/>
      <c r="G61" s="137"/>
      <c r="H61" s="151"/>
      <c r="I61" s="135">
        <f t="shared" si="1"/>
        <v>0</v>
      </c>
    </row>
    <row r="62" spans="1:9" s="13" customFormat="1" ht="15.75" hidden="1" thickBot="1" x14ac:dyDescent="0.3">
      <c r="A62" s="160"/>
      <c r="B62" s="161"/>
      <c r="C62" s="150"/>
      <c r="D62" s="155"/>
      <c r="E62" s="157"/>
      <c r="F62" s="153"/>
      <c r="G62" s="168"/>
      <c r="H62" s="151"/>
      <c r="I62" s="135">
        <f t="shared" si="1"/>
        <v>0</v>
      </c>
    </row>
    <row r="63" spans="1:9" s="13" customFormat="1" ht="15.75" hidden="1" thickBot="1" x14ac:dyDescent="0.3">
      <c r="A63" s="160"/>
      <c r="B63" s="161"/>
      <c r="C63" s="150"/>
      <c r="D63" s="155"/>
      <c r="E63" s="157"/>
      <c r="F63" s="153"/>
      <c r="G63" s="137"/>
      <c r="H63" s="151"/>
      <c r="I63" s="135">
        <f t="shared" si="1"/>
        <v>0</v>
      </c>
    </row>
    <row r="64" spans="1:9" s="13" customFormat="1" ht="15.75" hidden="1" thickBot="1" x14ac:dyDescent="0.3">
      <c r="A64" s="160"/>
      <c r="B64" s="161"/>
      <c r="C64" s="150"/>
      <c r="D64" s="155"/>
      <c r="E64" s="157"/>
      <c r="F64" s="153"/>
      <c r="G64" s="137"/>
      <c r="H64" s="151"/>
      <c r="I64" s="135">
        <f t="shared" si="1"/>
        <v>0</v>
      </c>
    </row>
    <row r="65" spans="1:9" s="13" customFormat="1" ht="15.75" hidden="1" thickBot="1" x14ac:dyDescent="0.3">
      <c r="A65" s="160"/>
      <c r="B65" s="161"/>
      <c r="C65" s="150"/>
      <c r="D65" s="155"/>
      <c r="E65" s="157"/>
      <c r="F65" s="153"/>
      <c r="G65" s="168"/>
      <c r="H65" s="151"/>
      <c r="I65" s="135">
        <f t="shared" si="1"/>
        <v>0</v>
      </c>
    </row>
    <row r="66" spans="1:9" s="13" customFormat="1" ht="15.75" hidden="1" thickBot="1" x14ac:dyDescent="0.3">
      <c r="A66" s="160"/>
      <c r="B66" s="161"/>
      <c r="C66" s="150"/>
      <c r="D66" s="155"/>
      <c r="E66" s="157"/>
      <c r="F66" s="153"/>
      <c r="G66" s="137"/>
      <c r="H66" s="151"/>
      <c r="I66" s="135">
        <f t="shared" si="1"/>
        <v>0</v>
      </c>
    </row>
    <row r="67" spans="1:9" s="13" customFormat="1" ht="15.75" hidden="1" thickBot="1" x14ac:dyDescent="0.3">
      <c r="A67" s="160"/>
      <c r="B67" s="161"/>
      <c r="C67" s="150"/>
      <c r="D67" s="155"/>
      <c r="E67" s="157"/>
      <c r="F67" s="153"/>
      <c r="G67" s="137"/>
      <c r="H67" s="151"/>
      <c r="I67" s="135">
        <f t="shared" si="1"/>
        <v>0</v>
      </c>
    </row>
    <row r="68" spans="1:9" s="13" customFormat="1" ht="15.75" hidden="1" thickBot="1" x14ac:dyDescent="0.3">
      <c r="A68" s="162"/>
      <c r="B68" s="161"/>
      <c r="C68" s="150"/>
      <c r="D68" s="155"/>
      <c r="E68" s="157"/>
      <c r="F68" s="153"/>
      <c r="G68" s="137"/>
      <c r="H68" s="151"/>
      <c r="I68" s="135">
        <f t="shared" si="1"/>
        <v>0</v>
      </c>
    </row>
    <row r="69" spans="1:9" s="13" customFormat="1" ht="15.75" hidden="1" thickBot="1" x14ac:dyDescent="0.3">
      <c r="A69" s="162"/>
      <c r="B69" s="161"/>
      <c r="C69" s="150"/>
      <c r="D69" s="155"/>
      <c r="E69" s="157"/>
      <c r="F69" s="153"/>
      <c r="G69" s="137"/>
      <c r="H69" s="151"/>
      <c r="I69" s="135">
        <f t="shared" si="1"/>
        <v>0</v>
      </c>
    </row>
    <row r="70" spans="1:9" s="13" customFormat="1" ht="15.75" hidden="1" thickBot="1" x14ac:dyDescent="0.3">
      <c r="A70" s="167"/>
      <c r="B70" s="161"/>
      <c r="C70" s="150"/>
      <c r="D70" s="155"/>
      <c r="E70" s="157"/>
      <c r="F70" s="153"/>
      <c r="G70" s="137"/>
      <c r="H70" s="151"/>
      <c r="I70" s="135">
        <f t="shared" ref="I70:I101" si="2">ROUND(E70*2*H70*F70,2)</f>
        <v>0</v>
      </c>
    </row>
    <row r="71" spans="1:9" s="13" customFormat="1" ht="13.5" hidden="1" thickBot="1" x14ac:dyDescent="0.25">
      <c r="A71" s="165"/>
      <c r="B71" s="68"/>
      <c r="C71" s="150"/>
      <c r="D71" s="155"/>
      <c r="E71" s="154"/>
      <c r="F71" s="153"/>
      <c r="G71" s="152"/>
      <c r="H71" s="151"/>
      <c r="I71" s="135">
        <f t="shared" si="2"/>
        <v>0</v>
      </c>
    </row>
    <row r="72" spans="1:9" s="13" customFormat="1" ht="15.75" hidden="1" thickBot="1" x14ac:dyDescent="0.3">
      <c r="A72" s="167"/>
      <c r="B72" s="68"/>
      <c r="C72" s="150"/>
      <c r="D72" s="155"/>
      <c r="E72" s="157"/>
      <c r="F72" s="153"/>
      <c r="G72" s="137"/>
      <c r="H72" s="151"/>
      <c r="I72" s="135">
        <f t="shared" si="2"/>
        <v>0</v>
      </c>
    </row>
    <row r="73" spans="1:9" s="13" customFormat="1" ht="15.75" hidden="1" thickBot="1" x14ac:dyDescent="0.3">
      <c r="A73" s="160"/>
      <c r="B73" s="68"/>
      <c r="C73" s="150"/>
      <c r="D73" s="155"/>
      <c r="E73" s="157"/>
      <c r="F73" s="153"/>
      <c r="G73" s="137"/>
      <c r="H73" s="151"/>
      <c r="I73" s="135">
        <f t="shared" si="2"/>
        <v>0</v>
      </c>
    </row>
    <row r="74" spans="1:9" s="13" customFormat="1" ht="15.75" hidden="1" thickBot="1" x14ac:dyDescent="0.3">
      <c r="A74" s="160"/>
      <c r="B74" s="161"/>
      <c r="C74" s="150"/>
      <c r="D74" s="155"/>
      <c r="E74" s="157"/>
      <c r="F74" s="153"/>
      <c r="G74" s="137"/>
      <c r="H74" s="151"/>
      <c r="I74" s="135">
        <f t="shared" si="2"/>
        <v>0</v>
      </c>
    </row>
    <row r="75" spans="1:9" s="13" customFormat="1" ht="15.75" hidden="1" thickBot="1" x14ac:dyDescent="0.3">
      <c r="A75" s="160"/>
      <c r="B75" s="161"/>
      <c r="C75" s="150"/>
      <c r="D75" s="155"/>
      <c r="E75" s="157"/>
      <c r="F75" s="153"/>
      <c r="G75" s="137"/>
      <c r="H75" s="151"/>
      <c r="I75" s="135">
        <f t="shared" si="2"/>
        <v>0</v>
      </c>
    </row>
    <row r="76" spans="1:9" s="13" customFormat="1" ht="15.75" hidden="1" thickBot="1" x14ac:dyDescent="0.3">
      <c r="A76" s="160"/>
      <c r="B76" s="161"/>
      <c r="C76" s="150"/>
      <c r="D76" s="155"/>
      <c r="E76" s="157"/>
      <c r="F76" s="153"/>
      <c r="G76" s="137"/>
      <c r="H76" s="151"/>
      <c r="I76" s="135">
        <f t="shared" si="2"/>
        <v>0</v>
      </c>
    </row>
    <row r="77" spans="1:9" s="13" customFormat="1" ht="15.75" hidden="1" thickBot="1" x14ac:dyDescent="0.3">
      <c r="A77" s="160"/>
      <c r="B77" s="161"/>
      <c r="C77" s="150"/>
      <c r="D77" s="155"/>
      <c r="E77" s="157"/>
      <c r="F77" s="153"/>
      <c r="G77" s="137"/>
      <c r="H77" s="151"/>
      <c r="I77" s="135">
        <f t="shared" si="2"/>
        <v>0</v>
      </c>
    </row>
    <row r="78" spans="1:9" s="13" customFormat="1" ht="15.75" hidden="1" thickBot="1" x14ac:dyDescent="0.3">
      <c r="A78" s="160"/>
      <c r="B78" s="161"/>
      <c r="C78" s="150"/>
      <c r="D78" s="155"/>
      <c r="E78" s="157"/>
      <c r="F78" s="153"/>
      <c r="G78" s="137"/>
      <c r="H78" s="151"/>
      <c r="I78" s="135">
        <f t="shared" si="2"/>
        <v>0</v>
      </c>
    </row>
    <row r="79" spans="1:9" ht="15.75" hidden="1" thickBot="1" x14ac:dyDescent="0.3">
      <c r="A79" s="160"/>
      <c r="B79" s="161"/>
      <c r="C79" s="150"/>
      <c r="D79" s="155"/>
      <c r="E79" s="157"/>
      <c r="F79" s="153"/>
      <c r="G79" s="137"/>
      <c r="H79" s="151"/>
      <c r="I79" s="135">
        <f t="shared" si="2"/>
        <v>0</v>
      </c>
    </row>
    <row r="80" spans="1:9" ht="15.75" hidden="1" thickBot="1" x14ac:dyDescent="0.3">
      <c r="A80" s="160"/>
      <c r="B80" s="161"/>
      <c r="C80" s="150"/>
      <c r="D80" s="155"/>
      <c r="E80" s="157"/>
      <c r="F80" s="153"/>
      <c r="G80" s="145"/>
      <c r="H80" s="151"/>
      <c r="I80" s="135">
        <f t="shared" si="2"/>
        <v>0</v>
      </c>
    </row>
    <row r="81" spans="1:9" ht="15.75" hidden="1" thickBot="1" x14ac:dyDescent="0.3">
      <c r="A81" s="160"/>
      <c r="B81" s="161"/>
      <c r="C81" s="150"/>
      <c r="D81" s="155"/>
      <c r="E81" s="157"/>
      <c r="F81" s="153"/>
      <c r="G81" s="137"/>
      <c r="H81" s="151"/>
      <c r="I81" s="135">
        <f t="shared" si="2"/>
        <v>0</v>
      </c>
    </row>
    <row r="82" spans="1:9" ht="15.75" hidden="1" thickBot="1" x14ac:dyDescent="0.3">
      <c r="A82" s="160"/>
      <c r="B82" s="161"/>
      <c r="C82" s="150"/>
      <c r="D82" s="155"/>
      <c r="E82" s="157"/>
      <c r="F82" s="153"/>
      <c r="G82" s="137"/>
      <c r="H82" s="151"/>
      <c r="I82" s="135">
        <f t="shared" si="2"/>
        <v>0</v>
      </c>
    </row>
    <row r="83" spans="1:9" ht="15.75" hidden="1" thickBot="1" x14ac:dyDescent="0.3">
      <c r="A83" s="160"/>
      <c r="B83" s="161"/>
      <c r="C83" s="150"/>
      <c r="D83" s="155"/>
      <c r="E83" s="157"/>
      <c r="F83" s="153"/>
      <c r="G83" s="137"/>
      <c r="H83" s="151"/>
      <c r="I83" s="135">
        <f t="shared" si="2"/>
        <v>0</v>
      </c>
    </row>
    <row r="84" spans="1:9" ht="15.75" hidden="1" thickBot="1" x14ac:dyDescent="0.3">
      <c r="A84" s="160"/>
      <c r="B84" s="161"/>
      <c r="C84" s="150"/>
      <c r="D84" s="155"/>
      <c r="E84" s="157"/>
      <c r="F84" s="153"/>
      <c r="G84" s="137"/>
      <c r="H84" s="151"/>
      <c r="I84" s="135">
        <f t="shared" si="2"/>
        <v>0</v>
      </c>
    </row>
    <row r="85" spans="1:9" ht="15.75" hidden="1" thickBot="1" x14ac:dyDescent="0.3">
      <c r="A85" s="160"/>
      <c r="B85" s="161"/>
      <c r="C85" s="150"/>
      <c r="D85" s="155"/>
      <c r="E85" s="157"/>
      <c r="F85" s="153"/>
      <c r="G85" s="137"/>
      <c r="H85" s="151"/>
      <c r="I85" s="135">
        <f t="shared" si="2"/>
        <v>0</v>
      </c>
    </row>
    <row r="86" spans="1:9" ht="15.75" hidden="1" thickBot="1" x14ac:dyDescent="0.3">
      <c r="A86" s="160"/>
      <c r="B86" s="161"/>
      <c r="C86" s="150"/>
      <c r="D86" s="155"/>
      <c r="E86" s="157"/>
      <c r="F86" s="153"/>
      <c r="G86" s="137"/>
      <c r="H86" s="151"/>
      <c r="I86" s="135">
        <f t="shared" si="2"/>
        <v>0</v>
      </c>
    </row>
    <row r="87" spans="1:9" ht="15.75" hidden="1" thickBot="1" x14ac:dyDescent="0.3">
      <c r="A87" s="160"/>
      <c r="B87" s="161"/>
      <c r="C87" s="150"/>
      <c r="D87" s="155"/>
      <c r="E87" s="157"/>
      <c r="F87" s="153"/>
      <c r="G87" s="137"/>
      <c r="H87" s="151"/>
      <c r="I87" s="135">
        <f t="shared" si="2"/>
        <v>0</v>
      </c>
    </row>
    <row r="88" spans="1:9" ht="15.75" hidden="1" thickBot="1" x14ac:dyDescent="0.3">
      <c r="A88" s="160"/>
      <c r="B88" s="161"/>
      <c r="C88" s="150"/>
      <c r="D88" s="155"/>
      <c r="E88" s="157"/>
      <c r="F88" s="153"/>
      <c r="G88" s="137"/>
      <c r="H88" s="151"/>
      <c r="I88" s="135">
        <f t="shared" si="2"/>
        <v>0</v>
      </c>
    </row>
    <row r="89" spans="1:9" ht="15.75" hidden="1" thickBot="1" x14ac:dyDescent="0.3">
      <c r="A89" s="160"/>
      <c r="B89" s="161"/>
      <c r="C89" s="150"/>
      <c r="D89" s="155"/>
      <c r="E89" s="157"/>
      <c r="F89" s="153"/>
      <c r="G89" s="137"/>
      <c r="H89" s="151"/>
      <c r="I89" s="135">
        <f t="shared" si="2"/>
        <v>0</v>
      </c>
    </row>
    <row r="90" spans="1:9" ht="15.75" hidden="1" thickBot="1" x14ac:dyDescent="0.3">
      <c r="A90" s="158"/>
      <c r="B90" s="161"/>
      <c r="C90" s="150"/>
      <c r="D90" s="155"/>
      <c r="E90" s="157"/>
      <c r="F90" s="153"/>
      <c r="G90" s="137"/>
      <c r="H90" s="151"/>
      <c r="I90" s="135">
        <f t="shared" si="2"/>
        <v>0</v>
      </c>
    </row>
    <row r="91" spans="1:9" ht="15.75" hidden="1" thickBot="1" x14ac:dyDescent="0.3">
      <c r="A91" s="158"/>
      <c r="B91" s="161"/>
      <c r="C91" s="150"/>
      <c r="D91" s="155"/>
      <c r="E91" s="157"/>
      <c r="F91" s="153"/>
      <c r="G91" s="137"/>
      <c r="H91" s="151"/>
      <c r="I91" s="135">
        <f t="shared" si="2"/>
        <v>0</v>
      </c>
    </row>
    <row r="92" spans="1:9" ht="13.5" hidden="1" thickBot="1" x14ac:dyDescent="0.25">
      <c r="A92" s="165"/>
      <c r="B92" s="68"/>
      <c r="C92" s="150"/>
      <c r="D92" s="155"/>
      <c r="E92" s="154"/>
      <c r="F92" s="153"/>
      <c r="G92" s="152"/>
      <c r="H92" s="151"/>
      <c r="I92" s="135">
        <f t="shared" si="2"/>
        <v>0</v>
      </c>
    </row>
    <row r="93" spans="1:9" ht="15.75" hidden="1" thickBot="1" x14ac:dyDescent="0.3">
      <c r="A93" s="162"/>
      <c r="B93" s="68"/>
      <c r="C93" s="150"/>
      <c r="D93" s="155"/>
      <c r="E93" s="157"/>
      <c r="F93" s="153"/>
      <c r="G93" s="137"/>
      <c r="H93" s="151"/>
      <c r="I93" s="135">
        <f t="shared" si="2"/>
        <v>0</v>
      </c>
    </row>
    <row r="94" spans="1:9" ht="15.75" hidden="1" thickBot="1" x14ac:dyDescent="0.3">
      <c r="A94" s="160"/>
      <c r="B94" s="68"/>
      <c r="C94" s="150"/>
      <c r="D94" s="155"/>
      <c r="E94" s="157"/>
      <c r="F94" s="153"/>
      <c r="G94" s="137"/>
      <c r="H94" s="151"/>
      <c r="I94" s="135">
        <f t="shared" si="2"/>
        <v>0</v>
      </c>
    </row>
    <row r="95" spans="1:9" ht="15.75" hidden="1" thickBot="1" x14ac:dyDescent="0.3">
      <c r="A95" s="160"/>
      <c r="B95" s="161"/>
      <c r="C95" s="150"/>
      <c r="D95" s="155"/>
      <c r="E95" s="157"/>
      <c r="F95" s="153"/>
      <c r="G95" s="137"/>
      <c r="H95" s="151"/>
      <c r="I95" s="135">
        <f t="shared" si="2"/>
        <v>0</v>
      </c>
    </row>
    <row r="96" spans="1:9" ht="15.75" hidden="1" thickBot="1" x14ac:dyDescent="0.3">
      <c r="A96" s="160"/>
      <c r="B96" s="161"/>
      <c r="C96" s="150"/>
      <c r="D96" s="155"/>
      <c r="E96" s="157"/>
      <c r="F96" s="153"/>
      <c r="G96" s="137"/>
      <c r="H96" s="151"/>
      <c r="I96" s="135">
        <f t="shared" si="2"/>
        <v>0</v>
      </c>
    </row>
    <row r="97" spans="1:9" ht="15.75" hidden="1" thickBot="1" x14ac:dyDescent="0.3">
      <c r="A97" s="160"/>
      <c r="B97" s="161"/>
      <c r="C97" s="150"/>
      <c r="D97" s="155"/>
      <c r="E97" s="157"/>
      <c r="F97" s="153"/>
      <c r="G97" s="137"/>
      <c r="H97" s="151"/>
      <c r="I97" s="135">
        <f t="shared" si="2"/>
        <v>0</v>
      </c>
    </row>
    <row r="98" spans="1:9" ht="15.75" hidden="1" thickBot="1" x14ac:dyDescent="0.3">
      <c r="A98" s="160"/>
      <c r="B98" s="161"/>
      <c r="C98" s="150"/>
      <c r="D98" s="155"/>
      <c r="E98" s="157"/>
      <c r="F98" s="153"/>
      <c r="G98" s="137"/>
      <c r="H98" s="151"/>
      <c r="I98" s="135">
        <f t="shared" si="2"/>
        <v>0</v>
      </c>
    </row>
    <row r="99" spans="1:9" ht="15.75" hidden="1" thickBot="1" x14ac:dyDescent="0.3">
      <c r="A99" s="160"/>
      <c r="B99" s="161"/>
      <c r="C99" s="150"/>
      <c r="D99" s="155"/>
      <c r="E99" s="157"/>
      <c r="F99" s="153"/>
      <c r="G99" s="137"/>
      <c r="H99" s="151"/>
      <c r="I99" s="135">
        <f t="shared" si="2"/>
        <v>0</v>
      </c>
    </row>
    <row r="100" spans="1:9" ht="15.75" hidden="1" thickBot="1" x14ac:dyDescent="0.3">
      <c r="A100" s="158"/>
      <c r="B100" s="161"/>
      <c r="C100" s="150"/>
      <c r="D100" s="155"/>
      <c r="E100" s="157"/>
      <c r="F100" s="153"/>
      <c r="G100" s="137"/>
      <c r="H100" s="151"/>
      <c r="I100" s="135">
        <f t="shared" si="2"/>
        <v>0</v>
      </c>
    </row>
    <row r="101" spans="1:9" ht="15.75" hidden="1" thickBot="1" x14ac:dyDescent="0.3">
      <c r="A101" s="160"/>
      <c r="B101" s="161"/>
      <c r="C101" s="150"/>
      <c r="D101" s="155"/>
      <c r="E101" s="157"/>
      <c r="F101" s="153"/>
      <c r="G101" s="137"/>
      <c r="H101" s="151"/>
      <c r="I101" s="135">
        <f t="shared" si="2"/>
        <v>0</v>
      </c>
    </row>
    <row r="102" spans="1:9" ht="15.75" hidden="1" thickBot="1" x14ac:dyDescent="0.3">
      <c r="A102" s="160"/>
      <c r="B102" s="161"/>
      <c r="C102" s="150"/>
      <c r="D102" s="155"/>
      <c r="E102" s="157"/>
      <c r="F102" s="153"/>
      <c r="G102" s="137"/>
      <c r="H102" s="151"/>
      <c r="I102" s="135">
        <f t="shared" ref="I102:I133" si="3">ROUND(E102*2*H102*F102,2)</f>
        <v>0</v>
      </c>
    </row>
    <row r="103" spans="1:9" ht="15.75" hidden="1" thickBot="1" x14ac:dyDescent="0.3">
      <c r="A103" s="160"/>
      <c r="B103" s="161"/>
      <c r="C103" s="150"/>
      <c r="D103" s="155"/>
      <c r="E103" s="157"/>
      <c r="F103" s="153"/>
      <c r="G103" s="137"/>
      <c r="H103" s="151"/>
      <c r="I103" s="135">
        <f t="shared" si="3"/>
        <v>0</v>
      </c>
    </row>
    <row r="104" spans="1:9" ht="15.75" hidden="1" thickBot="1" x14ac:dyDescent="0.3">
      <c r="A104" s="160"/>
      <c r="B104" s="161"/>
      <c r="C104" s="150"/>
      <c r="D104" s="155"/>
      <c r="E104" s="157"/>
      <c r="F104" s="153"/>
      <c r="G104" s="137"/>
      <c r="H104" s="151"/>
      <c r="I104" s="135">
        <f t="shared" si="3"/>
        <v>0</v>
      </c>
    </row>
    <row r="105" spans="1:9" ht="15.75" hidden="1" thickBot="1" x14ac:dyDescent="0.3">
      <c r="A105" s="160"/>
      <c r="B105" s="161"/>
      <c r="C105" s="150"/>
      <c r="D105" s="155"/>
      <c r="E105" s="157"/>
      <c r="F105" s="153"/>
      <c r="G105" s="137"/>
      <c r="H105" s="151"/>
      <c r="I105" s="135">
        <f t="shared" si="3"/>
        <v>0</v>
      </c>
    </row>
    <row r="106" spans="1:9" ht="15.75" hidden="1" thickBot="1" x14ac:dyDescent="0.3">
      <c r="A106" s="158"/>
      <c r="B106" s="161"/>
      <c r="C106" s="150"/>
      <c r="D106" s="155"/>
      <c r="E106" s="157"/>
      <c r="F106" s="153"/>
      <c r="G106" s="137"/>
      <c r="H106" s="151"/>
      <c r="I106" s="135">
        <f t="shared" si="3"/>
        <v>0</v>
      </c>
    </row>
    <row r="107" spans="1:9" ht="15.75" hidden="1" thickBot="1" x14ac:dyDescent="0.3">
      <c r="A107" s="158"/>
      <c r="B107" s="161"/>
      <c r="C107" s="150"/>
      <c r="D107" s="155"/>
      <c r="E107" s="157"/>
      <c r="F107" s="153"/>
      <c r="G107" s="137"/>
      <c r="H107" s="151"/>
      <c r="I107" s="135">
        <f t="shared" si="3"/>
        <v>0</v>
      </c>
    </row>
    <row r="108" spans="1:9" ht="15.75" hidden="1" thickBot="1" x14ac:dyDescent="0.3">
      <c r="A108" s="158"/>
      <c r="B108" s="166"/>
      <c r="C108" s="150"/>
      <c r="D108" s="155"/>
      <c r="E108" s="157"/>
      <c r="F108" s="153"/>
      <c r="G108" s="137"/>
      <c r="H108" s="151"/>
      <c r="I108" s="135">
        <f t="shared" si="3"/>
        <v>0</v>
      </c>
    </row>
    <row r="109" spans="1:9" ht="15.75" hidden="1" thickBot="1" x14ac:dyDescent="0.3">
      <c r="A109" s="158"/>
      <c r="B109" s="161"/>
      <c r="C109" s="150"/>
      <c r="D109" s="155"/>
      <c r="E109" s="157"/>
      <c r="F109" s="153"/>
      <c r="G109" s="137"/>
      <c r="H109" s="151"/>
      <c r="I109" s="135">
        <f t="shared" si="3"/>
        <v>0</v>
      </c>
    </row>
    <row r="110" spans="1:9" ht="13.5" hidden="1" thickBot="1" x14ac:dyDescent="0.25">
      <c r="A110" s="158"/>
      <c r="B110" s="33"/>
      <c r="C110" s="150"/>
      <c r="D110" s="155"/>
      <c r="E110" s="154"/>
      <c r="F110" s="153"/>
      <c r="G110" s="137"/>
      <c r="H110" s="151"/>
      <c r="I110" s="135">
        <f t="shared" si="3"/>
        <v>0</v>
      </c>
    </row>
    <row r="111" spans="1:9" ht="13.5" hidden="1" thickBot="1" x14ac:dyDescent="0.25">
      <c r="A111" s="165"/>
      <c r="B111" s="68"/>
      <c r="C111" s="150"/>
      <c r="D111" s="155"/>
      <c r="E111" s="154"/>
      <c r="F111" s="153"/>
      <c r="G111" s="152"/>
      <c r="H111" s="151"/>
      <c r="I111" s="135">
        <f t="shared" si="3"/>
        <v>0</v>
      </c>
    </row>
    <row r="112" spans="1:9" ht="15.75" hidden="1" thickBot="1" x14ac:dyDescent="0.3">
      <c r="A112" s="162"/>
      <c r="B112" s="68"/>
      <c r="C112" s="150"/>
      <c r="D112" s="155"/>
      <c r="E112" s="157"/>
      <c r="F112" s="153"/>
      <c r="G112" s="137"/>
      <c r="H112" s="151"/>
      <c r="I112" s="135">
        <f t="shared" si="3"/>
        <v>0</v>
      </c>
    </row>
    <row r="113" spans="1:9" ht="15.75" hidden="1" thickBot="1" x14ac:dyDescent="0.3">
      <c r="A113" s="162"/>
      <c r="B113" s="68"/>
      <c r="C113" s="150"/>
      <c r="D113" s="155"/>
      <c r="E113" s="157"/>
      <c r="F113" s="153"/>
      <c r="G113" s="137"/>
      <c r="H113" s="151"/>
      <c r="I113" s="135">
        <f t="shared" si="3"/>
        <v>0</v>
      </c>
    </row>
    <row r="114" spans="1:9" ht="15.75" hidden="1" thickBot="1" x14ac:dyDescent="0.3">
      <c r="A114" s="160"/>
      <c r="B114" s="68"/>
      <c r="C114" s="150"/>
      <c r="D114" s="155"/>
      <c r="E114" s="157"/>
      <c r="F114" s="153"/>
      <c r="G114" s="137"/>
      <c r="H114" s="151"/>
      <c r="I114" s="135">
        <f t="shared" si="3"/>
        <v>0</v>
      </c>
    </row>
    <row r="115" spans="1:9" ht="15.75" hidden="1" thickBot="1" x14ac:dyDescent="0.3">
      <c r="A115" s="164"/>
      <c r="B115" s="33"/>
      <c r="C115" s="159"/>
      <c r="D115" s="155"/>
      <c r="E115" s="157"/>
      <c r="F115" s="153"/>
      <c r="G115" s="137"/>
      <c r="H115" s="151"/>
      <c r="I115" s="135">
        <f t="shared" si="3"/>
        <v>0</v>
      </c>
    </row>
    <row r="116" spans="1:9" ht="15.75" hidden="1" thickBot="1" x14ac:dyDescent="0.3">
      <c r="A116" s="162"/>
      <c r="B116" s="33"/>
      <c r="C116" s="159"/>
      <c r="D116" s="155"/>
      <c r="E116" s="157"/>
      <c r="F116" s="153"/>
      <c r="G116" s="137"/>
      <c r="H116" s="151"/>
      <c r="I116" s="135">
        <f t="shared" si="3"/>
        <v>0</v>
      </c>
    </row>
    <row r="117" spans="1:9" ht="15.75" hidden="1" thickBot="1" x14ac:dyDescent="0.3">
      <c r="A117" s="162"/>
      <c r="B117" s="163"/>
      <c r="C117" s="159"/>
      <c r="D117" s="155"/>
      <c r="E117" s="157"/>
      <c r="F117" s="153"/>
      <c r="G117" s="137"/>
      <c r="H117" s="151"/>
      <c r="I117" s="135">
        <f t="shared" si="3"/>
        <v>0</v>
      </c>
    </row>
    <row r="118" spans="1:9" ht="15.75" hidden="1" thickBot="1" x14ac:dyDescent="0.3">
      <c r="A118" s="162"/>
      <c r="B118" s="161"/>
      <c r="C118" s="159"/>
      <c r="D118" s="155"/>
      <c r="E118" s="157"/>
      <c r="F118" s="153"/>
      <c r="G118" s="137"/>
      <c r="H118" s="151"/>
      <c r="I118" s="135">
        <f t="shared" si="3"/>
        <v>0</v>
      </c>
    </row>
    <row r="119" spans="1:9" ht="15.75" hidden="1" thickBot="1" x14ac:dyDescent="0.3">
      <c r="A119" s="162"/>
      <c r="B119" s="161"/>
      <c r="C119" s="159"/>
      <c r="D119" s="155"/>
      <c r="E119" s="157"/>
      <c r="F119" s="153"/>
      <c r="G119" s="137"/>
      <c r="H119" s="151"/>
      <c r="I119" s="135">
        <f t="shared" si="3"/>
        <v>0</v>
      </c>
    </row>
    <row r="120" spans="1:9" ht="15.75" hidden="1" thickBot="1" x14ac:dyDescent="0.3">
      <c r="A120" s="162"/>
      <c r="B120" s="161"/>
      <c r="C120" s="159"/>
      <c r="D120" s="155"/>
      <c r="E120" s="157"/>
      <c r="F120" s="153"/>
      <c r="G120" s="137"/>
      <c r="H120" s="151"/>
      <c r="I120" s="135">
        <f t="shared" si="3"/>
        <v>0</v>
      </c>
    </row>
    <row r="121" spans="1:9" ht="15.75" hidden="1" thickBot="1" x14ac:dyDescent="0.3">
      <c r="A121" s="162"/>
      <c r="B121" s="161"/>
      <c r="C121" s="159"/>
      <c r="D121" s="155"/>
      <c r="E121" s="157"/>
      <c r="F121" s="153"/>
      <c r="G121" s="137"/>
      <c r="H121" s="151"/>
      <c r="I121" s="135">
        <f t="shared" si="3"/>
        <v>0</v>
      </c>
    </row>
    <row r="122" spans="1:9" ht="15.75" hidden="1" thickBot="1" x14ac:dyDescent="0.3">
      <c r="A122" s="162"/>
      <c r="B122" s="161"/>
      <c r="C122" s="159"/>
      <c r="D122" s="155"/>
      <c r="E122" s="157"/>
      <c r="F122" s="153"/>
      <c r="G122" s="137"/>
      <c r="H122" s="151"/>
      <c r="I122" s="135">
        <f t="shared" si="3"/>
        <v>0</v>
      </c>
    </row>
    <row r="123" spans="1:9" ht="15.75" hidden="1" thickBot="1" x14ac:dyDescent="0.3">
      <c r="A123" s="162"/>
      <c r="B123" s="161"/>
      <c r="C123" s="150"/>
      <c r="D123" s="155"/>
      <c r="E123" s="157"/>
      <c r="F123" s="153"/>
      <c r="G123" s="137"/>
      <c r="H123" s="151"/>
      <c r="I123" s="135">
        <f t="shared" si="3"/>
        <v>0</v>
      </c>
    </row>
    <row r="124" spans="1:9" ht="15.75" hidden="1" thickBot="1" x14ac:dyDescent="0.3">
      <c r="A124" s="162"/>
      <c r="B124" s="161"/>
      <c r="C124" s="150"/>
      <c r="D124" s="155"/>
      <c r="E124" s="157"/>
      <c r="F124" s="153"/>
      <c r="G124" s="137"/>
      <c r="H124" s="151"/>
      <c r="I124" s="135">
        <f t="shared" si="3"/>
        <v>0</v>
      </c>
    </row>
    <row r="125" spans="1:9" ht="15.75" hidden="1" thickBot="1" x14ac:dyDescent="0.3">
      <c r="A125" s="162"/>
      <c r="B125" s="161"/>
      <c r="C125" s="159"/>
      <c r="D125" s="155"/>
      <c r="E125" s="157"/>
      <c r="F125" s="153"/>
      <c r="G125" s="137"/>
      <c r="H125" s="151"/>
      <c r="I125" s="135">
        <f t="shared" si="3"/>
        <v>0</v>
      </c>
    </row>
    <row r="126" spans="1:9" ht="15.75" hidden="1" thickBot="1" x14ac:dyDescent="0.3">
      <c r="A126" s="162"/>
      <c r="B126" s="161"/>
      <c r="C126" s="150"/>
      <c r="D126" s="155"/>
      <c r="E126" s="157"/>
      <c r="F126" s="153"/>
      <c r="G126" s="137"/>
      <c r="H126" s="151"/>
      <c r="I126" s="135">
        <f t="shared" si="3"/>
        <v>0</v>
      </c>
    </row>
    <row r="127" spans="1:9" ht="15.75" hidden="1" thickBot="1" x14ac:dyDescent="0.3">
      <c r="A127" s="162"/>
      <c r="B127" s="161"/>
      <c r="C127" s="159"/>
      <c r="D127" s="155"/>
      <c r="E127" s="157"/>
      <c r="F127" s="153"/>
      <c r="G127" s="137"/>
      <c r="H127" s="151"/>
      <c r="I127" s="135">
        <f t="shared" si="3"/>
        <v>0</v>
      </c>
    </row>
    <row r="128" spans="1:9" ht="15.75" hidden="1" thickBot="1" x14ac:dyDescent="0.3">
      <c r="A128" s="162"/>
      <c r="B128" s="161"/>
      <c r="C128" s="159"/>
      <c r="D128" s="155"/>
      <c r="E128" s="157"/>
      <c r="F128" s="153"/>
      <c r="G128" s="137"/>
      <c r="H128" s="151"/>
      <c r="I128" s="135">
        <f t="shared" si="3"/>
        <v>0</v>
      </c>
    </row>
    <row r="129" spans="1:9" ht="15.75" hidden="1" thickBot="1" x14ac:dyDescent="0.3">
      <c r="A129" s="162"/>
      <c r="B129" s="161"/>
      <c r="C129" s="159"/>
      <c r="D129" s="155"/>
      <c r="E129" s="157"/>
      <c r="F129" s="153"/>
      <c r="G129" s="137"/>
      <c r="H129" s="151"/>
      <c r="I129" s="135">
        <f t="shared" si="3"/>
        <v>0</v>
      </c>
    </row>
    <row r="130" spans="1:9" ht="15.75" hidden="1" thickBot="1" x14ac:dyDescent="0.3">
      <c r="A130" s="162"/>
      <c r="B130" s="161"/>
      <c r="C130" s="159"/>
      <c r="D130" s="155"/>
      <c r="E130" s="157"/>
      <c r="F130" s="153"/>
      <c r="G130" s="137"/>
      <c r="H130" s="151"/>
      <c r="I130" s="135">
        <f t="shared" si="3"/>
        <v>0</v>
      </c>
    </row>
    <row r="131" spans="1:9" ht="15.75" hidden="1" thickBot="1" x14ac:dyDescent="0.3">
      <c r="A131" s="162"/>
      <c r="B131" s="161"/>
      <c r="C131" s="159"/>
      <c r="D131" s="155"/>
      <c r="E131" s="157"/>
      <c r="F131" s="153"/>
      <c r="G131" s="137"/>
      <c r="H131" s="151"/>
      <c r="I131" s="135">
        <f t="shared" si="3"/>
        <v>0</v>
      </c>
    </row>
    <row r="132" spans="1:9" ht="15.75" hidden="1" thickBot="1" x14ac:dyDescent="0.3">
      <c r="A132" s="162"/>
      <c r="B132" s="161"/>
      <c r="C132" s="150"/>
      <c r="D132" s="155"/>
      <c r="E132" s="157"/>
      <c r="F132" s="153"/>
      <c r="G132" s="137"/>
      <c r="H132" s="151"/>
      <c r="I132" s="135">
        <f t="shared" si="3"/>
        <v>0</v>
      </c>
    </row>
    <row r="133" spans="1:9" ht="15.75" hidden="1" thickBot="1" x14ac:dyDescent="0.3">
      <c r="A133" s="162"/>
      <c r="B133" s="161"/>
      <c r="C133" s="159"/>
      <c r="D133" s="155"/>
      <c r="E133" s="157"/>
      <c r="F133" s="153"/>
      <c r="G133" s="137"/>
      <c r="H133" s="151"/>
      <c r="I133" s="135">
        <f t="shared" si="3"/>
        <v>0</v>
      </c>
    </row>
    <row r="134" spans="1:9" ht="15.75" hidden="1" thickBot="1" x14ac:dyDescent="0.3">
      <c r="A134" s="162"/>
      <c r="B134" s="161"/>
      <c r="C134" s="150"/>
      <c r="D134" s="155"/>
      <c r="E134" s="157"/>
      <c r="F134" s="153"/>
      <c r="G134" s="137"/>
      <c r="H134" s="151"/>
      <c r="I134" s="135">
        <f t="shared" ref="I134:I142" si="4">ROUND(E134*2*H134*F134,2)</f>
        <v>0</v>
      </c>
    </row>
    <row r="135" spans="1:9" ht="15.75" hidden="1" thickBot="1" x14ac:dyDescent="0.3">
      <c r="A135" s="162"/>
      <c r="B135" s="161"/>
      <c r="C135" s="159"/>
      <c r="D135" s="155"/>
      <c r="E135" s="157"/>
      <c r="F135" s="153"/>
      <c r="G135" s="137"/>
      <c r="H135" s="151"/>
      <c r="I135" s="135">
        <f t="shared" si="4"/>
        <v>0</v>
      </c>
    </row>
    <row r="136" spans="1:9" ht="15.75" hidden="1" thickBot="1" x14ac:dyDescent="0.3">
      <c r="A136" s="162"/>
      <c r="B136" s="161"/>
      <c r="C136" s="150"/>
      <c r="D136" s="155"/>
      <c r="E136" s="157"/>
      <c r="F136" s="153"/>
      <c r="G136" s="137"/>
      <c r="H136" s="151"/>
      <c r="I136" s="135">
        <f t="shared" si="4"/>
        <v>0</v>
      </c>
    </row>
    <row r="137" spans="1:9" ht="15.75" hidden="1" thickBot="1" x14ac:dyDescent="0.3">
      <c r="A137" s="160"/>
      <c r="B137" s="161"/>
      <c r="C137" s="159"/>
      <c r="D137" s="155"/>
      <c r="E137" s="157"/>
      <c r="F137" s="153"/>
      <c r="G137" s="137"/>
      <c r="H137" s="151"/>
      <c r="I137" s="135">
        <f t="shared" si="4"/>
        <v>0</v>
      </c>
    </row>
    <row r="138" spans="1:9" ht="15.75" hidden="1" thickBot="1" x14ac:dyDescent="0.3">
      <c r="A138" s="160"/>
      <c r="B138" s="161"/>
      <c r="C138" s="159"/>
      <c r="D138" s="155"/>
      <c r="E138" s="157"/>
      <c r="F138" s="153"/>
      <c r="G138" s="137"/>
      <c r="H138" s="151"/>
      <c r="I138" s="135">
        <f t="shared" si="4"/>
        <v>0</v>
      </c>
    </row>
    <row r="139" spans="1:9" ht="15.75" hidden="1" thickBot="1" x14ac:dyDescent="0.3">
      <c r="A139" s="160"/>
      <c r="B139" s="161"/>
      <c r="C139" s="159"/>
      <c r="D139" s="155"/>
      <c r="E139" s="157"/>
      <c r="F139" s="153"/>
      <c r="G139" s="137"/>
      <c r="H139" s="151"/>
      <c r="I139" s="135">
        <f t="shared" si="4"/>
        <v>0</v>
      </c>
    </row>
    <row r="140" spans="1:9" ht="15.75" hidden="1" thickBot="1" x14ac:dyDescent="0.3">
      <c r="A140" s="160"/>
      <c r="B140" s="33"/>
      <c r="C140" s="159"/>
      <c r="D140" s="155"/>
      <c r="E140" s="157"/>
      <c r="F140" s="153"/>
      <c r="G140" s="137"/>
      <c r="H140" s="151"/>
      <c r="I140" s="135">
        <f t="shared" si="4"/>
        <v>0</v>
      </c>
    </row>
    <row r="141" spans="1:9" ht="15.75" hidden="1" thickBot="1" x14ac:dyDescent="0.3">
      <c r="A141" s="158"/>
      <c r="B141" s="33"/>
      <c r="C141" s="150"/>
      <c r="D141" s="155"/>
      <c r="E141" s="157"/>
      <c r="F141" s="153"/>
      <c r="G141" s="137"/>
      <c r="H141" s="151"/>
      <c r="I141" s="135">
        <f t="shared" si="4"/>
        <v>0</v>
      </c>
    </row>
    <row r="142" spans="1:9" ht="13.5" thickBot="1" x14ac:dyDescent="0.25">
      <c r="A142" s="156"/>
      <c r="B142" s="150"/>
      <c r="C142" s="150"/>
      <c r="D142" s="155"/>
      <c r="E142" s="154">
        <f>SUM(E119:E141)</f>
        <v>0</v>
      </c>
      <c r="F142" s="153"/>
      <c r="G142" s="152"/>
      <c r="H142" s="151"/>
      <c r="I142" s="135">
        <f t="shared" si="4"/>
        <v>0</v>
      </c>
    </row>
    <row r="143" spans="1:9" ht="13.5" hidden="1" thickBot="1" x14ac:dyDescent="0.25">
      <c r="A143" s="150"/>
      <c r="B143" s="149"/>
      <c r="C143" s="149"/>
      <c r="D143" s="149"/>
      <c r="E143" s="148"/>
      <c r="F143" s="147"/>
      <c r="G143" s="137"/>
      <c r="H143" s="136"/>
      <c r="I143" s="135">
        <f>ROUND(E301*2*H143*F143,2)</f>
        <v>0</v>
      </c>
    </row>
    <row r="144" spans="1:9" ht="13.5" hidden="1" thickBot="1" x14ac:dyDescent="0.25">
      <c r="A144" s="77"/>
      <c r="B144" s="146"/>
      <c r="C144" s="145"/>
      <c r="D144" s="144"/>
      <c r="E144" s="143"/>
      <c r="F144" s="129"/>
      <c r="G144" s="137"/>
      <c r="H144" s="136"/>
      <c r="I144" s="135">
        <f t="shared" ref="I144:I175" si="5">ROUND(E144*2*H144*F144,2)</f>
        <v>0</v>
      </c>
    </row>
    <row r="145" spans="1:9" ht="13.5" hidden="1" thickBot="1" x14ac:dyDescent="0.25">
      <c r="A145" s="77"/>
      <c r="B145" s="140"/>
      <c r="C145" s="137"/>
      <c r="D145" s="139"/>
      <c r="E145" s="138"/>
      <c r="F145" s="129"/>
      <c r="G145" s="137"/>
      <c r="H145" s="136"/>
      <c r="I145" s="135">
        <f t="shared" si="5"/>
        <v>0</v>
      </c>
    </row>
    <row r="146" spans="1:9" ht="13.5" hidden="1" thickBot="1" x14ac:dyDescent="0.25">
      <c r="A146" s="77"/>
      <c r="B146" s="140"/>
      <c r="C146" s="137"/>
      <c r="D146" s="139"/>
      <c r="E146" s="138"/>
      <c r="F146" s="129"/>
      <c r="G146" s="137"/>
      <c r="H146" s="136"/>
      <c r="I146" s="135">
        <f t="shared" si="5"/>
        <v>0</v>
      </c>
    </row>
    <row r="147" spans="1:9" ht="13.5" hidden="1" thickBot="1" x14ac:dyDescent="0.25">
      <c r="A147" s="77"/>
      <c r="B147" s="140"/>
      <c r="C147" s="137"/>
      <c r="D147" s="139"/>
      <c r="E147" s="138"/>
      <c r="F147" s="129"/>
      <c r="G147" s="137"/>
      <c r="H147" s="136"/>
      <c r="I147" s="135">
        <f t="shared" si="5"/>
        <v>0</v>
      </c>
    </row>
    <row r="148" spans="1:9" ht="13.5" hidden="1" thickBot="1" x14ac:dyDescent="0.25">
      <c r="A148" s="77"/>
      <c r="B148" s="140"/>
      <c r="C148" s="137"/>
      <c r="D148" s="139"/>
      <c r="E148" s="138"/>
      <c r="F148" s="129"/>
      <c r="G148" s="137"/>
      <c r="H148" s="136"/>
      <c r="I148" s="135">
        <f t="shared" si="5"/>
        <v>0</v>
      </c>
    </row>
    <row r="149" spans="1:9" ht="13.5" hidden="1" thickBot="1" x14ac:dyDescent="0.25">
      <c r="A149" s="77"/>
      <c r="B149" s="140"/>
      <c r="C149" s="137"/>
      <c r="D149" s="139"/>
      <c r="E149" s="138"/>
      <c r="F149" s="129"/>
      <c r="G149" s="137"/>
      <c r="H149" s="136"/>
      <c r="I149" s="135">
        <f t="shared" si="5"/>
        <v>0</v>
      </c>
    </row>
    <row r="150" spans="1:9" ht="13.5" hidden="1" thickBot="1" x14ac:dyDescent="0.25">
      <c r="A150" s="77"/>
      <c r="B150" s="142"/>
      <c r="C150" s="137"/>
      <c r="D150" s="139"/>
      <c r="E150" s="138"/>
      <c r="F150" s="129"/>
      <c r="G150" s="137"/>
      <c r="H150" s="136"/>
      <c r="I150" s="135">
        <f t="shared" si="5"/>
        <v>0</v>
      </c>
    </row>
    <row r="151" spans="1:9" ht="13.5" hidden="1" thickBot="1" x14ac:dyDescent="0.25">
      <c r="A151" s="77"/>
      <c r="B151" s="142"/>
      <c r="C151" s="137"/>
      <c r="D151" s="139"/>
      <c r="E151" s="138"/>
      <c r="F151" s="129"/>
      <c r="G151" s="137"/>
      <c r="H151" s="136"/>
      <c r="I151" s="135">
        <f t="shared" si="5"/>
        <v>0</v>
      </c>
    </row>
    <row r="152" spans="1:9" ht="13.5" hidden="1" thickBot="1" x14ac:dyDescent="0.25">
      <c r="A152" s="77"/>
      <c r="B152" s="140"/>
      <c r="C152" s="137"/>
      <c r="D152" s="139"/>
      <c r="E152" s="138"/>
      <c r="F152" s="129"/>
      <c r="G152" s="137"/>
      <c r="H152" s="136"/>
      <c r="I152" s="135">
        <f t="shared" si="5"/>
        <v>0</v>
      </c>
    </row>
    <row r="153" spans="1:9" ht="13.5" hidden="1" thickBot="1" x14ac:dyDescent="0.25">
      <c r="A153" s="77"/>
      <c r="B153" s="140"/>
      <c r="C153" s="137"/>
      <c r="D153" s="139"/>
      <c r="E153" s="138"/>
      <c r="F153" s="129"/>
      <c r="G153" s="137"/>
      <c r="H153" s="136"/>
      <c r="I153" s="135">
        <f t="shared" si="5"/>
        <v>0</v>
      </c>
    </row>
    <row r="154" spans="1:9" ht="13.5" hidden="1" thickBot="1" x14ac:dyDescent="0.25">
      <c r="A154" s="77"/>
      <c r="B154" s="141"/>
      <c r="C154" s="137"/>
      <c r="D154" s="139"/>
      <c r="E154" s="138"/>
      <c r="F154" s="129"/>
      <c r="G154" s="137"/>
      <c r="H154" s="136"/>
      <c r="I154" s="135">
        <f t="shared" si="5"/>
        <v>0</v>
      </c>
    </row>
    <row r="155" spans="1:9" ht="13.5" hidden="1" thickBot="1" x14ac:dyDescent="0.25">
      <c r="A155" s="77"/>
      <c r="B155" s="140"/>
      <c r="C155" s="137"/>
      <c r="D155" s="139"/>
      <c r="E155" s="138"/>
      <c r="F155" s="129"/>
      <c r="G155" s="137"/>
      <c r="H155" s="136"/>
      <c r="I155" s="135">
        <f t="shared" si="5"/>
        <v>0</v>
      </c>
    </row>
    <row r="156" spans="1:9" ht="13.5" hidden="1" thickBot="1" x14ac:dyDescent="0.25">
      <c r="A156" s="77"/>
      <c r="B156" s="140"/>
      <c r="C156" s="137"/>
      <c r="D156" s="139"/>
      <c r="E156" s="138"/>
      <c r="F156" s="129"/>
      <c r="G156" s="137"/>
      <c r="H156" s="136"/>
      <c r="I156" s="135">
        <f t="shared" si="5"/>
        <v>0</v>
      </c>
    </row>
    <row r="157" spans="1:9" ht="13.5" hidden="1" thickBot="1" x14ac:dyDescent="0.25">
      <c r="A157" s="77"/>
      <c r="B157" s="140"/>
      <c r="C157" s="137"/>
      <c r="D157" s="139"/>
      <c r="E157" s="138"/>
      <c r="F157" s="129"/>
      <c r="G157" s="137"/>
      <c r="H157" s="136"/>
      <c r="I157" s="135">
        <f t="shared" si="5"/>
        <v>0</v>
      </c>
    </row>
    <row r="158" spans="1:9" ht="13.5" hidden="1" thickBot="1" x14ac:dyDescent="0.25">
      <c r="A158" s="77"/>
      <c r="B158" s="140"/>
      <c r="C158" s="137"/>
      <c r="D158" s="139"/>
      <c r="E158" s="138"/>
      <c r="F158" s="129"/>
      <c r="G158" s="137"/>
      <c r="H158" s="136"/>
      <c r="I158" s="135">
        <f t="shared" si="5"/>
        <v>0</v>
      </c>
    </row>
    <row r="159" spans="1:9" ht="13.5" hidden="1" thickBot="1" x14ac:dyDescent="0.25">
      <c r="A159" s="77"/>
      <c r="B159" s="140"/>
      <c r="C159" s="137"/>
      <c r="D159" s="139"/>
      <c r="E159" s="138"/>
      <c r="F159" s="129"/>
      <c r="G159" s="137"/>
      <c r="H159" s="136"/>
      <c r="I159" s="135">
        <f t="shared" si="5"/>
        <v>0</v>
      </c>
    </row>
    <row r="160" spans="1:9" ht="13.5" hidden="1" thickBot="1" x14ac:dyDescent="0.25">
      <c r="A160" s="77"/>
      <c r="B160" s="140"/>
      <c r="C160" s="137"/>
      <c r="D160" s="139"/>
      <c r="E160" s="138"/>
      <c r="F160" s="129"/>
      <c r="G160" s="137"/>
      <c r="H160" s="136"/>
      <c r="I160" s="135">
        <f t="shared" si="5"/>
        <v>0</v>
      </c>
    </row>
    <row r="161" spans="1:9" ht="13.5" hidden="1" thickBot="1" x14ac:dyDescent="0.25">
      <c r="A161" s="77"/>
      <c r="B161" s="140"/>
      <c r="C161" s="137"/>
      <c r="D161" s="139"/>
      <c r="E161" s="138"/>
      <c r="F161" s="129"/>
      <c r="G161" s="137"/>
      <c r="H161" s="136"/>
      <c r="I161" s="135">
        <f t="shared" si="5"/>
        <v>0</v>
      </c>
    </row>
    <row r="162" spans="1:9" ht="13.5" hidden="1" thickBot="1" x14ac:dyDescent="0.25">
      <c r="A162" s="77"/>
      <c r="B162" s="140"/>
      <c r="C162" s="137"/>
      <c r="D162" s="139"/>
      <c r="E162" s="138"/>
      <c r="F162" s="129"/>
      <c r="G162" s="137"/>
      <c r="H162" s="136"/>
      <c r="I162" s="135">
        <f t="shared" si="5"/>
        <v>0</v>
      </c>
    </row>
    <row r="163" spans="1:9" ht="13.5" hidden="1" thickBot="1" x14ac:dyDescent="0.25">
      <c r="A163" s="77"/>
      <c r="B163" s="140"/>
      <c r="C163" s="137"/>
      <c r="D163" s="139"/>
      <c r="E163" s="138"/>
      <c r="F163" s="129"/>
      <c r="G163" s="137"/>
      <c r="H163" s="136"/>
      <c r="I163" s="135">
        <f t="shared" si="5"/>
        <v>0</v>
      </c>
    </row>
    <row r="164" spans="1:9" ht="13.5" hidden="1" thickBot="1" x14ac:dyDescent="0.25">
      <c r="A164" s="77"/>
      <c r="B164" s="140"/>
      <c r="C164" s="137"/>
      <c r="D164" s="139"/>
      <c r="E164" s="138"/>
      <c r="F164" s="129"/>
      <c r="G164" s="137"/>
      <c r="H164" s="136"/>
      <c r="I164" s="135">
        <f t="shared" si="5"/>
        <v>0</v>
      </c>
    </row>
    <row r="165" spans="1:9" ht="13.5" hidden="1" thickBot="1" x14ac:dyDescent="0.25">
      <c r="A165" s="77"/>
      <c r="B165" s="140"/>
      <c r="C165" s="137"/>
      <c r="D165" s="139"/>
      <c r="E165" s="138"/>
      <c r="F165" s="129"/>
      <c r="G165" s="137"/>
      <c r="H165" s="136"/>
      <c r="I165" s="135">
        <f t="shared" si="5"/>
        <v>0</v>
      </c>
    </row>
    <row r="166" spans="1:9" ht="13.5" hidden="1" thickBot="1" x14ac:dyDescent="0.25">
      <c r="A166" s="77"/>
      <c r="B166" s="140"/>
      <c r="C166" s="137"/>
      <c r="D166" s="139"/>
      <c r="E166" s="138"/>
      <c r="F166" s="129"/>
      <c r="G166" s="137"/>
      <c r="H166" s="136"/>
      <c r="I166" s="135">
        <f t="shared" si="5"/>
        <v>0</v>
      </c>
    </row>
    <row r="167" spans="1:9" ht="13.5" hidden="1" thickBot="1" x14ac:dyDescent="0.25">
      <c r="A167" s="77"/>
      <c r="B167" s="140"/>
      <c r="C167" s="137"/>
      <c r="D167" s="139"/>
      <c r="E167" s="138"/>
      <c r="F167" s="129"/>
      <c r="G167" s="137"/>
      <c r="H167" s="136"/>
      <c r="I167" s="135">
        <f t="shared" si="5"/>
        <v>0</v>
      </c>
    </row>
    <row r="168" spans="1:9" ht="13.5" hidden="1" thickBot="1" x14ac:dyDescent="0.25">
      <c r="A168" s="77"/>
      <c r="B168" s="140"/>
      <c r="C168" s="137"/>
      <c r="D168" s="139"/>
      <c r="E168" s="138"/>
      <c r="F168" s="129"/>
      <c r="G168" s="137"/>
      <c r="H168" s="136"/>
      <c r="I168" s="135">
        <f t="shared" si="5"/>
        <v>0</v>
      </c>
    </row>
    <row r="169" spans="1:9" ht="13.5" hidden="1" thickBot="1" x14ac:dyDescent="0.25">
      <c r="A169" s="77"/>
      <c r="B169" s="140"/>
      <c r="C169" s="137"/>
      <c r="D169" s="139"/>
      <c r="E169" s="138"/>
      <c r="F169" s="129"/>
      <c r="G169" s="137"/>
      <c r="H169" s="136"/>
      <c r="I169" s="135">
        <f t="shared" si="5"/>
        <v>0</v>
      </c>
    </row>
    <row r="170" spans="1:9" ht="13.5" hidden="1" thickBot="1" x14ac:dyDescent="0.25">
      <c r="A170" s="77"/>
      <c r="B170" s="140"/>
      <c r="C170" s="137"/>
      <c r="D170" s="139"/>
      <c r="E170" s="138"/>
      <c r="F170" s="129"/>
      <c r="G170" s="137"/>
      <c r="H170" s="136"/>
      <c r="I170" s="135">
        <f t="shared" si="5"/>
        <v>0</v>
      </c>
    </row>
    <row r="171" spans="1:9" ht="13.5" hidden="1" thickBot="1" x14ac:dyDescent="0.25">
      <c r="A171" s="77"/>
      <c r="B171" s="140"/>
      <c r="C171" s="137"/>
      <c r="D171" s="139"/>
      <c r="E171" s="138"/>
      <c r="F171" s="129"/>
      <c r="G171" s="137"/>
      <c r="H171" s="136"/>
      <c r="I171" s="135">
        <f t="shared" si="5"/>
        <v>0</v>
      </c>
    </row>
    <row r="172" spans="1:9" ht="13.5" hidden="1" thickBot="1" x14ac:dyDescent="0.25">
      <c r="A172" s="77"/>
      <c r="B172" s="140"/>
      <c r="C172" s="137"/>
      <c r="D172" s="139"/>
      <c r="E172" s="138"/>
      <c r="F172" s="129"/>
      <c r="G172" s="137"/>
      <c r="H172" s="136"/>
      <c r="I172" s="135">
        <f t="shared" si="5"/>
        <v>0</v>
      </c>
    </row>
    <row r="173" spans="1:9" ht="13.5" hidden="1" thickBot="1" x14ac:dyDescent="0.25">
      <c r="A173" s="77"/>
      <c r="B173" s="140"/>
      <c r="C173" s="137"/>
      <c r="D173" s="139"/>
      <c r="E173" s="138"/>
      <c r="F173" s="129"/>
      <c r="G173" s="137"/>
      <c r="H173" s="136"/>
      <c r="I173" s="135">
        <f t="shared" si="5"/>
        <v>0</v>
      </c>
    </row>
    <row r="174" spans="1:9" ht="13.5" hidden="1" thickBot="1" x14ac:dyDescent="0.25">
      <c r="A174" s="77"/>
      <c r="B174" s="140"/>
      <c r="C174" s="137"/>
      <c r="D174" s="139"/>
      <c r="E174" s="138"/>
      <c r="F174" s="129"/>
      <c r="G174" s="137"/>
      <c r="H174" s="136"/>
      <c r="I174" s="135">
        <f t="shared" si="5"/>
        <v>0</v>
      </c>
    </row>
    <row r="175" spans="1:9" ht="13.5" hidden="1" thickBot="1" x14ac:dyDescent="0.25">
      <c r="A175" s="77"/>
      <c r="B175" s="140"/>
      <c r="C175" s="137"/>
      <c r="D175" s="139"/>
      <c r="E175" s="138"/>
      <c r="F175" s="129"/>
      <c r="G175" s="137"/>
      <c r="H175" s="136"/>
      <c r="I175" s="135">
        <f t="shared" si="5"/>
        <v>0</v>
      </c>
    </row>
    <row r="176" spans="1:9" ht="13.5" hidden="1" thickBot="1" x14ac:dyDescent="0.25">
      <c r="A176" s="77"/>
      <c r="B176" s="140"/>
      <c r="C176" s="137"/>
      <c r="D176" s="139"/>
      <c r="E176" s="138"/>
      <c r="F176" s="129"/>
      <c r="G176" s="137"/>
      <c r="H176" s="136"/>
      <c r="I176" s="135">
        <f t="shared" ref="I176:I207" si="6">ROUND(E176*2*H176*F176,2)</f>
        <v>0</v>
      </c>
    </row>
    <row r="177" spans="1:9" ht="13.5" hidden="1" thickBot="1" x14ac:dyDescent="0.25">
      <c r="A177" s="77"/>
      <c r="B177" s="140"/>
      <c r="C177" s="137"/>
      <c r="D177" s="139"/>
      <c r="E177" s="138"/>
      <c r="F177" s="129"/>
      <c r="G177" s="137"/>
      <c r="H177" s="136"/>
      <c r="I177" s="135">
        <f t="shared" si="6"/>
        <v>0</v>
      </c>
    </row>
    <row r="178" spans="1:9" ht="13.5" hidden="1" thickBot="1" x14ac:dyDescent="0.25">
      <c r="A178" s="77"/>
      <c r="B178" s="140"/>
      <c r="C178" s="137"/>
      <c r="D178" s="139"/>
      <c r="E178" s="138"/>
      <c r="F178" s="129"/>
      <c r="G178" s="137"/>
      <c r="H178" s="136"/>
      <c r="I178" s="135">
        <f t="shared" si="6"/>
        <v>0</v>
      </c>
    </row>
    <row r="179" spans="1:9" ht="13.5" hidden="1" thickBot="1" x14ac:dyDescent="0.25">
      <c r="A179" s="77"/>
      <c r="B179" s="140"/>
      <c r="C179" s="137"/>
      <c r="D179" s="139"/>
      <c r="E179" s="138"/>
      <c r="F179" s="129"/>
      <c r="G179" s="137"/>
      <c r="H179" s="136"/>
      <c r="I179" s="135">
        <f t="shared" si="6"/>
        <v>0</v>
      </c>
    </row>
    <row r="180" spans="1:9" ht="13.5" hidden="1" thickBot="1" x14ac:dyDescent="0.25">
      <c r="A180" s="77"/>
      <c r="B180" s="140"/>
      <c r="C180" s="137"/>
      <c r="D180" s="139"/>
      <c r="E180" s="138"/>
      <c r="F180" s="129"/>
      <c r="G180" s="137"/>
      <c r="H180" s="136"/>
      <c r="I180" s="135">
        <f t="shared" si="6"/>
        <v>0</v>
      </c>
    </row>
    <row r="181" spans="1:9" ht="13.5" hidden="1" thickBot="1" x14ac:dyDescent="0.25">
      <c r="A181" s="77"/>
      <c r="B181" s="140"/>
      <c r="C181" s="137"/>
      <c r="D181" s="139"/>
      <c r="E181" s="138"/>
      <c r="F181" s="129"/>
      <c r="G181" s="137"/>
      <c r="H181" s="136"/>
      <c r="I181" s="135">
        <f t="shared" si="6"/>
        <v>0</v>
      </c>
    </row>
    <row r="182" spans="1:9" ht="13.5" hidden="1" thickBot="1" x14ac:dyDescent="0.25">
      <c r="A182" s="77"/>
      <c r="B182" s="140"/>
      <c r="C182" s="137"/>
      <c r="D182" s="139"/>
      <c r="E182" s="138"/>
      <c r="F182" s="129"/>
      <c r="G182" s="137"/>
      <c r="H182" s="136"/>
      <c r="I182" s="135">
        <f t="shared" si="6"/>
        <v>0</v>
      </c>
    </row>
    <row r="183" spans="1:9" ht="13.5" hidden="1" thickBot="1" x14ac:dyDescent="0.25">
      <c r="A183" s="77"/>
      <c r="B183" s="140"/>
      <c r="C183" s="137"/>
      <c r="D183" s="139"/>
      <c r="E183" s="138"/>
      <c r="F183" s="129"/>
      <c r="G183" s="137"/>
      <c r="H183" s="136"/>
      <c r="I183" s="135">
        <f t="shared" si="6"/>
        <v>0</v>
      </c>
    </row>
    <row r="184" spans="1:9" ht="13.5" hidden="1" thickBot="1" x14ac:dyDescent="0.25">
      <c r="A184" s="77"/>
      <c r="B184" s="140"/>
      <c r="C184" s="137"/>
      <c r="D184" s="139"/>
      <c r="E184" s="138"/>
      <c r="F184" s="129"/>
      <c r="G184" s="137"/>
      <c r="H184" s="136"/>
      <c r="I184" s="135">
        <f t="shared" si="6"/>
        <v>0</v>
      </c>
    </row>
    <row r="185" spans="1:9" ht="13.5" hidden="1" thickBot="1" x14ac:dyDescent="0.25">
      <c r="A185" s="77"/>
      <c r="B185" s="140"/>
      <c r="C185" s="137"/>
      <c r="D185" s="139"/>
      <c r="E185" s="138"/>
      <c r="F185" s="129"/>
      <c r="G185" s="137"/>
      <c r="H185" s="136"/>
      <c r="I185" s="135">
        <f t="shared" si="6"/>
        <v>0</v>
      </c>
    </row>
    <row r="186" spans="1:9" ht="13.5" hidden="1" thickBot="1" x14ac:dyDescent="0.25">
      <c r="A186" s="77"/>
      <c r="B186" s="140"/>
      <c r="C186" s="137"/>
      <c r="D186" s="139"/>
      <c r="E186" s="138"/>
      <c r="F186" s="129"/>
      <c r="G186" s="137"/>
      <c r="H186" s="136"/>
      <c r="I186" s="135">
        <f t="shared" si="6"/>
        <v>0</v>
      </c>
    </row>
    <row r="187" spans="1:9" ht="13.5" hidden="1" thickBot="1" x14ac:dyDescent="0.25">
      <c r="A187" s="77"/>
      <c r="B187" s="140"/>
      <c r="C187" s="137"/>
      <c r="D187" s="139"/>
      <c r="E187" s="138"/>
      <c r="F187" s="129"/>
      <c r="G187" s="137"/>
      <c r="H187" s="136"/>
      <c r="I187" s="135">
        <f t="shared" si="6"/>
        <v>0</v>
      </c>
    </row>
    <row r="188" spans="1:9" ht="13.5" hidden="1" thickBot="1" x14ac:dyDescent="0.25">
      <c r="A188" s="77"/>
      <c r="B188" s="140"/>
      <c r="C188" s="137"/>
      <c r="D188" s="139"/>
      <c r="E188" s="138"/>
      <c r="F188" s="129"/>
      <c r="G188" s="137"/>
      <c r="H188" s="136"/>
      <c r="I188" s="135">
        <f t="shared" si="6"/>
        <v>0</v>
      </c>
    </row>
    <row r="189" spans="1:9" ht="13.5" hidden="1" thickBot="1" x14ac:dyDescent="0.25">
      <c r="A189" s="77"/>
      <c r="B189" s="140"/>
      <c r="C189" s="137"/>
      <c r="D189" s="139"/>
      <c r="E189" s="138"/>
      <c r="F189" s="129"/>
      <c r="G189" s="137"/>
      <c r="H189" s="136"/>
      <c r="I189" s="135">
        <f t="shared" si="6"/>
        <v>0</v>
      </c>
    </row>
    <row r="190" spans="1:9" ht="13.5" hidden="1" thickBot="1" x14ac:dyDescent="0.25">
      <c r="A190" s="77"/>
      <c r="B190" s="140"/>
      <c r="C190" s="137"/>
      <c r="D190" s="139"/>
      <c r="E190" s="138"/>
      <c r="F190" s="129"/>
      <c r="G190" s="137"/>
      <c r="H190" s="136"/>
      <c r="I190" s="135">
        <f t="shared" si="6"/>
        <v>0</v>
      </c>
    </row>
    <row r="191" spans="1:9" ht="13.5" hidden="1" thickBot="1" x14ac:dyDescent="0.25">
      <c r="A191" s="77"/>
      <c r="B191" s="140"/>
      <c r="C191" s="137"/>
      <c r="D191" s="139"/>
      <c r="E191" s="138"/>
      <c r="F191" s="129"/>
      <c r="G191" s="137"/>
      <c r="H191" s="136"/>
      <c r="I191" s="135">
        <f t="shared" si="6"/>
        <v>0</v>
      </c>
    </row>
    <row r="192" spans="1:9" ht="13.5" hidden="1" thickBot="1" x14ac:dyDescent="0.25">
      <c r="A192" s="77"/>
      <c r="B192" s="140"/>
      <c r="C192" s="137"/>
      <c r="D192" s="139"/>
      <c r="E192" s="138"/>
      <c r="F192" s="129"/>
      <c r="G192" s="137"/>
      <c r="H192" s="136"/>
      <c r="I192" s="135">
        <f t="shared" si="6"/>
        <v>0</v>
      </c>
    </row>
    <row r="193" spans="1:9" ht="13.5" hidden="1" thickBot="1" x14ac:dyDescent="0.25">
      <c r="A193" s="77"/>
      <c r="B193" s="140"/>
      <c r="C193" s="137"/>
      <c r="D193" s="139"/>
      <c r="E193" s="138"/>
      <c r="F193" s="129"/>
      <c r="G193" s="137"/>
      <c r="H193" s="136"/>
      <c r="I193" s="135">
        <f t="shared" si="6"/>
        <v>0</v>
      </c>
    </row>
    <row r="194" spans="1:9" ht="13.5" hidden="1" thickBot="1" x14ac:dyDescent="0.25">
      <c r="A194" s="77"/>
      <c r="B194" s="140"/>
      <c r="C194" s="137"/>
      <c r="D194" s="139"/>
      <c r="E194" s="138"/>
      <c r="F194" s="129"/>
      <c r="G194" s="137"/>
      <c r="H194" s="136"/>
      <c r="I194" s="135">
        <f t="shared" si="6"/>
        <v>0</v>
      </c>
    </row>
    <row r="195" spans="1:9" ht="13.5" hidden="1" thickBot="1" x14ac:dyDescent="0.25">
      <c r="A195" s="77"/>
      <c r="B195" s="140"/>
      <c r="C195" s="137"/>
      <c r="D195" s="139"/>
      <c r="E195" s="138"/>
      <c r="F195" s="129"/>
      <c r="G195" s="137"/>
      <c r="H195" s="136"/>
      <c r="I195" s="135">
        <f t="shared" si="6"/>
        <v>0</v>
      </c>
    </row>
    <row r="196" spans="1:9" ht="13.5" hidden="1" thickBot="1" x14ac:dyDescent="0.25">
      <c r="A196" s="77"/>
      <c r="B196" s="140"/>
      <c r="C196" s="137"/>
      <c r="D196" s="139"/>
      <c r="E196" s="138"/>
      <c r="F196" s="129"/>
      <c r="G196" s="137"/>
      <c r="H196" s="136"/>
      <c r="I196" s="135">
        <f t="shared" si="6"/>
        <v>0</v>
      </c>
    </row>
    <row r="197" spans="1:9" ht="13.5" hidden="1" thickBot="1" x14ac:dyDescent="0.25">
      <c r="A197" s="77"/>
      <c r="B197" s="140"/>
      <c r="C197" s="137"/>
      <c r="D197" s="139"/>
      <c r="E197" s="138"/>
      <c r="F197" s="129"/>
      <c r="G197" s="137"/>
      <c r="H197" s="136"/>
      <c r="I197" s="135">
        <f t="shared" si="6"/>
        <v>0</v>
      </c>
    </row>
    <row r="198" spans="1:9" ht="13.5" hidden="1" thickBot="1" x14ac:dyDescent="0.25">
      <c r="A198" s="77"/>
      <c r="B198" s="140"/>
      <c r="C198" s="137"/>
      <c r="D198" s="139"/>
      <c r="E198" s="138"/>
      <c r="F198" s="129"/>
      <c r="G198" s="137"/>
      <c r="H198" s="136"/>
      <c r="I198" s="135">
        <f t="shared" si="6"/>
        <v>0</v>
      </c>
    </row>
    <row r="199" spans="1:9" ht="13.5" hidden="1" thickBot="1" x14ac:dyDescent="0.25">
      <c r="A199" s="77"/>
      <c r="B199" s="140"/>
      <c r="C199" s="137"/>
      <c r="D199" s="139"/>
      <c r="E199" s="138"/>
      <c r="F199" s="129"/>
      <c r="G199" s="137"/>
      <c r="H199" s="136"/>
      <c r="I199" s="135">
        <f t="shared" si="6"/>
        <v>0</v>
      </c>
    </row>
    <row r="200" spans="1:9" ht="13.5" hidden="1" thickBot="1" x14ac:dyDescent="0.25">
      <c r="A200" s="77"/>
      <c r="B200" s="140"/>
      <c r="C200" s="137"/>
      <c r="D200" s="139"/>
      <c r="E200" s="138"/>
      <c r="F200" s="129"/>
      <c r="G200" s="137"/>
      <c r="H200" s="136"/>
      <c r="I200" s="135">
        <f t="shared" si="6"/>
        <v>0</v>
      </c>
    </row>
    <row r="201" spans="1:9" ht="13.5" hidden="1" thickBot="1" x14ac:dyDescent="0.25">
      <c r="A201" s="77"/>
      <c r="B201" s="140"/>
      <c r="C201" s="137"/>
      <c r="D201" s="139"/>
      <c r="E201" s="138"/>
      <c r="F201" s="129"/>
      <c r="G201" s="137"/>
      <c r="H201" s="136"/>
      <c r="I201" s="135">
        <f t="shared" si="6"/>
        <v>0</v>
      </c>
    </row>
    <row r="202" spans="1:9" ht="13.5" hidden="1" thickBot="1" x14ac:dyDescent="0.25">
      <c r="A202" s="77"/>
      <c r="B202" s="140"/>
      <c r="C202" s="137"/>
      <c r="D202" s="139"/>
      <c r="E202" s="138"/>
      <c r="F202" s="129"/>
      <c r="G202" s="137"/>
      <c r="H202" s="136"/>
      <c r="I202" s="135">
        <f t="shared" si="6"/>
        <v>0</v>
      </c>
    </row>
    <row r="203" spans="1:9" ht="13.5" hidden="1" thickBot="1" x14ac:dyDescent="0.25">
      <c r="A203" s="77"/>
      <c r="B203" s="140"/>
      <c r="C203" s="137"/>
      <c r="D203" s="139"/>
      <c r="E203" s="138"/>
      <c r="F203" s="129"/>
      <c r="G203" s="137"/>
      <c r="H203" s="136"/>
      <c r="I203" s="135">
        <f t="shared" si="6"/>
        <v>0</v>
      </c>
    </row>
    <row r="204" spans="1:9" ht="13.5" hidden="1" thickBot="1" x14ac:dyDescent="0.25">
      <c r="A204" s="77"/>
      <c r="B204" s="140"/>
      <c r="C204" s="137"/>
      <c r="D204" s="139"/>
      <c r="E204" s="138"/>
      <c r="F204" s="129"/>
      <c r="G204" s="137"/>
      <c r="H204" s="136"/>
      <c r="I204" s="135">
        <f t="shared" si="6"/>
        <v>0</v>
      </c>
    </row>
    <row r="205" spans="1:9" ht="13.5" hidden="1" thickBot="1" x14ac:dyDescent="0.25">
      <c r="A205" s="77"/>
      <c r="B205" s="140"/>
      <c r="C205" s="137"/>
      <c r="D205" s="139"/>
      <c r="E205" s="138"/>
      <c r="F205" s="129"/>
      <c r="G205" s="137"/>
      <c r="H205" s="136"/>
      <c r="I205" s="135">
        <f t="shared" si="6"/>
        <v>0</v>
      </c>
    </row>
    <row r="206" spans="1:9" ht="13.5" hidden="1" thickBot="1" x14ac:dyDescent="0.25">
      <c r="A206" s="77"/>
      <c r="B206" s="140"/>
      <c r="C206" s="137"/>
      <c r="D206" s="139"/>
      <c r="E206" s="138"/>
      <c r="F206" s="129"/>
      <c r="G206" s="137"/>
      <c r="H206" s="136"/>
      <c r="I206" s="135">
        <f t="shared" si="6"/>
        <v>0</v>
      </c>
    </row>
    <row r="207" spans="1:9" ht="13.5" hidden="1" thickBot="1" x14ac:dyDescent="0.25">
      <c r="A207" s="77"/>
      <c r="B207" s="140"/>
      <c r="C207" s="137"/>
      <c r="D207" s="139"/>
      <c r="E207" s="138"/>
      <c r="F207" s="129"/>
      <c r="G207" s="137"/>
      <c r="H207" s="136"/>
      <c r="I207" s="135">
        <f t="shared" si="6"/>
        <v>0</v>
      </c>
    </row>
    <row r="208" spans="1:9" ht="13.5" hidden="1" thickBot="1" x14ac:dyDescent="0.25">
      <c r="A208" s="77"/>
      <c r="B208" s="140"/>
      <c r="C208" s="137"/>
      <c r="D208" s="139"/>
      <c r="E208" s="138"/>
      <c r="F208" s="129"/>
      <c r="G208" s="137"/>
      <c r="H208" s="136"/>
      <c r="I208" s="135">
        <f t="shared" ref="I208:I239" si="7">ROUND(E208*2*H208*F208,2)</f>
        <v>0</v>
      </c>
    </row>
    <row r="209" spans="1:9" ht="13.5" hidden="1" thickBot="1" x14ac:dyDescent="0.25">
      <c r="A209" s="77"/>
      <c r="B209" s="140"/>
      <c r="C209" s="137"/>
      <c r="D209" s="139"/>
      <c r="E209" s="138"/>
      <c r="F209" s="129"/>
      <c r="G209" s="137"/>
      <c r="H209" s="136"/>
      <c r="I209" s="135">
        <f t="shared" si="7"/>
        <v>0</v>
      </c>
    </row>
    <row r="210" spans="1:9" ht="13.5" hidden="1" thickBot="1" x14ac:dyDescent="0.25">
      <c r="A210" s="77"/>
      <c r="B210" s="140"/>
      <c r="C210" s="137"/>
      <c r="D210" s="139"/>
      <c r="E210" s="138"/>
      <c r="F210" s="129"/>
      <c r="G210" s="137"/>
      <c r="H210" s="136"/>
      <c r="I210" s="135">
        <f t="shared" si="7"/>
        <v>0</v>
      </c>
    </row>
    <row r="211" spans="1:9" ht="13.5" hidden="1" thickBot="1" x14ac:dyDescent="0.25">
      <c r="A211" s="77"/>
      <c r="B211" s="140"/>
      <c r="C211" s="137"/>
      <c r="D211" s="139"/>
      <c r="E211" s="138"/>
      <c r="F211" s="129"/>
      <c r="G211" s="137"/>
      <c r="H211" s="136"/>
      <c r="I211" s="135">
        <f t="shared" si="7"/>
        <v>0</v>
      </c>
    </row>
    <row r="212" spans="1:9" ht="13.5" hidden="1" thickBot="1" x14ac:dyDescent="0.25">
      <c r="A212" s="77"/>
      <c r="B212" s="140"/>
      <c r="C212" s="137"/>
      <c r="D212" s="139"/>
      <c r="E212" s="138"/>
      <c r="F212" s="129"/>
      <c r="G212" s="137"/>
      <c r="H212" s="136"/>
      <c r="I212" s="135">
        <f t="shared" si="7"/>
        <v>0</v>
      </c>
    </row>
    <row r="213" spans="1:9" ht="13.5" hidden="1" thickBot="1" x14ac:dyDescent="0.25">
      <c r="A213" s="77"/>
      <c r="B213" s="140"/>
      <c r="C213" s="137"/>
      <c r="D213" s="139"/>
      <c r="E213" s="138"/>
      <c r="F213" s="129"/>
      <c r="G213" s="137"/>
      <c r="H213" s="136"/>
      <c r="I213" s="135">
        <f t="shared" si="7"/>
        <v>0</v>
      </c>
    </row>
    <row r="214" spans="1:9" ht="13.5" hidden="1" thickBot="1" x14ac:dyDescent="0.25">
      <c r="A214" s="77"/>
      <c r="B214" s="140"/>
      <c r="C214" s="137"/>
      <c r="D214" s="139"/>
      <c r="E214" s="138"/>
      <c r="F214" s="129"/>
      <c r="G214" s="137"/>
      <c r="H214" s="136"/>
      <c r="I214" s="135">
        <f t="shared" si="7"/>
        <v>0</v>
      </c>
    </row>
    <row r="215" spans="1:9" ht="13.5" hidden="1" thickBot="1" x14ac:dyDescent="0.25">
      <c r="A215" s="77"/>
      <c r="B215" s="140"/>
      <c r="C215" s="137"/>
      <c r="D215" s="139"/>
      <c r="E215" s="138"/>
      <c r="F215" s="129"/>
      <c r="G215" s="137"/>
      <c r="H215" s="136"/>
      <c r="I215" s="135">
        <f t="shared" si="7"/>
        <v>0</v>
      </c>
    </row>
    <row r="216" spans="1:9" ht="13.5" hidden="1" thickBot="1" x14ac:dyDescent="0.25">
      <c r="A216" s="77"/>
      <c r="B216" s="140"/>
      <c r="C216" s="137"/>
      <c r="D216" s="139"/>
      <c r="E216" s="138"/>
      <c r="F216" s="129"/>
      <c r="G216" s="137"/>
      <c r="H216" s="136"/>
      <c r="I216" s="135">
        <f t="shared" si="7"/>
        <v>0</v>
      </c>
    </row>
    <row r="217" spans="1:9" ht="13.5" hidden="1" thickBot="1" x14ac:dyDescent="0.25">
      <c r="A217" s="77"/>
      <c r="B217" s="140"/>
      <c r="C217" s="137"/>
      <c r="D217" s="139"/>
      <c r="E217" s="138"/>
      <c r="F217" s="129"/>
      <c r="G217" s="137"/>
      <c r="H217" s="136"/>
      <c r="I217" s="135">
        <f t="shared" si="7"/>
        <v>0</v>
      </c>
    </row>
    <row r="218" spans="1:9" ht="13.5" hidden="1" thickBot="1" x14ac:dyDescent="0.25">
      <c r="A218" s="77"/>
      <c r="B218" s="140"/>
      <c r="C218" s="137"/>
      <c r="D218" s="139"/>
      <c r="E218" s="138"/>
      <c r="F218" s="129"/>
      <c r="G218" s="137"/>
      <c r="H218" s="136"/>
      <c r="I218" s="135">
        <f t="shared" si="7"/>
        <v>0</v>
      </c>
    </row>
    <row r="219" spans="1:9" ht="13.5" hidden="1" thickBot="1" x14ac:dyDescent="0.25">
      <c r="A219" s="77"/>
      <c r="B219" s="140"/>
      <c r="C219" s="137"/>
      <c r="D219" s="139"/>
      <c r="E219" s="138"/>
      <c r="F219" s="129"/>
      <c r="G219" s="137"/>
      <c r="H219" s="136"/>
      <c r="I219" s="135">
        <f t="shared" si="7"/>
        <v>0</v>
      </c>
    </row>
    <row r="220" spans="1:9" ht="13.5" hidden="1" thickBot="1" x14ac:dyDescent="0.25">
      <c r="A220" s="77"/>
      <c r="B220" s="140"/>
      <c r="C220" s="137"/>
      <c r="D220" s="139"/>
      <c r="E220" s="138"/>
      <c r="F220" s="129"/>
      <c r="G220" s="137"/>
      <c r="H220" s="136"/>
      <c r="I220" s="135">
        <f t="shared" si="7"/>
        <v>0</v>
      </c>
    </row>
    <row r="221" spans="1:9" ht="13.5" hidden="1" thickBot="1" x14ac:dyDescent="0.25">
      <c r="A221" s="77"/>
      <c r="B221" s="140"/>
      <c r="C221" s="137"/>
      <c r="D221" s="139"/>
      <c r="E221" s="138"/>
      <c r="F221" s="129"/>
      <c r="G221" s="137"/>
      <c r="H221" s="136"/>
      <c r="I221" s="135">
        <f t="shared" si="7"/>
        <v>0</v>
      </c>
    </row>
    <row r="222" spans="1:9" ht="13.5" hidden="1" thickBot="1" x14ac:dyDescent="0.25">
      <c r="A222" s="77"/>
      <c r="B222" s="140"/>
      <c r="C222" s="137"/>
      <c r="D222" s="139"/>
      <c r="E222" s="138"/>
      <c r="F222" s="129"/>
      <c r="G222" s="137"/>
      <c r="H222" s="136"/>
      <c r="I222" s="135">
        <f t="shared" si="7"/>
        <v>0</v>
      </c>
    </row>
    <row r="223" spans="1:9" ht="13.5" hidden="1" thickBot="1" x14ac:dyDescent="0.25">
      <c r="A223" s="77"/>
      <c r="B223" s="140"/>
      <c r="C223" s="137"/>
      <c r="D223" s="139"/>
      <c r="E223" s="138"/>
      <c r="F223" s="129"/>
      <c r="G223" s="137"/>
      <c r="H223" s="136"/>
      <c r="I223" s="135">
        <f t="shared" si="7"/>
        <v>0</v>
      </c>
    </row>
    <row r="224" spans="1:9" ht="13.5" hidden="1" thickBot="1" x14ac:dyDescent="0.25">
      <c r="A224" s="77"/>
      <c r="B224" s="140"/>
      <c r="C224" s="137"/>
      <c r="D224" s="139"/>
      <c r="E224" s="138"/>
      <c r="F224" s="129"/>
      <c r="G224" s="137"/>
      <c r="H224" s="136"/>
      <c r="I224" s="135">
        <f t="shared" si="7"/>
        <v>0</v>
      </c>
    </row>
    <row r="225" spans="1:9" ht="13.5" hidden="1" thickBot="1" x14ac:dyDescent="0.25">
      <c r="A225" s="77"/>
      <c r="B225" s="140"/>
      <c r="C225" s="137"/>
      <c r="D225" s="139"/>
      <c r="E225" s="138"/>
      <c r="F225" s="129"/>
      <c r="G225" s="137"/>
      <c r="H225" s="136"/>
      <c r="I225" s="135">
        <f t="shared" si="7"/>
        <v>0</v>
      </c>
    </row>
    <row r="226" spans="1:9" ht="13.5" hidden="1" thickBot="1" x14ac:dyDescent="0.25">
      <c r="A226" s="77"/>
      <c r="B226" s="140"/>
      <c r="C226" s="137"/>
      <c r="D226" s="139"/>
      <c r="E226" s="138"/>
      <c r="F226" s="129"/>
      <c r="G226" s="137"/>
      <c r="H226" s="136"/>
      <c r="I226" s="135">
        <f t="shared" si="7"/>
        <v>0</v>
      </c>
    </row>
    <row r="227" spans="1:9" ht="13.5" hidden="1" thickBot="1" x14ac:dyDescent="0.25">
      <c r="A227" s="77"/>
      <c r="B227" s="140"/>
      <c r="C227" s="137"/>
      <c r="D227" s="139"/>
      <c r="E227" s="138"/>
      <c r="F227" s="129"/>
      <c r="G227" s="137"/>
      <c r="H227" s="136"/>
      <c r="I227" s="135">
        <f t="shared" si="7"/>
        <v>0</v>
      </c>
    </row>
    <row r="228" spans="1:9" ht="13.5" hidden="1" thickBot="1" x14ac:dyDescent="0.25">
      <c r="A228" s="77"/>
      <c r="B228" s="140"/>
      <c r="C228" s="137"/>
      <c r="D228" s="139"/>
      <c r="E228" s="138"/>
      <c r="F228" s="129"/>
      <c r="G228" s="137"/>
      <c r="H228" s="136"/>
      <c r="I228" s="135">
        <f t="shared" si="7"/>
        <v>0</v>
      </c>
    </row>
    <row r="229" spans="1:9" ht="13.5" hidden="1" thickBot="1" x14ac:dyDescent="0.25">
      <c r="A229" s="77"/>
      <c r="B229" s="140"/>
      <c r="C229" s="137"/>
      <c r="D229" s="139"/>
      <c r="E229" s="138"/>
      <c r="F229" s="129"/>
      <c r="G229" s="137"/>
      <c r="H229" s="136"/>
      <c r="I229" s="135">
        <f t="shared" si="7"/>
        <v>0</v>
      </c>
    </row>
    <row r="230" spans="1:9" ht="13.5" hidden="1" thickBot="1" x14ac:dyDescent="0.25">
      <c r="A230" s="77"/>
      <c r="B230" s="140"/>
      <c r="C230" s="137"/>
      <c r="D230" s="139"/>
      <c r="E230" s="138"/>
      <c r="F230" s="129"/>
      <c r="G230" s="137"/>
      <c r="H230" s="136"/>
      <c r="I230" s="135">
        <f t="shared" si="7"/>
        <v>0</v>
      </c>
    </row>
    <row r="231" spans="1:9" ht="13.5" hidden="1" thickBot="1" x14ac:dyDescent="0.25">
      <c r="A231" s="77"/>
      <c r="B231" s="140"/>
      <c r="C231" s="137"/>
      <c r="D231" s="139"/>
      <c r="E231" s="138"/>
      <c r="F231" s="129"/>
      <c r="G231" s="137"/>
      <c r="H231" s="136"/>
      <c r="I231" s="135">
        <f t="shared" si="7"/>
        <v>0</v>
      </c>
    </row>
    <row r="232" spans="1:9" ht="13.5" hidden="1" thickBot="1" x14ac:dyDescent="0.25">
      <c r="A232" s="77"/>
      <c r="B232" s="140"/>
      <c r="C232" s="137"/>
      <c r="D232" s="139"/>
      <c r="E232" s="138"/>
      <c r="F232" s="129"/>
      <c r="G232" s="137"/>
      <c r="H232" s="136"/>
      <c r="I232" s="135">
        <f t="shared" si="7"/>
        <v>0</v>
      </c>
    </row>
    <row r="233" spans="1:9" ht="13.5" hidden="1" thickBot="1" x14ac:dyDescent="0.25">
      <c r="A233" s="77"/>
      <c r="B233" s="140"/>
      <c r="C233" s="137"/>
      <c r="D233" s="139"/>
      <c r="E233" s="138"/>
      <c r="F233" s="129"/>
      <c r="G233" s="137"/>
      <c r="H233" s="136"/>
      <c r="I233" s="135">
        <f t="shared" si="7"/>
        <v>0</v>
      </c>
    </row>
    <row r="234" spans="1:9" ht="13.5" hidden="1" thickBot="1" x14ac:dyDescent="0.25">
      <c r="A234" s="77"/>
      <c r="B234" s="140"/>
      <c r="C234" s="137"/>
      <c r="D234" s="139"/>
      <c r="E234" s="138"/>
      <c r="F234" s="129"/>
      <c r="G234" s="137"/>
      <c r="H234" s="136"/>
      <c r="I234" s="135">
        <f t="shared" si="7"/>
        <v>0</v>
      </c>
    </row>
    <row r="235" spans="1:9" ht="13.5" hidden="1" thickBot="1" x14ac:dyDescent="0.25">
      <c r="A235" s="77"/>
      <c r="B235" s="140"/>
      <c r="C235" s="137"/>
      <c r="D235" s="139"/>
      <c r="E235" s="138"/>
      <c r="F235" s="129"/>
      <c r="G235" s="137"/>
      <c r="H235" s="136"/>
      <c r="I235" s="135">
        <f t="shared" si="7"/>
        <v>0</v>
      </c>
    </row>
    <row r="236" spans="1:9" ht="13.5" hidden="1" thickBot="1" x14ac:dyDescent="0.25">
      <c r="A236" s="77"/>
      <c r="B236" s="140"/>
      <c r="C236" s="137"/>
      <c r="D236" s="139"/>
      <c r="E236" s="138"/>
      <c r="F236" s="129"/>
      <c r="G236" s="137"/>
      <c r="H236" s="136"/>
      <c r="I236" s="135">
        <f t="shared" si="7"/>
        <v>0</v>
      </c>
    </row>
    <row r="237" spans="1:9" ht="13.5" hidden="1" thickBot="1" x14ac:dyDescent="0.25">
      <c r="A237" s="77"/>
      <c r="B237" s="140"/>
      <c r="C237" s="137"/>
      <c r="D237" s="139"/>
      <c r="E237" s="138"/>
      <c r="F237" s="129"/>
      <c r="G237" s="137"/>
      <c r="H237" s="136"/>
      <c r="I237" s="135">
        <f t="shared" si="7"/>
        <v>0</v>
      </c>
    </row>
    <row r="238" spans="1:9" ht="13.5" hidden="1" thickBot="1" x14ac:dyDescent="0.25">
      <c r="A238" s="77"/>
      <c r="B238" s="140"/>
      <c r="C238" s="137"/>
      <c r="D238" s="139"/>
      <c r="E238" s="138"/>
      <c r="F238" s="129"/>
      <c r="G238" s="137"/>
      <c r="H238" s="136"/>
      <c r="I238" s="135">
        <f t="shared" si="7"/>
        <v>0</v>
      </c>
    </row>
    <row r="239" spans="1:9" ht="13.5" hidden="1" thickBot="1" x14ac:dyDescent="0.25">
      <c r="A239" s="77"/>
      <c r="B239" s="140"/>
      <c r="C239" s="137"/>
      <c r="D239" s="139"/>
      <c r="E239" s="138"/>
      <c r="F239" s="129"/>
      <c r="G239" s="137"/>
      <c r="H239" s="136"/>
      <c r="I239" s="135">
        <f t="shared" si="7"/>
        <v>0</v>
      </c>
    </row>
    <row r="240" spans="1:9" ht="13.5" hidden="1" thickBot="1" x14ac:dyDescent="0.25">
      <c r="A240" s="77"/>
      <c r="B240" s="140"/>
      <c r="C240" s="137"/>
      <c r="D240" s="139"/>
      <c r="E240" s="138"/>
      <c r="F240" s="129"/>
      <c r="G240" s="137"/>
      <c r="H240" s="136"/>
      <c r="I240" s="135">
        <f t="shared" ref="I240:I271" si="8">ROUND(E240*2*H240*F240,2)</f>
        <v>0</v>
      </c>
    </row>
    <row r="241" spans="1:9" ht="13.5" hidden="1" thickBot="1" x14ac:dyDescent="0.25">
      <c r="A241" s="77"/>
      <c r="B241" s="140"/>
      <c r="C241" s="137"/>
      <c r="D241" s="139"/>
      <c r="E241" s="138"/>
      <c r="F241" s="129"/>
      <c r="G241" s="137"/>
      <c r="H241" s="136"/>
      <c r="I241" s="135">
        <f t="shared" si="8"/>
        <v>0</v>
      </c>
    </row>
    <row r="242" spans="1:9" ht="13.5" hidden="1" thickBot="1" x14ac:dyDescent="0.25">
      <c r="A242" s="77"/>
      <c r="B242" s="140"/>
      <c r="C242" s="137"/>
      <c r="D242" s="139"/>
      <c r="E242" s="138"/>
      <c r="F242" s="129"/>
      <c r="G242" s="137"/>
      <c r="H242" s="136"/>
      <c r="I242" s="135">
        <f t="shared" si="8"/>
        <v>0</v>
      </c>
    </row>
    <row r="243" spans="1:9" ht="13.5" hidden="1" thickBot="1" x14ac:dyDescent="0.25">
      <c r="A243" s="77"/>
      <c r="B243" s="140"/>
      <c r="C243" s="137"/>
      <c r="D243" s="139"/>
      <c r="E243" s="138"/>
      <c r="F243" s="129"/>
      <c r="G243" s="137"/>
      <c r="H243" s="136"/>
      <c r="I243" s="135">
        <f t="shared" si="8"/>
        <v>0</v>
      </c>
    </row>
    <row r="244" spans="1:9" ht="13.5" hidden="1" thickBot="1" x14ac:dyDescent="0.25">
      <c r="A244" s="77"/>
      <c r="B244" s="140"/>
      <c r="C244" s="137"/>
      <c r="D244" s="139"/>
      <c r="E244" s="138"/>
      <c r="F244" s="129"/>
      <c r="G244" s="137"/>
      <c r="H244" s="136"/>
      <c r="I244" s="135">
        <f t="shared" si="8"/>
        <v>0</v>
      </c>
    </row>
    <row r="245" spans="1:9" ht="13.5" hidden="1" thickBot="1" x14ac:dyDescent="0.25">
      <c r="A245" s="77"/>
      <c r="B245" s="140"/>
      <c r="C245" s="137"/>
      <c r="D245" s="139"/>
      <c r="E245" s="138"/>
      <c r="F245" s="129"/>
      <c r="G245" s="137"/>
      <c r="H245" s="136"/>
      <c r="I245" s="135">
        <f t="shared" si="8"/>
        <v>0</v>
      </c>
    </row>
    <row r="246" spans="1:9" ht="13.5" hidden="1" thickBot="1" x14ac:dyDescent="0.25">
      <c r="A246" s="77"/>
      <c r="B246" s="140"/>
      <c r="C246" s="137"/>
      <c r="D246" s="139"/>
      <c r="E246" s="138"/>
      <c r="F246" s="129"/>
      <c r="G246" s="137"/>
      <c r="H246" s="136"/>
      <c r="I246" s="135">
        <f t="shared" si="8"/>
        <v>0</v>
      </c>
    </row>
    <row r="247" spans="1:9" ht="13.5" hidden="1" thickBot="1" x14ac:dyDescent="0.25">
      <c r="A247" s="77"/>
      <c r="B247" s="140"/>
      <c r="C247" s="137"/>
      <c r="D247" s="139"/>
      <c r="E247" s="138"/>
      <c r="F247" s="129"/>
      <c r="G247" s="137"/>
      <c r="H247" s="136"/>
      <c r="I247" s="135">
        <f t="shared" si="8"/>
        <v>0</v>
      </c>
    </row>
    <row r="248" spans="1:9" ht="13.5" hidden="1" thickBot="1" x14ac:dyDescent="0.25">
      <c r="A248" s="77"/>
      <c r="B248" s="140"/>
      <c r="C248" s="137"/>
      <c r="D248" s="139"/>
      <c r="E248" s="138"/>
      <c r="F248" s="129"/>
      <c r="G248" s="137"/>
      <c r="H248" s="136"/>
      <c r="I248" s="135">
        <f t="shared" si="8"/>
        <v>0</v>
      </c>
    </row>
    <row r="249" spans="1:9" ht="13.5" hidden="1" thickBot="1" x14ac:dyDescent="0.25">
      <c r="A249" s="77"/>
      <c r="B249" s="140"/>
      <c r="C249" s="137"/>
      <c r="D249" s="139"/>
      <c r="E249" s="138"/>
      <c r="F249" s="129"/>
      <c r="G249" s="137"/>
      <c r="H249" s="136"/>
      <c r="I249" s="135">
        <f t="shared" si="8"/>
        <v>0</v>
      </c>
    </row>
    <row r="250" spans="1:9" ht="13.5" hidden="1" thickBot="1" x14ac:dyDescent="0.25">
      <c r="A250" s="77"/>
      <c r="B250" s="140"/>
      <c r="C250" s="137"/>
      <c r="D250" s="139"/>
      <c r="E250" s="138"/>
      <c r="F250" s="129"/>
      <c r="G250" s="137"/>
      <c r="H250" s="136"/>
      <c r="I250" s="135">
        <f t="shared" si="8"/>
        <v>0</v>
      </c>
    </row>
    <row r="251" spans="1:9" ht="13.5" hidden="1" thickBot="1" x14ac:dyDescent="0.25">
      <c r="A251" s="77"/>
      <c r="B251" s="140"/>
      <c r="C251" s="137"/>
      <c r="D251" s="139"/>
      <c r="E251" s="138"/>
      <c r="F251" s="129"/>
      <c r="G251" s="137"/>
      <c r="H251" s="136"/>
      <c r="I251" s="135">
        <f t="shared" si="8"/>
        <v>0</v>
      </c>
    </row>
    <row r="252" spans="1:9" ht="13.5" hidden="1" thickBot="1" x14ac:dyDescent="0.25">
      <c r="A252" s="77"/>
      <c r="B252" s="140"/>
      <c r="C252" s="137"/>
      <c r="D252" s="139"/>
      <c r="E252" s="138"/>
      <c r="F252" s="129"/>
      <c r="G252" s="137"/>
      <c r="H252" s="136"/>
      <c r="I252" s="135">
        <f t="shared" si="8"/>
        <v>0</v>
      </c>
    </row>
    <row r="253" spans="1:9" ht="13.5" hidden="1" thickBot="1" x14ac:dyDescent="0.25">
      <c r="A253" s="77"/>
      <c r="B253" s="140"/>
      <c r="C253" s="137"/>
      <c r="D253" s="139"/>
      <c r="E253" s="138"/>
      <c r="F253" s="129"/>
      <c r="G253" s="137"/>
      <c r="H253" s="136"/>
      <c r="I253" s="135">
        <f t="shared" si="8"/>
        <v>0</v>
      </c>
    </row>
    <row r="254" spans="1:9" ht="13.5" hidden="1" thickBot="1" x14ac:dyDescent="0.25">
      <c r="A254" s="77"/>
      <c r="B254" s="140"/>
      <c r="C254" s="137"/>
      <c r="D254" s="139"/>
      <c r="E254" s="138"/>
      <c r="F254" s="129"/>
      <c r="G254" s="137"/>
      <c r="H254" s="136"/>
      <c r="I254" s="135">
        <f t="shared" si="8"/>
        <v>0</v>
      </c>
    </row>
    <row r="255" spans="1:9" ht="13.5" hidden="1" thickBot="1" x14ac:dyDescent="0.25">
      <c r="A255" s="77"/>
      <c r="B255" s="140"/>
      <c r="C255" s="137"/>
      <c r="D255" s="139"/>
      <c r="E255" s="138"/>
      <c r="F255" s="129"/>
      <c r="G255" s="137"/>
      <c r="H255" s="136"/>
      <c r="I255" s="135">
        <f t="shared" si="8"/>
        <v>0</v>
      </c>
    </row>
    <row r="256" spans="1:9" ht="13.5" hidden="1" thickBot="1" x14ac:dyDescent="0.25">
      <c r="A256" s="77"/>
      <c r="B256" s="140"/>
      <c r="C256" s="137"/>
      <c r="D256" s="139"/>
      <c r="E256" s="138"/>
      <c r="F256" s="129"/>
      <c r="G256" s="137"/>
      <c r="H256" s="136"/>
      <c r="I256" s="135">
        <f t="shared" si="8"/>
        <v>0</v>
      </c>
    </row>
    <row r="257" spans="1:9" ht="13.5" hidden="1" thickBot="1" x14ac:dyDescent="0.25">
      <c r="A257" s="77"/>
      <c r="B257" s="140"/>
      <c r="C257" s="137"/>
      <c r="D257" s="139"/>
      <c r="E257" s="138"/>
      <c r="F257" s="129"/>
      <c r="G257" s="137"/>
      <c r="H257" s="136"/>
      <c r="I257" s="135">
        <f t="shared" si="8"/>
        <v>0</v>
      </c>
    </row>
    <row r="258" spans="1:9" ht="13.5" hidden="1" thickBot="1" x14ac:dyDescent="0.25">
      <c r="A258" s="77"/>
      <c r="B258" s="140"/>
      <c r="C258" s="137"/>
      <c r="D258" s="139"/>
      <c r="E258" s="138"/>
      <c r="F258" s="129"/>
      <c r="G258" s="137"/>
      <c r="H258" s="136"/>
      <c r="I258" s="135">
        <f t="shared" si="8"/>
        <v>0</v>
      </c>
    </row>
    <row r="259" spans="1:9" ht="13.5" hidden="1" thickBot="1" x14ac:dyDescent="0.25">
      <c r="A259" s="77"/>
      <c r="B259" s="140"/>
      <c r="C259" s="137"/>
      <c r="D259" s="139"/>
      <c r="E259" s="138"/>
      <c r="F259" s="129"/>
      <c r="G259" s="137"/>
      <c r="H259" s="136"/>
      <c r="I259" s="135">
        <f t="shared" si="8"/>
        <v>0</v>
      </c>
    </row>
    <row r="260" spans="1:9" ht="13.5" hidden="1" thickBot="1" x14ac:dyDescent="0.25">
      <c r="A260" s="77"/>
      <c r="B260" s="140"/>
      <c r="C260" s="137"/>
      <c r="D260" s="139"/>
      <c r="E260" s="138"/>
      <c r="F260" s="129"/>
      <c r="G260" s="137"/>
      <c r="H260" s="136"/>
      <c r="I260" s="135">
        <f t="shared" si="8"/>
        <v>0</v>
      </c>
    </row>
    <row r="261" spans="1:9" ht="13.5" hidden="1" thickBot="1" x14ac:dyDescent="0.25">
      <c r="A261" s="77"/>
      <c r="B261" s="140"/>
      <c r="C261" s="137"/>
      <c r="D261" s="139"/>
      <c r="E261" s="138"/>
      <c r="F261" s="129"/>
      <c r="G261" s="137"/>
      <c r="H261" s="136"/>
      <c r="I261" s="135">
        <f t="shared" si="8"/>
        <v>0</v>
      </c>
    </row>
    <row r="262" spans="1:9" ht="13.5" hidden="1" thickBot="1" x14ac:dyDescent="0.25">
      <c r="A262" s="77"/>
      <c r="B262" s="140"/>
      <c r="C262" s="137"/>
      <c r="D262" s="139"/>
      <c r="E262" s="138"/>
      <c r="F262" s="129"/>
      <c r="G262" s="137"/>
      <c r="H262" s="136"/>
      <c r="I262" s="135">
        <f t="shared" si="8"/>
        <v>0</v>
      </c>
    </row>
    <row r="263" spans="1:9" ht="13.5" hidden="1" thickBot="1" x14ac:dyDescent="0.25">
      <c r="A263" s="77"/>
      <c r="B263" s="140"/>
      <c r="C263" s="137"/>
      <c r="D263" s="139"/>
      <c r="E263" s="138"/>
      <c r="F263" s="129"/>
      <c r="G263" s="137"/>
      <c r="H263" s="136"/>
      <c r="I263" s="135">
        <f t="shared" si="8"/>
        <v>0</v>
      </c>
    </row>
    <row r="264" spans="1:9" ht="13.5" hidden="1" thickBot="1" x14ac:dyDescent="0.25">
      <c r="A264" s="77"/>
      <c r="B264" s="140"/>
      <c r="C264" s="137"/>
      <c r="D264" s="139"/>
      <c r="E264" s="138"/>
      <c r="F264" s="129"/>
      <c r="G264" s="137"/>
      <c r="H264" s="136"/>
      <c r="I264" s="135">
        <f t="shared" si="8"/>
        <v>0</v>
      </c>
    </row>
    <row r="265" spans="1:9" ht="13.5" hidden="1" thickBot="1" x14ac:dyDescent="0.25">
      <c r="A265" s="77"/>
      <c r="B265" s="140"/>
      <c r="C265" s="137"/>
      <c r="D265" s="139"/>
      <c r="E265" s="138"/>
      <c r="F265" s="129"/>
      <c r="G265" s="137"/>
      <c r="H265" s="136"/>
      <c r="I265" s="135">
        <f t="shared" si="8"/>
        <v>0</v>
      </c>
    </row>
    <row r="266" spans="1:9" ht="13.5" hidden="1" thickBot="1" x14ac:dyDescent="0.25">
      <c r="A266" s="77"/>
      <c r="B266" s="140"/>
      <c r="C266" s="137"/>
      <c r="D266" s="139"/>
      <c r="E266" s="138"/>
      <c r="F266" s="129"/>
      <c r="G266" s="137"/>
      <c r="H266" s="136"/>
      <c r="I266" s="135">
        <f t="shared" si="8"/>
        <v>0</v>
      </c>
    </row>
    <row r="267" spans="1:9" ht="13.5" hidden="1" thickBot="1" x14ac:dyDescent="0.25">
      <c r="A267" s="77"/>
      <c r="B267" s="140"/>
      <c r="C267" s="137"/>
      <c r="D267" s="139"/>
      <c r="E267" s="138"/>
      <c r="F267" s="129"/>
      <c r="G267" s="137"/>
      <c r="H267" s="136"/>
      <c r="I267" s="135">
        <f t="shared" si="8"/>
        <v>0</v>
      </c>
    </row>
    <row r="268" spans="1:9" ht="13.5" hidden="1" thickBot="1" x14ac:dyDescent="0.25">
      <c r="A268" s="77"/>
      <c r="B268" s="140"/>
      <c r="C268" s="137"/>
      <c r="D268" s="139"/>
      <c r="E268" s="138"/>
      <c r="F268" s="129"/>
      <c r="G268" s="137"/>
      <c r="H268" s="136"/>
      <c r="I268" s="135">
        <f t="shared" si="8"/>
        <v>0</v>
      </c>
    </row>
    <row r="269" spans="1:9" ht="13.5" hidden="1" thickBot="1" x14ac:dyDescent="0.25">
      <c r="A269" s="77"/>
      <c r="B269" s="140"/>
      <c r="C269" s="137"/>
      <c r="D269" s="139"/>
      <c r="E269" s="138"/>
      <c r="F269" s="129"/>
      <c r="G269" s="137"/>
      <c r="H269" s="136"/>
      <c r="I269" s="135">
        <f t="shared" si="8"/>
        <v>0</v>
      </c>
    </row>
    <row r="270" spans="1:9" ht="13.5" hidden="1" thickBot="1" x14ac:dyDescent="0.25">
      <c r="A270" s="77"/>
      <c r="B270" s="140"/>
      <c r="C270" s="137"/>
      <c r="D270" s="139"/>
      <c r="E270" s="138"/>
      <c r="F270" s="129"/>
      <c r="G270" s="137"/>
      <c r="H270" s="136"/>
      <c r="I270" s="135">
        <f t="shared" si="8"/>
        <v>0</v>
      </c>
    </row>
    <row r="271" spans="1:9" ht="13.5" hidden="1" thickBot="1" x14ac:dyDescent="0.25">
      <c r="A271" s="77"/>
      <c r="B271" s="140"/>
      <c r="C271" s="137"/>
      <c r="D271" s="139"/>
      <c r="E271" s="138"/>
      <c r="F271" s="129"/>
      <c r="G271" s="137"/>
      <c r="H271" s="136"/>
      <c r="I271" s="135">
        <f t="shared" si="8"/>
        <v>0</v>
      </c>
    </row>
    <row r="272" spans="1:9" ht="13.5" hidden="1" thickBot="1" x14ac:dyDescent="0.25">
      <c r="A272" s="77"/>
      <c r="B272" s="140"/>
      <c r="C272" s="137"/>
      <c r="D272" s="139"/>
      <c r="E272" s="138"/>
      <c r="F272" s="129"/>
      <c r="G272" s="137"/>
      <c r="H272" s="136"/>
      <c r="I272" s="135">
        <f t="shared" ref="I272:I300" si="9">ROUND(E272*2*H272*F272,2)</f>
        <v>0</v>
      </c>
    </row>
    <row r="273" spans="1:9" ht="13.5" hidden="1" thickBot="1" x14ac:dyDescent="0.25">
      <c r="A273" s="77"/>
      <c r="B273" s="140"/>
      <c r="C273" s="137"/>
      <c r="D273" s="139"/>
      <c r="E273" s="138"/>
      <c r="F273" s="129"/>
      <c r="G273" s="137"/>
      <c r="H273" s="136"/>
      <c r="I273" s="135">
        <f t="shared" si="9"/>
        <v>0</v>
      </c>
    </row>
    <row r="274" spans="1:9" ht="13.5" hidden="1" thickBot="1" x14ac:dyDescent="0.25">
      <c r="A274" s="77"/>
      <c r="B274" s="140"/>
      <c r="C274" s="137"/>
      <c r="D274" s="139"/>
      <c r="E274" s="138"/>
      <c r="F274" s="129"/>
      <c r="G274" s="137"/>
      <c r="H274" s="136"/>
      <c r="I274" s="135">
        <f t="shared" si="9"/>
        <v>0</v>
      </c>
    </row>
    <row r="275" spans="1:9" ht="13.5" hidden="1" thickBot="1" x14ac:dyDescent="0.25">
      <c r="A275" s="77"/>
      <c r="B275" s="140"/>
      <c r="C275" s="137"/>
      <c r="D275" s="139"/>
      <c r="E275" s="138"/>
      <c r="F275" s="129"/>
      <c r="G275" s="137"/>
      <c r="H275" s="136"/>
      <c r="I275" s="135">
        <f t="shared" si="9"/>
        <v>0</v>
      </c>
    </row>
    <row r="276" spans="1:9" ht="13.5" hidden="1" thickBot="1" x14ac:dyDescent="0.25">
      <c r="A276" s="77"/>
      <c r="B276" s="140"/>
      <c r="C276" s="137"/>
      <c r="D276" s="139"/>
      <c r="E276" s="138"/>
      <c r="F276" s="129"/>
      <c r="G276" s="137"/>
      <c r="H276" s="136"/>
      <c r="I276" s="135">
        <f t="shared" si="9"/>
        <v>0</v>
      </c>
    </row>
    <row r="277" spans="1:9" ht="13.5" hidden="1" thickBot="1" x14ac:dyDescent="0.25">
      <c r="A277" s="77"/>
      <c r="B277" s="140"/>
      <c r="C277" s="137"/>
      <c r="D277" s="139"/>
      <c r="E277" s="138"/>
      <c r="F277" s="129"/>
      <c r="G277" s="137"/>
      <c r="H277" s="136"/>
      <c r="I277" s="135">
        <f t="shared" si="9"/>
        <v>0</v>
      </c>
    </row>
    <row r="278" spans="1:9" ht="13.5" hidden="1" thickBot="1" x14ac:dyDescent="0.25">
      <c r="A278" s="77"/>
      <c r="B278" s="140"/>
      <c r="C278" s="137"/>
      <c r="D278" s="139"/>
      <c r="E278" s="138"/>
      <c r="F278" s="129"/>
      <c r="G278" s="137"/>
      <c r="H278" s="136"/>
      <c r="I278" s="135">
        <f t="shared" si="9"/>
        <v>0</v>
      </c>
    </row>
    <row r="279" spans="1:9" ht="13.5" hidden="1" thickBot="1" x14ac:dyDescent="0.25">
      <c r="A279" s="77"/>
      <c r="B279" s="140"/>
      <c r="C279" s="137"/>
      <c r="D279" s="139"/>
      <c r="E279" s="138"/>
      <c r="F279" s="129"/>
      <c r="G279" s="137"/>
      <c r="H279" s="136"/>
      <c r="I279" s="135">
        <f t="shared" si="9"/>
        <v>0</v>
      </c>
    </row>
    <row r="280" spans="1:9" ht="13.5" hidden="1" thickBot="1" x14ac:dyDescent="0.25">
      <c r="A280" s="77"/>
      <c r="B280" s="140"/>
      <c r="C280" s="137"/>
      <c r="D280" s="139"/>
      <c r="E280" s="138"/>
      <c r="F280" s="129"/>
      <c r="G280" s="137"/>
      <c r="H280" s="136"/>
      <c r="I280" s="135">
        <f t="shared" si="9"/>
        <v>0</v>
      </c>
    </row>
    <row r="281" spans="1:9" ht="13.5" hidden="1" thickBot="1" x14ac:dyDescent="0.25">
      <c r="A281" s="77"/>
      <c r="B281" s="140"/>
      <c r="C281" s="137"/>
      <c r="D281" s="139"/>
      <c r="E281" s="138"/>
      <c r="F281" s="129"/>
      <c r="G281" s="137"/>
      <c r="H281" s="136"/>
      <c r="I281" s="135">
        <f t="shared" si="9"/>
        <v>0</v>
      </c>
    </row>
    <row r="282" spans="1:9" ht="13.5" hidden="1" thickBot="1" x14ac:dyDescent="0.25">
      <c r="A282" s="77"/>
      <c r="B282" s="140"/>
      <c r="C282" s="137"/>
      <c r="D282" s="139"/>
      <c r="E282" s="138"/>
      <c r="F282" s="129"/>
      <c r="G282" s="137"/>
      <c r="H282" s="136"/>
      <c r="I282" s="135">
        <f t="shared" si="9"/>
        <v>0</v>
      </c>
    </row>
    <row r="283" spans="1:9" ht="13.5" hidden="1" thickBot="1" x14ac:dyDescent="0.25">
      <c r="A283" s="77"/>
      <c r="B283" s="140"/>
      <c r="C283" s="137"/>
      <c r="D283" s="139"/>
      <c r="E283" s="138"/>
      <c r="F283" s="129"/>
      <c r="G283" s="137"/>
      <c r="H283" s="136"/>
      <c r="I283" s="135">
        <f t="shared" si="9"/>
        <v>0</v>
      </c>
    </row>
    <row r="284" spans="1:9" ht="13.5" hidden="1" thickBot="1" x14ac:dyDescent="0.25">
      <c r="A284" s="77"/>
      <c r="B284" s="140"/>
      <c r="C284" s="137"/>
      <c r="D284" s="139"/>
      <c r="E284" s="138"/>
      <c r="F284" s="129"/>
      <c r="G284" s="137"/>
      <c r="H284" s="136"/>
      <c r="I284" s="135">
        <f t="shared" si="9"/>
        <v>0</v>
      </c>
    </row>
    <row r="285" spans="1:9" ht="13.5" hidden="1" thickBot="1" x14ac:dyDescent="0.25">
      <c r="A285" s="77"/>
      <c r="B285" s="140"/>
      <c r="C285" s="137"/>
      <c r="D285" s="139"/>
      <c r="E285" s="138"/>
      <c r="F285" s="129"/>
      <c r="G285" s="137"/>
      <c r="H285" s="136"/>
      <c r="I285" s="135">
        <f t="shared" si="9"/>
        <v>0</v>
      </c>
    </row>
    <row r="286" spans="1:9" ht="13.5" hidden="1" thickBot="1" x14ac:dyDescent="0.25">
      <c r="A286" s="77"/>
      <c r="B286" s="140"/>
      <c r="C286" s="137"/>
      <c r="D286" s="139"/>
      <c r="E286" s="138"/>
      <c r="F286" s="129"/>
      <c r="G286" s="137"/>
      <c r="H286" s="136"/>
      <c r="I286" s="135">
        <f t="shared" si="9"/>
        <v>0</v>
      </c>
    </row>
    <row r="287" spans="1:9" ht="13.5" hidden="1" thickBot="1" x14ac:dyDescent="0.25">
      <c r="A287" s="77"/>
      <c r="B287" s="140"/>
      <c r="C287" s="137"/>
      <c r="D287" s="139"/>
      <c r="E287" s="138"/>
      <c r="F287" s="129"/>
      <c r="G287" s="137"/>
      <c r="H287" s="136"/>
      <c r="I287" s="135">
        <f t="shared" si="9"/>
        <v>0</v>
      </c>
    </row>
    <row r="288" spans="1:9" ht="13.5" hidden="1" thickBot="1" x14ac:dyDescent="0.25">
      <c r="A288" s="77"/>
      <c r="B288" s="140"/>
      <c r="C288" s="137"/>
      <c r="D288" s="139"/>
      <c r="E288" s="138"/>
      <c r="F288" s="129"/>
      <c r="G288" s="137"/>
      <c r="H288" s="136"/>
      <c r="I288" s="135">
        <f t="shared" si="9"/>
        <v>0</v>
      </c>
    </row>
    <row r="289" spans="1:9" ht="13.5" hidden="1" thickBot="1" x14ac:dyDescent="0.25">
      <c r="A289" s="77"/>
      <c r="B289" s="140"/>
      <c r="C289" s="137"/>
      <c r="D289" s="139"/>
      <c r="E289" s="138"/>
      <c r="F289" s="129"/>
      <c r="G289" s="137"/>
      <c r="H289" s="136"/>
      <c r="I289" s="135">
        <f t="shared" si="9"/>
        <v>0</v>
      </c>
    </row>
    <row r="290" spans="1:9" ht="13.5" hidden="1" thickBot="1" x14ac:dyDescent="0.25">
      <c r="A290" s="77"/>
      <c r="B290" s="140"/>
      <c r="C290" s="137"/>
      <c r="D290" s="139"/>
      <c r="E290" s="138"/>
      <c r="F290" s="129"/>
      <c r="G290" s="137"/>
      <c r="H290" s="136"/>
      <c r="I290" s="135">
        <f t="shared" si="9"/>
        <v>0</v>
      </c>
    </row>
    <row r="291" spans="1:9" ht="13.5" hidden="1" thickBot="1" x14ac:dyDescent="0.25">
      <c r="A291" s="77"/>
      <c r="B291" s="140"/>
      <c r="C291" s="137"/>
      <c r="D291" s="139"/>
      <c r="E291" s="138"/>
      <c r="F291" s="129"/>
      <c r="G291" s="137"/>
      <c r="H291" s="136"/>
      <c r="I291" s="135">
        <f t="shared" si="9"/>
        <v>0</v>
      </c>
    </row>
    <row r="292" spans="1:9" ht="13.5" hidden="1" thickBot="1" x14ac:dyDescent="0.25">
      <c r="A292" s="77"/>
      <c r="B292" s="140"/>
      <c r="C292" s="137"/>
      <c r="D292" s="139"/>
      <c r="E292" s="138"/>
      <c r="F292" s="129"/>
      <c r="G292" s="137"/>
      <c r="H292" s="136"/>
      <c r="I292" s="135">
        <f t="shared" si="9"/>
        <v>0</v>
      </c>
    </row>
    <row r="293" spans="1:9" ht="13.5" hidden="1" thickBot="1" x14ac:dyDescent="0.25">
      <c r="A293" s="77"/>
      <c r="B293" s="140"/>
      <c r="C293" s="137"/>
      <c r="D293" s="139"/>
      <c r="E293" s="138"/>
      <c r="F293" s="129"/>
      <c r="G293" s="137"/>
      <c r="H293" s="136"/>
      <c r="I293" s="135">
        <f t="shared" si="9"/>
        <v>0</v>
      </c>
    </row>
    <row r="294" spans="1:9" ht="13.5" hidden="1" thickBot="1" x14ac:dyDescent="0.25">
      <c r="A294" s="77"/>
      <c r="B294" s="140"/>
      <c r="C294" s="137"/>
      <c r="D294" s="139"/>
      <c r="E294" s="138"/>
      <c r="F294" s="129"/>
      <c r="G294" s="137"/>
      <c r="H294" s="136"/>
      <c r="I294" s="135">
        <f t="shared" si="9"/>
        <v>0</v>
      </c>
    </row>
    <row r="295" spans="1:9" ht="13.5" hidden="1" thickBot="1" x14ac:dyDescent="0.25">
      <c r="A295" s="77"/>
      <c r="B295" s="140"/>
      <c r="C295" s="137"/>
      <c r="D295" s="139"/>
      <c r="E295" s="138"/>
      <c r="F295" s="129"/>
      <c r="G295" s="137"/>
      <c r="H295" s="136"/>
      <c r="I295" s="135">
        <f t="shared" si="9"/>
        <v>0</v>
      </c>
    </row>
    <row r="296" spans="1:9" ht="13.5" hidden="1" thickBot="1" x14ac:dyDescent="0.25">
      <c r="A296" s="77"/>
      <c r="B296" s="140"/>
      <c r="C296" s="137"/>
      <c r="D296" s="139"/>
      <c r="E296" s="138"/>
      <c r="F296" s="129"/>
      <c r="G296" s="137"/>
      <c r="H296" s="136"/>
      <c r="I296" s="135">
        <f t="shared" si="9"/>
        <v>0</v>
      </c>
    </row>
    <row r="297" spans="1:9" ht="13.5" hidden="1" thickBot="1" x14ac:dyDescent="0.25">
      <c r="A297" s="77"/>
      <c r="B297" s="140"/>
      <c r="C297" s="137"/>
      <c r="D297" s="139"/>
      <c r="E297" s="138"/>
      <c r="F297" s="129"/>
      <c r="G297" s="137"/>
      <c r="H297" s="136"/>
      <c r="I297" s="135">
        <f t="shared" si="9"/>
        <v>0</v>
      </c>
    </row>
    <row r="298" spans="1:9" ht="13.5" hidden="1" thickBot="1" x14ac:dyDescent="0.25">
      <c r="A298" s="77"/>
      <c r="B298" s="140"/>
      <c r="C298" s="137"/>
      <c r="D298" s="139"/>
      <c r="E298" s="138"/>
      <c r="F298" s="129"/>
      <c r="G298" s="137"/>
      <c r="H298" s="136"/>
      <c r="I298" s="135">
        <f t="shared" si="9"/>
        <v>0</v>
      </c>
    </row>
    <row r="299" spans="1:9" ht="13.5" hidden="1" thickBot="1" x14ac:dyDescent="0.25">
      <c r="A299" s="77"/>
      <c r="B299" s="140"/>
      <c r="C299" s="137"/>
      <c r="D299" s="139"/>
      <c r="E299" s="138"/>
      <c r="F299" s="129"/>
      <c r="G299" s="137"/>
      <c r="H299" s="136"/>
      <c r="I299" s="135">
        <f t="shared" si="9"/>
        <v>0</v>
      </c>
    </row>
    <row r="300" spans="1:9" ht="13.5" hidden="1" thickBot="1" x14ac:dyDescent="0.25">
      <c r="A300" s="134"/>
      <c r="B300" s="133"/>
      <c r="C300" s="132"/>
      <c r="D300" s="131"/>
      <c r="E300" s="130"/>
      <c r="F300" s="129"/>
      <c r="G300" s="128"/>
      <c r="H300" s="127"/>
      <c r="I300" s="126">
        <f t="shared" si="9"/>
        <v>0</v>
      </c>
    </row>
    <row r="301" spans="1:9" ht="15.75" thickBot="1" x14ac:dyDescent="0.3">
      <c r="A301" s="125"/>
      <c r="B301" s="124"/>
      <c r="C301" s="123"/>
      <c r="D301" s="122"/>
      <c r="E301" s="121">
        <f>SUM(E6:E300)</f>
        <v>321.53999999999996</v>
      </c>
      <c r="F301" s="120"/>
      <c r="G301" s="119"/>
      <c r="H301" s="118"/>
      <c r="I301" s="117">
        <f>SUM(I6:I300)</f>
        <v>0</v>
      </c>
    </row>
    <row r="302" spans="1:9" ht="15.75" x14ac:dyDescent="0.25">
      <c r="A302" s="110"/>
      <c r="B302" s="111"/>
      <c r="D302" s="12"/>
      <c r="E302" s="107"/>
      <c r="F302" s="115"/>
      <c r="H302" s="116"/>
      <c r="I302" s="115"/>
    </row>
    <row r="303" spans="1:9" ht="15" x14ac:dyDescent="0.25">
      <c r="A303" s="65" t="s">
        <v>218</v>
      </c>
      <c r="B303" s="111"/>
      <c r="D303" s="12"/>
      <c r="E303" s="107"/>
      <c r="F303" s="12"/>
    </row>
    <row r="304" spans="1:9" ht="15" x14ac:dyDescent="0.25">
      <c r="A304" s="65" t="s">
        <v>217</v>
      </c>
      <c r="B304" s="111"/>
      <c r="D304" s="12"/>
      <c r="E304" s="107"/>
      <c r="F304" s="12"/>
    </row>
    <row r="305" spans="1:9" ht="15" x14ac:dyDescent="0.25">
      <c r="A305" s="65" t="s">
        <v>216</v>
      </c>
      <c r="B305" s="111"/>
      <c r="D305" s="12"/>
      <c r="E305" s="107"/>
      <c r="F305" s="12"/>
    </row>
    <row r="306" spans="1:9" ht="15" x14ac:dyDescent="0.25">
      <c r="A306" s="65" t="s">
        <v>215</v>
      </c>
      <c r="B306" s="111"/>
      <c r="D306" s="12"/>
      <c r="E306" s="107"/>
      <c r="F306" s="12"/>
    </row>
    <row r="307" spans="1:9" ht="15" x14ac:dyDescent="0.25">
      <c r="A307" s="65" t="s">
        <v>214</v>
      </c>
      <c r="B307" s="111"/>
      <c r="D307" s="12"/>
      <c r="E307" s="107"/>
    </row>
    <row r="308" spans="1:9" ht="15" x14ac:dyDescent="0.25">
      <c r="A308" s="65" t="s">
        <v>213</v>
      </c>
      <c r="B308" s="111"/>
      <c r="D308" s="12"/>
      <c r="E308" s="107"/>
    </row>
    <row r="309" spans="1:9" ht="15" x14ac:dyDescent="0.25">
      <c r="A309" s="110"/>
      <c r="B309" s="111"/>
      <c r="D309" s="12"/>
      <c r="E309" s="107"/>
    </row>
    <row r="310" spans="1:9" s="192" customFormat="1" ht="20.100000000000001" customHeight="1" x14ac:dyDescent="0.2">
      <c r="B310" s="215" t="s">
        <v>301</v>
      </c>
      <c r="C310" s="215"/>
      <c r="D310" s="215"/>
      <c r="E310" s="215"/>
      <c r="F310" s="215"/>
      <c r="G310" s="215"/>
      <c r="H310" s="216">
        <f>I301</f>
        <v>0</v>
      </c>
      <c r="I310" s="217"/>
    </row>
    <row r="311" spans="1:9" s="192" customFormat="1" ht="44.25" customHeight="1" x14ac:dyDescent="0.2">
      <c r="B311" s="215" t="s">
        <v>302</v>
      </c>
      <c r="C311" s="215"/>
      <c r="D311" s="215"/>
      <c r="E311" s="215"/>
      <c r="F311" s="215"/>
      <c r="G311" s="215"/>
      <c r="H311" s="216">
        <f>H310*1.19</f>
        <v>0</v>
      </c>
      <c r="I311" s="217"/>
    </row>
    <row r="312" spans="1:9" s="192" customFormat="1" ht="15.75" x14ac:dyDescent="0.25">
      <c r="B312" s="193"/>
      <c r="C312" s="193"/>
      <c r="D312" s="194"/>
      <c r="E312" s="195"/>
      <c r="F312" s="193"/>
      <c r="G312" s="193"/>
      <c r="H312" s="193"/>
      <c r="I312" s="193"/>
    </row>
    <row r="313" spans="1:9" s="192" customFormat="1" ht="20.100000000000001" customHeight="1" x14ac:dyDescent="0.25">
      <c r="B313" s="201" t="s">
        <v>293</v>
      </c>
      <c r="C313" s="201"/>
      <c r="D313" s="201"/>
      <c r="E313" s="201"/>
      <c r="F313" s="201"/>
      <c r="G313" s="201"/>
      <c r="H313" s="202"/>
      <c r="I313" s="203"/>
    </row>
    <row r="314" spans="1:9" s="192" customFormat="1" ht="20.100000000000001" customHeight="1" x14ac:dyDescent="0.25">
      <c r="B314" s="201" t="s">
        <v>290</v>
      </c>
      <c r="C314" s="201"/>
      <c r="D314" s="201"/>
      <c r="E314" s="201"/>
      <c r="F314" s="201"/>
      <c r="G314" s="201"/>
      <c r="H314" s="202"/>
      <c r="I314" s="203"/>
    </row>
    <row r="315" spans="1:9" s="192" customFormat="1" ht="20.100000000000001" customHeight="1" x14ac:dyDescent="0.25">
      <c r="B315" s="201" t="s">
        <v>289</v>
      </c>
      <c r="C315" s="201"/>
      <c r="D315" s="201"/>
      <c r="E315" s="201"/>
      <c r="F315" s="201"/>
      <c r="G315" s="201"/>
      <c r="H315" s="202"/>
      <c r="I315" s="203"/>
    </row>
    <row r="316" spans="1:9" s="192" customFormat="1" ht="20.100000000000001" customHeight="1" x14ac:dyDescent="0.25">
      <c r="B316" s="201" t="s">
        <v>288</v>
      </c>
      <c r="C316" s="201"/>
      <c r="D316" s="201"/>
      <c r="E316" s="201"/>
      <c r="F316" s="201"/>
      <c r="G316" s="201"/>
      <c r="H316" s="202"/>
      <c r="I316" s="203"/>
    </row>
    <row r="317" spans="1:9" s="192" customFormat="1" ht="15" x14ac:dyDescent="0.25">
      <c r="B317" s="196"/>
      <c r="C317" s="197"/>
      <c r="D317" s="196"/>
      <c r="E317" s="198"/>
      <c r="F317" s="196"/>
      <c r="G317" s="196"/>
      <c r="H317" s="199"/>
      <c r="I317" s="196"/>
    </row>
    <row r="318" spans="1:9" s="192" customFormat="1" ht="16.5" thickBot="1" x14ac:dyDescent="0.3">
      <c r="B318" s="200"/>
      <c r="C318" s="200"/>
      <c r="D318" s="200"/>
      <c r="E318" s="200"/>
      <c r="F318" s="200"/>
      <c r="G318" s="200"/>
      <c r="H318" s="200"/>
      <c r="I318" s="200"/>
    </row>
    <row r="319" spans="1:9" s="192" customFormat="1" ht="15.75" x14ac:dyDescent="0.25">
      <c r="B319" s="1" t="s">
        <v>46</v>
      </c>
      <c r="C319" s="1"/>
      <c r="D319" s="1"/>
      <c r="E319" s="1"/>
      <c r="F319" s="1"/>
      <c r="G319" s="1"/>
      <c r="H319" s="1"/>
      <c r="I319" s="1"/>
    </row>
    <row r="320" spans="1:9" ht="15" x14ac:dyDescent="0.25">
      <c r="A320" s="110"/>
      <c r="B320" s="108"/>
      <c r="D320" s="12"/>
      <c r="E320" s="107"/>
    </row>
    <row r="321" spans="1:5" ht="15" x14ac:dyDescent="0.25">
      <c r="A321" s="110"/>
      <c r="B321" s="111"/>
      <c r="D321" s="12"/>
      <c r="E321" s="107"/>
    </row>
    <row r="322" spans="1:5" ht="15" x14ac:dyDescent="0.25">
      <c r="A322" s="110"/>
      <c r="B322" s="111"/>
      <c r="D322" s="12"/>
      <c r="E322" s="107"/>
    </row>
    <row r="323" spans="1:5" ht="15" x14ac:dyDescent="0.25">
      <c r="A323" s="110"/>
      <c r="B323" s="111"/>
      <c r="D323" s="12"/>
      <c r="E323" s="107"/>
    </row>
    <row r="324" spans="1:5" ht="15" x14ac:dyDescent="0.25">
      <c r="A324" s="110"/>
      <c r="B324" s="111"/>
      <c r="D324" s="12"/>
      <c r="E324" s="107"/>
    </row>
    <row r="325" spans="1:5" ht="15" x14ac:dyDescent="0.25">
      <c r="A325" s="110"/>
      <c r="B325" s="108"/>
      <c r="D325" s="12"/>
      <c r="E325" s="107"/>
    </row>
    <row r="326" spans="1:5" ht="15" x14ac:dyDescent="0.25">
      <c r="A326" s="110"/>
      <c r="B326" s="108"/>
      <c r="D326" s="12"/>
      <c r="E326" s="107"/>
    </row>
    <row r="327" spans="1:5" ht="15" x14ac:dyDescent="0.25">
      <c r="A327" s="110"/>
      <c r="B327" s="108"/>
      <c r="D327" s="12"/>
      <c r="E327" s="107"/>
    </row>
    <row r="328" spans="1:5" ht="15" x14ac:dyDescent="0.25">
      <c r="A328" s="110"/>
      <c r="B328" s="108"/>
      <c r="D328" s="12"/>
      <c r="E328" s="107"/>
    </row>
    <row r="329" spans="1:5" ht="15" x14ac:dyDescent="0.25">
      <c r="A329" s="110"/>
      <c r="B329" s="108"/>
      <c r="D329" s="12"/>
      <c r="E329" s="107"/>
    </row>
    <row r="330" spans="1:5" ht="15" x14ac:dyDescent="0.25">
      <c r="A330" s="110"/>
      <c r="B330" s="108"/>
      <c r="D330" s="12"/>
      <c r="E330" s="107"/>
    </row>
    <row r="331" spans="1:5" ht="15" x14ac:dyDescent="0.25">
      <c r="A331" s="110"/>
      <c r="B331" s="108"/>
      <c r="D331" s="12"/>
      <c r="E331" s="107"/>
    </row>
    <row r="332" spans="1:5" ht="15" x14ac:dyDescent="0.25">
      <c r="A332" s="110"/>
      <c r="B332" s="108"/>
      <c r="D332" s="12"/>
      <c r="E332" s="107"/>
    </row>
    <row r="333" spans="1:5" ht="15" x14ac:dyDescent="0.25">
      <c r="A333" s="110"/>
      <c r="B333" s="108"/>
      <c r="D333" s="12"/>
      <c r="E333" s="107"/>
    </row>
    <row r="334" spans="1:5" ht="15" x14ac:dyDescent="0.25">
      <c r="A334" s="109"/>
      <c r="B334" s="10"/>
      <c r="D334" s="12"/>
      <c r="E334" s="107"/>
    </row>
    <row r="335" spans="1:5" ht="15" x14ac:dyDescent="0.25">
      <c r="A335" s="113"/>
      <c r="B335" s="10"/>
      <c r="D335" s="12"/>
      <c r="E335" s="107"/>
    </row>
    <row r="336" spans="1:5" ht="15" x14ac:dyDescent="0.25">
      <c r="A336" s="113"/>
      <c r="B336" s="10"/>
      <c r="D336" s="12"/>
      <c r="E336" s="107"/>
    </row>
    <row r="337" spans="1:5" ht="15" x14ac:dyDescent="0.25">
      <c r="A337" s="110"/>
      <c r="B337" s="108"/>
      <c r="D337" s="12"/>
      <c r="E337" s="107"/>
    </row>
    <row r="338" spans="1:5" ht="15" x14ac:dyDescent="0.25">
      <c r="A338" s="110"/>
      <c r="B338" s="108"/>
      <c r="D338" s="12"/>
      <c r="E338" s="107"/>
    </row>
    <row r="339" spans="1:5" ht="15" x14ac:dyDescent="0.25">
      <c r="A339" s="110"/>
      <c r="B339" s="108"/>
      <c r="D339" s="12"/>
      <c r="E339" s="107"/>
    </row>
    <row r="340" spans="1:5" ht="15" x14ac:dyDescent="0.25">
      <c r="A340" s="110"/>
      <c r="B340" s="108"/>
      <c r="D340" s="12"/>
      <c r="E340" s="107"/>
    </row>
    <row r="341" spans="1:5" ht="15" x14ac:dyDescent="0.25">
      <c r="A341" s="110"/>
      <c r="B341" s="108"/>
      <c r="D341" s="12"/>
      <c r="E341" s="107"/>
    </row>
    <row r="342" spans="1:5" ht="15" x14ac:dyDescent="0.25">
      <c r="A342" s="110"/>
      <c r="B342" s="108"/>
      <c r="D342" s="12"/>
      <c r="E342" s="107"/>
    </row>
    <row r="343" spans="1:5" ht="15" x14ac:dyDescent="0.25">
      <c r="A343" s="110"/>
      <c r="B343" s="108"/>
      <c r="D343" s="12"/>
      <c r="E343" s="107"/>
    </row>
    <row r="344" spans="1:5" ht="15" x14ac:dyDescent="0.25">
      <c r="A344" s="110"/>
      <c r="B344" s="108"/>
      <c r="D344" s="12"/>
      <c r="E344" s="107"/>
    </row>
    <row r="345" spans="1:5" ht="15" x14ac:dyDescent="0.25">
      <c r="A345" s="110"/>
      <c r="B345" s="108"/>
      <c r="D345" s="12"/>
      <c r="E345" s="107"/>
    </row>
    <row r="346" spans="1:5" ht="15" x14ac:dyDescent="0.25">
      <c r="A346" s="110"/>
      <c r="B346" s="108"/>
      <c r="D346" s="12"/>
      <c r="E346" s="107"/>
    </row>
    <row r="347" spans="1:5" ht="15" x14ac:dyDescent="0.25">
      <c r="A347" s="110"/>
      <c r="B347" s="108"/>
      <c r="D347" s="12"/>
      <c r="E347" s="107"/>
    </row>
    <row r="348" spans="1:5" ht="15" x14ac:dyDescent="0.25">
      <c r="A348" s="110"/>
      <c r="B348" s="108"/>
      <c r="D348" s="12"/>
      <c r="E348" s="107"/>
    </row>
    <row r="349" spans="1:5" ht="15" x14ac:dyDescent="0.25">
      <c r="A349" s="110"/>
      <c r="B349" s="108"/>
      <c r="D349" s="12"/>
      <c r="E349" s="107"/>
    </row>
    <row r="350" spans="1:5" ht="15" x14ac:dyDescent="0.25">
      <c r="A350" s="110"/>
      <c r="B350" s="108"/>
      <c r="D350" s="12"/>
      <c r="E350" s="107"/>
    </row>
    <row r="351" spans="1:5" ht="15" x14ac:dyDescent="0.25">
      <c r="A351" s="110"/>
      <c r="B351" s="108"/>
      <c r="D351" s="12"/>
      <c r="E351" s="107"/>
    </row>
    <row r="352" spans="1:5" ht="15" x14ac:dyDescent="0.25">
      <c r="A352" s="110"/>
      <c r="B352" s="108"/>
      <c r="D352" s="12"/>
      <c r="E352" s="107"/>
    </row>
    <row r="353" spans="1:5" ht="15" x14ac:dyDescent="0.25">
      <c r="A353" s="110"/>
      <c r="B353" s="108"/>
      <c r="D353" s="12"/>
      <c r="E353" s="107"/>
    </row>
    <row r="354" spans="1:5" ht="15" x14ac:dyDescent="0.25">
      <c r="A354" s="110"/>
      <c r="B354" s="108"/>
      <c r="D354" s="12"/>
      <c r="E354" s="107"/>
    </row>
    <row r="355" spans="1:5" ht="15" x14ac:dyDescent="0.25">
      <c r="A355" s="109"/>
      <c r="B355" s="10"/>
      <c r="D355" s="12"/>
      <c r="E355" s="107"/>
    </row>
    <row r="356" spans="1:5" ht="15" x14ac:dyDescent="0.25">
      <c r="A356" s="113"/>
      <c r="B356" s="10"/>
      <c r="D356" s="12"/>
      <c r="E356" s="107"/>
    </row>
    <row r="357" spans="1:5" ht="15" x14ac:dyDescent="0.25">
      <c r="A357" s="113"/>
      <c r="B357" s="10"/>
      <c r="D357" s="12"/>
      <c r="E357" s="107"/>
    </row>
    <row r="358" spans="1:5" ht="15" x14ac:dyDescent="0.25">
      <c r="A358" s="110"/>
      <c r="B358" s="108"/>
      <c r="D358" s="12"/>
      <c r="E358" s="107"/>
    </row>
    <row r="359" spans="1:5" ht="15" x14ac:dyDescent="0.25">
      <c r="A359" s="110"/>
      <c r="B359" s="108"/>
      <c r="D359" s="12"/>
      <c r="E359" s="107"/>
    </row>
    <row r="360" spans="1:5" ht="15" x14ac:dyDescent="0.25">
      <c r="A360" s="110"/>
      <c r="B360" s="108"/>
      <c r="D360" s="12"/>
      <c r="E360" s="107"/>
    </row>
    <row r="361" spans="1:5" ht="15" x14ac:dyDescent="0.25">
      <c r="A361" s="110"/>
      <c r="B361" s="108"/>
      <c r="D361" s="12"/>
      <c r="E361" s="107"/>
    </row>
    <row r="362" spans="1:5" ht="15" x14ac:dyDescent="0.25">
      <c r="A362" s="110"/>
      <c r="B362" s="108"/>
      <c r="D362" s="12"/>
      <c r="E362" s="107"/>
    </row>
    <row r="363" spans="1:5" ht="15" x14ac:dyDescent="0.25">
      <c r="A363" s="110"/>
      <c r="B363" s="108"/>
      <c r="D363" s="12"/>
      <c r="E363" s="107"/>
    </row>
    <row r="364" spans="1:5" ht="15" x14ac:dyDescent="0.25">
      <c r="A364" s="110"/>
      <c r="B364" s="108"/>
      <c r="D364" s="12"/>
      <c r="E364" s="107"/>
    </row>
    <row r="365" spans="1:5" ht="15" x14ac:dyDescent="0.25">
      <c r="A365" s="110"/>
      <c r="B365" s="108"/>
      <c r="D365" s="12"/>
      <c r="E365" s="107"/>
    </row>
    <row r="366" spans="1:5" ht="15" x14ac:dyDescent="0.25">
      <c r="A366" s="110"/>
      <c r="B366" s="108"/>
      <c r="D366" s="12"/>
      <c r="E366" s="107"/>
    </row>
    <row r="367" spans="1:5" ht="15" x14ac:dyDescent="0.25">
      <c r="A367" s="110"/>
      <c r="B367" s="108"/>
      <c r="D367" s="12"/>
      <c r="E367" s="107"/>
    </row>
    <row r="368" spans="1:5" ht="15" x14ac:dyDescent="0.25">
      <c r="A368" s="110"/>
      <c r="B368" s="108"/>
      <c r="D368" s="12"/>
      <c r="E368" s="107"/>
    </row>
    <row r="369" spans="1:5" ht="15" x14ac:dyDescent="0.25">
      <c r="A369" s="110"/>
      <c r="B369" s="108"/>
      <c r="D369" s="12"/>
      <c r="E369" s="107"/>
    </row>
    <row r="370" spans="1:5" ht="15" x14ac:dyDescent="0.25">
      <c r="A370" s="110"/>
      <c r="B370" s="108"/>
      <c r="D370" s="12"/>
      <c r="E370" s="107"/>
    </row>
    <row r="371" spans="1:5" ht="15" x14ac:dyDescent="0.25">
      <c r="A371" s="110"/>
      <c r="B371" s="114"/>
      <c r="D371" s="12"/>
      <c r="E371" s="107"/>
    </row>
    <row r="372" spans="1:5" ht="15" x14ac:dyDescent="0.25">
      <c r="A372" s="110"/>
      <c r="B372" s="108"/>
      <c r="D372" s="12"/>
      <c r="E372" s="107"/>
    </row>
    <row r="373" spans="1:5" ht="15" x14ac:dyDescent="0.25">
      <c r="A373" s="110"/>
      <c r="B373" s="11"/>
      <c r="D373" s="12"/>
      <c r="E373" s="107"/>
    </row>
    <row r="374" spans="1:5" ht="15" x14ac:dyDescent="0.25">
      <c r="A374" s="109"/>
      <c r="B374" s="10"/>
      <c r="D374" s="12"/>
      <c r="E374" s="107"/>
    </row>
    <row r="375" spans="1:5" ht="15" x14ac:dyDescent="0.25">
      <c r="A375" s="109"/>
      <c r="B375" s="10"/>
      <c r="D375" s="12"/>
      <c r="E375" s="107"/>
    </row>
    <row r="376" spans="1:5" ht="15" x14ac:dyDescent="0.25">
      <c r="A376" s="113"/>
      <c r="B376" s="10"/>
      <c r="D376" s="12"/>
      <c r="E376" s="107"/>
    </row>
    <row r="377" spans="1:5" ht="15" x14ac:dyDescent="0.25">
      <c r="A377" s="113"/>
      <c r="B377" s="10"/>
      <c r="D377" s="12"/>
      <c r="E377" s="107"/>
    </row>
    <row r="378" spans="1:5" ht="15" x14ac:dyDescent="0.25">
      <c r="A378" s="112"/>
      <c r="B378" s="108"/>
      <c r="C378" s="15"/>
      <c r="D378" s="12"/>
      <c r="E378" s="107"/>
    </row>
    <row r="379" spans="1:5" ht="15" x14ac:dyDescent="0.25">
      <c r="A379" s="110"/>
      <c r="B379" s="108"/>
      <c r="C379" s="15"/>
      <c r="D379" s="12"/>
      <c r="E379" s="107"/>
    </row>
    <row r="380" spans="1:5" ht="15" x14ac:dyDescent="0.25">
      <c r="A380" s="110"/>
      <c r="B380" s="111"/>
      <c r="C380" s="15"/>
      <c r="D380" s="12"/>
      <c r="E380" s="107"/>
    </row>
    <row r="381" spans="1:5" ht="15" x14ac:dyDescent="0.25">
      <c r="A381" s="110"/>
      <c r="B381" s="108"/>
      <c r="C381" s="15"/>
      <c r="D381" s="12"/>
      <c r="E381" s="107"/>
    </row>
    <row r="382" spans="1:5" ht="15" x14ac:dyDescent="0.25">
      <c r="A382" s="110"/>
      <c r="B382" s="108"/>
      <c r="C382" s="15"/>
      <c r="D382" s="12"/>
      <c r="E382" s="107"/>
    </row>
    <row r="383" spans="1:5" ht="15" x14ac:dyDescent="0.25">
      <c r="A383" s="110"/>
      <c r="B383" s="108"/>
      <c r="C383" s="15"/>
      <c r="D383" s="12"/>
      <c r="E383" s="107"/>
    </row>
    <row r="384" spans="1:5" ht="15" x14ac:dyDescent="0.25">
      <c r="A384" s="110"/>
      <c r="B384" s="108"/>
      <c r="C384" s="15"/>
      <c r="D384" s="12"/>
      <c r="E384" s="107"/>
    </row>
    <row r="385" spans="1:5" ht="15" x14ac:dyDescent="0.25">
      <c r="A385" s="110"/>
      <c r="B385" s="108"/>
      <c r="C385" s="15"/>
      <c r="D385" s="12"/>
      <c r="E385" s="107"/>
    </row>
    <row r="386" spans="1:5" ht="15" x14ac:dyDescent="0.25">
      <c r="A386" s="110"/>
      <c r="B386" s="108"/>
      <c r="D386" s="12"/>
      <c r="E386" s="107"/>
    </row>
    <row r="387" spans="1:5" ht="15" x14ac:dyDescent="0.25">
      <c r="A387" s="110"/>
      <c r="B387" s="108"/>
      <c r="D387" s="12"/>
      <c r="E387" s="107"/>
    </row>
    <row r="388" spans="1:5" ht="15" x14ac:dyDescent="0.25">
      <c r="A388" s="110"/>
      <c r="B388" s="108"/>
      <c r="C388" s="15"/>
      <c r="D388" s="12"/>
      <c r="E388" s="107"/>
    </row>
    <row r="389" spans="1:5" ht="15" x14ac:dyDescent="0.25">
      <c r="A389" s="110"/>
      <c r="B389" s="108"/>
      <c r="D389" s="12"/>
      <c r="E389" s="107"/>
    </row>
    <row r="390" spans="1:5" ht="15" x14ac:dyDescent="0.25">
      <c r="A390" s="110"/>
      <c r="B390" s="108"/>
      <c r="C390" s="15"/>
      <c r="D390" s="12"/>
      <c r="E390" s="107"/>
    </row>
    <row r="391" spans="1:5" ht="15" x14ac:dyDescent="0.25">
      <c r="A391" s="110"/>
      <c r="B391" s="108"/>
      <c r="C391" s="15"/>
      <c r="D391" s="12"/>
      <c r="E391" s="107"/>
    </row>
    <row r="392" spans="1:5" ht="15" x14ac:dyDescent="0.25">
      <c r="A392" s="110"/>
      <c r="B392" s="108"/>
      <c r="C392" s="15"/>
      <c r="D392" s="12"/>
      <c r="E392" s="107"/>
    </row>
    <row r="393" spans="1:5" ht="15" x14ac:dyDescent="0.25">
      <c r="A393" s="110"/>
      <c r="B393" s="108"/>
      <c r="C393" s="15"/>
      <c r="D393" s="12"/>
      <c r="E393" s="107"/>
    </row>
    <row r="394" spans="1:5" ht="15" x14ac:dyDescent="0.25">
      <c r="A394" s="110"/>
      <c r="B394" s="108"/>
      <c r="C394" s="15"/>
      <c r="D394" s="12"/>
      <c r="E394" s="107"/>
    </row>
    <row r="395" spans="1:5" ht="15" x14ac:dyDescent="0.25">
      <c r="A395" s="110"/>
      <c r="B395" s="108"/>
      <c r="D395" s="12"/>
      <c r="E395" s="107"/>
    </row>
    <row r="396" spans="1:5" ht="15" x14ac:dyDescent="0.25">
      <c r="A396" s="110"/>
      <c r="B396" s="108"/>
      <c r="C396" s="15"/>
      <c r="D396" s="12"/>
      <c r="E396" s="107"/>
    </row>
    <row r="397" spans="1:5" ht="15" x14ac:dyDescent="0.25">
      <c r="A397" s="110"/>
      <c r="B397" s="108"/>
      <c r="D397" s="12"/>
      <c r="E397" s="107"/>
    </row>
    <row r="398" spans="1:5" ht="15" x14ac:dyDescent="0.25">
      <c r="A398" s="110"/>
      <c r="B398" s="108"/>
      <c r="C398" s="15"/>
      <c r="D398" s="12"/>
      <c r="E398" s="107"/>
    </row>
    <row r="399" spans="1:5" ht="15" x14ac:dyDescent="0.25">
      <c r="A399" s="110"/>
      <c r="B399" s="108"/>
      <c r="D399" s="12"/>
      <c r="E399" s="107"/>
    </row>
    <row r="400" spans="1:5" ht="15" x14ac:dyDescent="0.25">
      <c r="A400" s="110"/>
      <c r="B400" s="108"/>
      <c r="C400" s="15"/>
      <c r="D400" s="12"/>
      <c r="E400" s="107"/>
    </row>
    <row r="401" spans="1:5" ht="15" x14ac:dyDescent="0.25">
      <c r="A401" s="110"/>
      <c r="B401" s="108"/>
      <c r="C401" s="15"/>
      <c r="D401" s="12"/>
      <c r="E401" s="107"/>
    </row>
    <row r="402" spans="1:5" ht="15" x14ac:dyDescent="0.25">
      <c r="A402" s="110"/>
      <c r="B402" s="108"/>
      <c r="C402" s="15"/>
      <c r="D402" s="12"/>
      <c r="E402" s="107"/>
    </row>
    <row r="403" spans="1:5" ht="15" x14ac:dyDescent="0.25">
      <c r="A403" s="110"/>
      <c r="B403" s="108"/>
      <c r="C403" s="15"/>
      <c r="D403" s="12"/>
      <c r="E403" s="107"/>
    </row>
    <row r="404" spans="1:5" ht="15" x14ac:dyDescent="0.25">
      <c r="A404" s="109"/>
      <c r="B404" s="108"/>
      <c r="D404" s="12"/>
      <c r="E404" s="107"/>
    </row>
    <row r="405" spans="1:5" ht="15" x14ac:dyDescent="0.25">
      <c r="D405" s="12"/>
      <c r="E405" s="107"/>
    </row>
    <row r="406" spans="1:5" ht="15" x14ac:dyDescent="0.25">
      <c r="B406" s="65"/>
      <c r="D406" s="12"/>
      <c r="E406" s="107"/>
    </row>
  </sheetData>
  <sheetProtection algorithmName="SHA-512" hashValue="BjNFSQZnfqDVMvlUkSzTL3oyOY2wGJS/laFNrH4a2D2W5zg/VjWqyFwk26Rc5Gu7uW7aNpaasRmhWvw2CsPdwQ==" saltValue="5k4j8wcQRrjTvluMS+wRnw==" spinCount="100000" sheet="1"/>
  <mergeCells count="13">
    <mergeCell ref="B318:I318"/>
    <mergeCell ref="B314:G314"/>
    <mergeCell ref="H314:I314"/>
    <mergeCell ref="B315:G315"/>
    <mergeCell ref="H315:I315"/>
    <mergeCell ref="B316:G316"/>
    <mergeCell ref="H316:I316"/>
    <mergeCell ref="B310:G310"/>
    <mergeCell ref="H310:I310"/>
    <mergeCell ref="B311:G311"/>
    <mergeCell ref="H311:I311"/>
    <mergeCell ref="B313:G313"/>
    <mergeCell ref="H313:I313"/>
  </mergeCells>
  <conditionalFormatting sqref="B318:I318">
    <cfRule type="cellIs" dxfId="2" priority="1" operator="equal">
      <formula>0</formula>
    </cfRule>
  </conditionalFormatting>
  <conditionalFormatting sqref="H310:I311">
    <cfRule type="cellIs" dxfId="1" priority="2" operator="equal">
      <formula>0</formula>
    </cfRule>
  </conditionalFormatting>
  <conditionalFormatting sqref="H313:I316">
    <cfRule type="cellIs" dxfId="0" priority="3" operator="equal">
      <formula>0</formula>
    </cfRule>
  </conditionalFormatting>
  <pageMargins left="0.47244094488188981" right="0.39370078740157483" top="0.59055118110236227" bottom="0.39370078740157483" header="0.35433070866141736" footer="0.51181102362204722"/>
  <pageSetup paperSize="9" orientation="portrait" r:id="rId1"/>
  <headerFooter alignWithMargins="0"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3</vt:i4>
      </vt:variant>
    </vt:vector>
  </HeadingPairs>
  <TitlesOfParts>
    <vt:vector size="8" baseType="lpstr">
      <vt:lpstr>Angebot - UHR, GR</vt:lpstr>
      <vt:lpstr>LV_ges</vt:lpstr>
      <vt:lpstr>Nebenangebot</vt:lpstr>
      <vt:lpstr>Grundreinigung</vt:lpstr>
      <vt:lpstr>Angebot - Glasreinigung</vt:lpstr>
      <vt:lpstr>LV_ges!Druckbereich</vt:lpstr>
      <vt:lpstr>'Angebot - Glasreinigung'!Drucktitel</vt:lpstr>
      <vt:lpstr>LV_ges!Drucktitel</vt:lpstr>
    </vt:vector>
  </TitlesOfParts>
  <Company>Burgenlandkreis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Sparschuh, Angela</dc:creator>
  <cp:lastModifiedBy>Ellmerich, Anne</cp:lastModifiedBy>
  <cp:lastPrinted>2025-11-13T09:12:06Z</cp:lastPrinted>
  <dcterms:created xsi:type="dcterms:W3CDTF">2025-11-13T08:25:49Z</dcterms:created>
  <dcterms:modified xsi:type="dcterms:W3CDTF">2025-12-11T08:51:33Z</dcterms:modified>
</cp:coreProperties>
</file>