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everg\Documents\_online\FFA\Unterhalts- und Glasreinigung\Bieterfragen\Los 1\"/>
    </mc:Choice>
  </mc:AlternateContent>
  <xr:revisionPtr revIDLastSave="0" documentId="13_ncr:1_{C2C30D80-6169-46FC-89C9-83A29E757CDB}" xr6:coauthVersionLast="47" xr6:coauthVersionMax="47" xr10:uidLastSave="{00000000-0000-0000-0000-000000000000}"/>
  <bookViews>
    <workbookView xWindow="9750" yWindow="405" windowWidth="15060" windowHeight="16020" tabRatio="917" activeTab="1" xr2:uid="{00000000-000D-0000-FFFF-FFFF00000000}"/>
  </bookViews>
  <sheets>
    <sheet name="LOS 1 - Große Präsidentenstr. 9" sheetId="15" r:id="rId1"/>
    <sheet name="Preiszusammenstellung LOS 1" sheetId="20" r:id="rId2"/>
  </sheets>
  <definedNames>
    <definedName name="__xlfn_FLOOR_MATH">#N/A</definedName>
    <definedName name="TabName">NA()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1" i="20" l="1"/>
  <c r="I77" i="20" l="1"/>
  <c r="I78" i="20"/>
  <c r="I80" i="20"/>
  <c r="I81" i="20"/>
  <c r="I82" i="20"/>
  <c r="I83" i="20"/>
  <c r="M97" i="20"/>
  <c r="F97" i="20"/>
  <c r="I97" i="20" s="1"/>
  <c r="M96" i="20"/>
  <c r="F96" i="20"/>
  <c r="I96" i="20" s="1"/>
  <c r="M95" i="20"/>
  <c r="F95" i="20"/>
  <c r="I95" i="20" s="1"/>
  <c r="M94" i="20"/>
  <c r="M93" i="20"/>
  <c r="I92" i="20"/>
  <c r="M92" i="20"/>
  <c r="M91" i="20"/>
  <c r="I91" i="20"/>
  <c r="M90" i="20"/>
  <c r="I90" i="20"/>
  <c r="M89" i="20"/>
  <c r="I89" i="20"/>
  <c r="I88" i="20"/>
  <c r="M88" i="20"/>
  <c r="M87" i="20"/>
  <c r="M86" i="20"/>
  <c r="M83" i="20"/>
  <c r="M82" i="20"/>
  <c r="M81" i="20"/>
  <c r="M80" i="20"/>
  <c r="M79" i="20"/>
  <c r="M78" i="20"/>
  <c r="M77" i="20"/>
  <c r="M66" i="20"/>
  <c r="M64" i="20"/>
  <c r="M63" i="20"/>
  <c r="M62" i="20"/>
  <c r="M61" i="20"/>
  <c r="M60" i="20"/>
  <c r="M59" i="20"/>
  <c r="M58" i="20"/>
  <c r="M57" i="20"/>
  <c r="M56" i="20"/>
  <c r="M55" i="20"/>
  <c r="M54" i="20"/>
  <c r="M53" i="20"/>
  <c r="M52" i="20"/>
  <c r="M51" i="20"/>
  <c r="M50" i="20"/>
  <c r="M49" i="20"/>
  <c r="M48" i="20"/>
  <c r="M47" i="20"/>
  <c r="M46" i="20"/>
  <c r="M45" i="20"/>
  <c r="M44" i="20"/>
  <c r="M43" i="20"/>
  <c r="M42" i="20"/>
  <c r="M41" i="20"/>
  <c r="M40" i="20"/>
  <c r="M39" i="20"/>
  <c r="M38" i="20"/>
  <c r="M37" i="20"/>
  <c r="M36" i="20"/>
  <c r="M35" i="20"/>
  <c r="M34" i="20"/>
  <c r="M33" i="20"/>
  <c r="M32" i="20"/>
  <c r="M31" i="20"/>
  <c r="M30" i="20"/>
  <c r="M29" i="20"/>
  <c r="M28" i="20"/>
  <c r="M27" i="20"/>
  <c r="M26" i="20"/>
  <c r="M25" i="20"/>
  <c r="M24" i="20"/>
  <c r="M23" i="20"/>
  <c r="M22" i="20"/>
  <c r="M21" i="20"/>
  <c r="M20" i="20"/>
  <c r="M19" i="20"/>
  <c r="M18" i="20"/>
  <c r="M17" i="20"/>
  <c r="M16" i="20"/>
  <c r="M15" i="20"/>
  <c r="L14" i="20"/>
  <c r="M14" i="20" s="1"/>
  <c r="I99" i="20" l="1"/>
  <c r="I84" i="20"/>
  <c r="N122" i="15" l="1"/>
  <c r="O122" i="15"/>
  <c r="P122" i="15"/>
  <c r="Q122" i="15"/>
  <c r="R122" i="15"/>
  <c r="S122" i="15"/>
  <c r="I122" i="15"/>
  <c r="J122" i="15"/>
  <c r="K122" i="15"/>
  <c r="L122" i="15"/>
  <c r="M122" i="15"/>
  <c r="H122" i="15"/>
  <c r="G122" i="15"/>
  <c r="F122" i="15"/>
  <c r="E122" i="15"/>
  <c r="C127" i="15" l="1"/>
  <c r="C135" i="15"/>
  <c r="D23" i="20" s="1"/>
  <c r="C143" i="15"/>
  <c r="C151" i="15"/>
  <c r="C159" i="15"/>
  <c r="C167" i="15"/>
  <c r="C175" i="15"/>
  <c r="C141" i="15"/>
  <c r="C126" i="15"/>
  <c r="C128" i="15"/>
  <c r="C136" i="15"/>
  <c r="C144" i="15"/>
  <c r="C152" i="15"/>
  <c r="C160" i="15"/>
  <c r="C168" i="15"/>
  <c r="C176" i="15"/>
  <c r="D64" i="20" s="1"/>
  <c r="F64" i="20" s="1"/>
  <c r="I64" i="20" s="1"/>
  <c r="C178" i="15"/>
  <c r="D66" i="20" s="1"/>
  <c r="F66" i="20" s="1"/>
  <c r="I66" i="20" s="1"/>
  <c r="C134" i="15"/>
  <c r="C174" i="15"/>
  <c r="C129" i="15"/>
  <c r="C137" i="15"/>
  <c r="C145" i="15"/>
  <c r="C153" i="15"/>
  <c r="C161" i="15"/>
  <c r="C169" i="15"/>
  <c r="C177" i="15"/>
  <c r="D65" i="20" s="1"/>
  <c r="F65" i="20" s="1"/>
  <c r="I65" i="20" s="1"/>
  <c r="C133" i="15"/>
  <c r="C173" i="15"/>
  <c r="C158" i="15"/>
  <c r="C130" i="15"/>
  <c r="C138" i="15"/>
  <c r="C146" i="15"/>
  <c r="C154" i="15"/>
  <c r="C162" i="15"/>
  <c r="D50" i="20" s="1"/>
  <c r="C170" i="15"/>
  <c r="D58" i="20" s="1"/>
  <c r="C149" i="15"/>
  <c r="C165" i="15"/>
  <c r="C150" i="15"/>
  <c r="C131" i="15"/>
  <c r="C139" i="15"/>
  <c r="D27" i="20" s="1"/>
  <c r="C147" i="15"/>
  <c r="C155" i="15"/>
  <c r="C163" i="15"/>
  <c r="C171" i="15"/>
  <c r="C179" i="15"/>
  <c r="C132" i="15"/>
  <c r="C140" i="15"/>
  <c r="C148" i="15"/>
  <c r="C156" i="15"/>
  <c r="D44" i="20" s="1"/>
  <c r="C164" i="15"/>
  <c r="C172" i="15"/>
  <c r="C125" i="15"/>
  <c r="C157" i="15"/>
  <c r="C142" i="15"/>
  <c r="C166" i="15"/>
  <c r="N66" i="20" l="1"/>
  <c r="C180" i="15"/>
  <c r="F50" i="20"/>
  <c r="I50" i="20" s="1"/>
  <c r="F23" i="20"/>
  <c r="I23" i="20" s="1"/>
  <c r="D52" i="20"/>
  <c r="F58" i="20"/>
  <c r="I58" i="20" s="1"/>
  <c r="D19" i="20"/>
  <c r="D22" i="20"/>
  <c r="D38" i="20"/>
  <c r="D59" i="20"/>
  <c r="D53" i="20"/>
  <c r="D26" i="20"/>
  <c r="D61" i="20"/>
  <c r="D57" i="20"/>
  <c r="D17" i="20"/>
  <c r="D30" i="20"/>
  <c r="D47" i="20"/>
  <c r="D20" i="20"/>
  <c r="D46" i="20"/>
  <c r="D21" i="20"/>
  <c r="D25" i="20"/>
  <c r="D34" i="20"/>
  <c r="D55" i="20"/>
  <c r="D28" i="20"/>
  <c r="D36" i="20"/>
  <c r="D39" i="20"/>
  <c r="D29" i="20"/>
  <c r="D62" i="20"/>
  <c r="D35" i="20"/>
  <c r="D42" i="20"/>
  <c r="D33" i="20"/>
  <c r="D18" i="20"/>
  <c r="D31" i="20"/>
  <c r="F27" i="20"/>
  <c r="I27" i="20" s="1"/>
  <c r="D60" i="20"/>
  <c r="D45" i="20"/>
  <c r="D15" i="20"/>
  <c r="D56" i="20"/>
  <c r="D32" i="20"/>
  <c r="D48" i="20"/>
  <c r="D16" i="20"/>
  <c r="D41" i="20"/>
  <c r="F44" i="20"/>
  <c r="I44" i="20" s="1"/>
  <c r="D43" i="20"/>
  <c r="D63" i="20"/>
  <c r="D51" i="20"/>
  <c r="D37" i="20"/>
  <c r="D49" i="20"/>
  <c r="D24" i="20"/>
  <c r="D54" i="20"/>
  <c r="D40" i="20"/>
  <c r="D14" i="20"/>
  <c r="N64" i="20"/>
  <c r="F15" i="20" l="1"/>
  <c r="I15" i="20" s="1"/>
  <c r="D67" i="20"/>
  <c r="F36" i="20"/>
  <c r="I36" i="20" s="1"/>
  <c r="F43" i="20"/>
  <c r="I43" i="20" s="1"/>
  <c r="F33" i="20"/>
  <c r="I33" i="20" s="1"/>
  <c r="F61" i="20"/>
  <c r="F19" i="20"/>
  <c r="I19" i="20" s="1"/>
  <c r="F54" i="20"/>
  <c r="I54" i="20" s="1"/>
  <c r="F46" i="20"/>
  <c r="I46" i="20" s="1"/>
  <c r="F24" i="20"/>
  <c r="F28" i="20"/>
  <c r="F42" i="20"/>
  <c r="F26" i="20"/>
  <c r="I26" i="20" s="1"/>
  <c r="F20" i="20"/>
  <c r="I20" i="20" s="1"/>
  <c r="F49" i="20"/>
  <c r="I49" i="20" s="1"/>
  <c r="F35" i="20"/>
  <c r="I35" i="20" s="1"/>
  <c r="N23" i="20"/>
  <c r="N50" i="20"/>
  <c r="F55" i="20"/>
  <c r="I55" i="20" s="1"/>
  <c r="F47" i="20"/>
  <c r="I47" i="20" s="1"/>
  <c r="F53" i="20"/>
  <c r="F48" i="20"/>
  <c r="F17" i="20"/>
  <c r="I17" i="20" s="1"/>
  <c r="F40" i="20"/>
  <c r="F63" i="20"/>
  <c r="I63" i="20" s="1"/>
  <c r="F18" i="20"/>
  <c r="I18" i="20" s="1"/>
  <c r="F39" i="20"/>
  <c r="I39" i="20" s="1"/>
  <c r="F21" i="20"/>
  <c r="I21" i="20" s="1"/>
  <c r="F57" i="20"/>
  <c r="I57" i="20" s="1"/>
  <c r="F22" i="20"/>
  <c r="I22" i="20" s="1"/>
  <c r="F37" i="20"/>
  <c r="I37" i="20" s="1"/>
  <c r="N27" i="20"/>
  <c r="F62" i="20"/>
  <c r="I62" i="20" s="1"/>
  <c r="F34" i="20"/>
  <c r="I34" i="20" s="1"/>
  <c r="F30" i="20"/>
  <c r="I30" i="20" s="1"/>
  <c r="F59" i="20"/>
  <c r="I59" i="20" s="1"/>
  <c r="F16" i="20"/>
  <c r="I16" i="20" s="1"/>
  <c r="F14" i="20"/>
  <c r="F51" i="20"/>
  <c r="I51" i="20" s="1"/>
  <c r="F31" i="20"/>
  <c r="I31" i="20" s="1"/>
  <c r="F29" i="20"/>
  <c r="I29" i="20" s="1"/>
  <c r="F25" i="20"/>
  <c r="I25" i="20" s="1"/>
  <c r="F38" i="20"/>
  <c r="I38" i="20" s="1"/>
  <c r="F32" i="20"/>
  <c r="I32" i="20" s="1"/>
  <c r="F60" i="20"/>
  <c r="I60" i="20" s="1"/>
  <c r="F56" i="20"/>
  <c r="I56" i="20" s="1"/>
  <c r="N44" i="20"/>
  <c r="N58" i="20"/>
  <c r="F41" i="20"/>
  <c r="I41" i="20" s="1"/>
  <c r="F45" i="20"/>
  <c r="I45" i="20" s="1"/>
  <c r="F52" i="20"/>
  <c r="I52" i="20" s="1"/>
  <c r="N15" i="20" l="1"/>
  <c r="N40" i="20"/>
  <c r="I40" i="20"/>
  <c r="N48" i="20"/>
  <c r="I48" i="20"/>
  <c r="N24" i="20"/>
  <c r="I24" i="20"/>
  <c r="N28" i="20"/>
  <c r="I28" i="20"/>
  <c r="N61" i="20"/>
  <c r="I61" i="20"/>
  <c r="N53" i="20"/>
  <c r="I53" i="20"/>
  <c r="N42" i="20"/>
  <c r="I42" i="20"/>
  <c r="N29" i="20"/>
  <c r="N36" i="20"/>
  <c r="N43" i="20"/>
  <c r="N33" i="20"/>
  <c r="N46" i="20"/>
  <c r="N26" i="20"/>
  <c r="N54" i="20"/>
  <c r="N49" i="20"/>
  <c r="N35" i="20"/>
  <c r="N17" i="20"/>
  <c r="N18" i="20"/>
  <c r="N22" i="20"/>
  <c r="N63" i="20"/>
  <c r="N47" i="20"/>
  <c r="N57" i="20"/>
  <c r="N55" i="20"/>
  <c r="N39" i="20"/>
  <c r="N31" i="20"/>
  <c r="N52" i="20"/>
  <c r="N51" i="20"/>
  <c r="N45" i="20"/>
  <c r="N41" i="20"/>
  <c r="N16" i="20"/>
  <c r="N59" i="20"/>
  <c r="N56" i="20"/>
  <c r="N14" i="20"/>
  <c r="I14" i="20"/>
  <c r="N60" i="20"/>
  <c r="N32" i="20"/>
  <c r="N30" i="20"/>
  <c r="N34" i="20"/>
  <c r="N62" i="20"/>
  <c r="N38" i="20"/>
  <c r="N25" i="20"/>
  <c r="N37" i="20"/>
  <c r="I71" i="20" l="1"/>
  <c r="I67" i="20"/>
  <c r="H109" i="20"/>
</calcChain>
</file>

<file path=xl/sharedStrings.xml><?xml version="1.0" encoding="utf-8"?>
<sst xmlns="http://schemas.openxmlformats.org/spreadsheetml/2006/main" count="656" uniqueCount="265">
  <si>
    <t>m²</t>
  </si>
  <si>
    <t>Reinigungsgruppe</t>
  </si>
  <si>
    <t>Verteilung</t>
  </si>
  <si>
    <t>G</t>
  </si>
  <si>
    <t>Leerstand</t>
  </si>
  <si>
    <t>Gesamtreinigungsfläche</t>
  </si>
  <si>
    <t>Fläche in qm</t>
  </si>
  <si>
    <t>K1</t>
  </si>
  <si>
    <t>K2</t>
  </si>
  <si>
    <t>K3</t>
  </si>
  <si>
    <t>K4</t>
  </si>
  <si>
    <t>Teeküche</t>
  </si>
  <si>
    <t>Lager</t>
  </si>
  <si>
    <t>A1</t>
  </si>
  <si>
    <t>A2</t>
  </si>
  <si>
    <t>A3</t>
  </si>
  <si>
    <t>B1</t>
  </si>
  <si>
    <t>B2</t>
  </si>
  <si>
    <t>B3</t>
  </si>
  <si>
    <t>C1</t>
  </si>
  <si>
    <t>C2</t>
  </si>
  <si>
    <t>C3</t>
  </si>
  <si>
    <t>D1</t>
  </si>
  <si>
    <t>D2</t>
  </si>
  <si>
    <t>D3</t>
  </si>
  <si>
    <t>F1</t>
  </si>
  <si>
    <t>H1</t>
  </si>
  <si>
    <t>H2</t>
  </si>
  <si>
    <t>I1</t>
  </si>
  <si>
    <t>I2</t>
  </si>
  <si>
    <t>I3</t>
  </si>
  <si>
    <t>I4</t>
  </si>
  <si>
    <t>J1</t>
  </si>
  <si>
    <t>J2</t>
  </si>
  <si>
    <t>J3</t>
  </si>
  <si>
    <t>J4</t>
  </si>
  <si>
    <t>L1</t>
  </si>
  <si>
    <t>L2</t>
  </si>
  <si>
    <t>L3</t>
  </si>
  <si>
    <t>L4</t>
  </si>
  <si>
    <t>M1</t>
  </si>
  <si>
    <t>M2</t>
  </si>
  <si>
    <t>M3</t>
  </si>
  <si>
    <t>M4</t>
  </si>
  <si>
    <t>P1</t>
  </si>
  <si>
    <t>P2</t>
  </si>
  <si>
    <t>EG</t>
  </si>
  <si>
    <t>Poststelle</t>
  </si>
  <si>
    <t>Konferenzraum</t>
  </si>
  <si>
    <t>WC-Kabinen</t>
  </si>
  <si>
    <t>Urinale</t>
  </si>
  <si>
    <t>Waschbecken</t>
  </si>
  <si>
    <t>Kühlschränke</t>
  </si>
  <si>
    <t>Mikrowellen</t>
  </si>
  <si>
    <t>Hinweisschilder</t>
  </si>
  <si>
    <t>Feuerlöscher</t>
  </si>
  <si>
    <t>Wickeltisch</t>
  </si>
  <si>
    <t xml:space="preserve">Wasserkocher und 
Kaffeemaschinen </t>
  </si>
  <si>
    <t>Tische</t>
  </si>
  <si>
    <t>Container</t>
  </si>
  <si>
    <t>(alle Preisangaben in € und netto !)</t>
  </si>
  <si>
    <t>Firma</t>
  </si>
  <si>
    <t>Reinigungsobjekt</t>
  </si>
  <si>
    <t>Gebäudeteile</t>
  </si>
  <si>
    <t>Bürodienstgebäude</t>
  </si>
  <si>
    <t>anzuwendende Leistungsbeschreibung</t>
  </si>
  <si>
    <t>Häufigkeit
der Boden-
reinigung</t>
  </si>
  <si>
    <t>Boden-
reingungs-
fläche in
m²</t>
  </si>
  <si>
    <t>Stunden
pro Reini-
gungstag</t>
  </si>
  <si>
    <t>Reinigungs-
tage pro Jahr</t>
  </si>
  <si>
    <t>Stundenver-
rechnungs-
satz</t>
  </si>
  <si>
    <t>Jahrespreis</t>
  </si>
  <si>
    <t>Räume mit besonderen Reinigungsanforderungen</t>
  </si>
  <si>
    <t>5 x w</t>
  </si>
  <si>
    <t>Teeküchen</t>
  </si>
  <si>
    <t>3 x w</t>
  </si>
  <si>
    <t>Aufzüge</t>
  </si>
  <si>
    <t>Aktenräume mit ständiger
Nutzung</t>
  </si>
  <si>
    <t>0,5 x w</t>
  </si>
  <si>
    <t>Zwischensumme</t>
  </si>
  <si>
    <t>Die kalkulierten Preise beinhalten die Kosten für die Bodenreinigung und die allgemeine Reinigung</t>
  </si>
  <si>
    <t>Durchschnittlicher
Stundenverrechnungssatz</t>
  </si>
  <si>
    <t>Durchschnittlicher
täglicher Arbeitsstundeneinsatz</t>
  </si>
  <si>
    <t>Der durchschnittliche tägliche Arbeitsstundeneinsatz
wird wie folgt errechnet:
Gesamtreinigungsstunden pro Kalenderjahr / 252 Tage</t>
  </si>
  <si>
    <t>Gebäudeteil</t>
  </si>
  <si>
    <t>Nähere Ortsbezeichnung</t>
  </si>
  <si>
    <t>Mattengröße
in cm</t>
  </si>
  <si>
    <t>Matten-
anzahl
in Stück</t>
  </si>
  <si>
    <t>Preis pro
Mattenwechsel
 je Stück</t>
  </si>
  <si>
    <t>Ja</t>
  </si>
  <si>
    <t>Nein</t>
  </si>
  <si>
    <t>x</t>
  </si>
  <si>
    <t>Gesamtpreis</t>
  </si>
  <si>
    <t>Quadratmeterpreis je 
Ausführung</t>
  </si>
  <si>
    <t>Geschätzte Anzahl der
Einsätze</t>
  </si>
  <si>
    <t>Fläche &gt;</t>
  </si>
  <si>
    <t>bis 50 m²</t>
  </si>
  <si>
    <t>50 bis 100 m²</t>
  </si>
  <si>
    <t>101 bis 200 m²</t>
  </si>
  <si>
    <t>201 bis 500 m²</t>
  </si>
  <si>
    <t>über 500 m²</t>
  </si>
  <si>
    <t>Weitere Bedarfspositionen gemäß Leistungsbeschreibung</t>
  </si>
  <si>
    <t>Nach
Anforderung</t>
  </si>
  <si>
    <t>Summe (Bedarfspositionen)</t>
  </si>
  <si>
    <t>Hinweise zum Reinigungsobjekt</t>
  </si>
  <si>
    <t>Für das Objekt ist ein Flächenaufmaß in einer vom Auftraggeber vorgegebenen Form
nach den Richtlinien für die Aufmaßermittlung und Abrechnung im Gebäudereiniger Handwerk
zu erstellen (zutreffendes ist nebenstehend angekreuzt)</t>
  </si>
  <si>
    <t>Den genannten Beträgen ist die Mehrwertsteuer in der jeweils geltenden Höhe zuzurechnen.</t>
  </si>
  <si>
    <t>Ort / Datum</t>
  </si>
  <si>
    <t>Stempel des Auftraggebers</t>
  </si>
  <si>
    <t>rechtsverbindliche Unterschrift des Auftraggebers</t>
  </si>
  <si>
    <t>Stempel des Auftragnehmers</t>
  </si>
  <si>
    <t>rechtsverbindliche Unterschrift des Auftragnehmers</t>
  </si>
  <si>
    <t>Los 01</t>
  </si>
  <si>
    <t>Räume mit höheren Reinigungsanforderungen</t>
  </si>
  <si>
    <t>Räume mit üblichen Reinigungsanforderungen</t>
  </si>
  <si>
    <t>Waschräume, Toiletten, Sanitärbereiche, Umkleiden</t>
  </si>
  <si>
    <t>Verkehrsflächen (Flure) besonderen Reinigungsanforderungen</t>
  </si>
  <si>
    <t>Verkehrsflächen (Flure) mit höheren Reinigungsanforderungen</t>
  </si>
  <si>
    <t xml:space="preserve">Verkehrsflächen (Treppen) mit höheren Reinigungsanforderungen </t>
  </si>
  <si>
    <t>Verkehrsflächen (Treppen) mit bes. Reinigungsanforderungen</t>
  </si>
  <si>
    <t>Verkehrsflächen (Flure, Hallen) mit normalen Reinigungsanforderungen</t>
  </si>
  <si>
    <t xml:space="preserve">Verkehrsflächen (Treppen) mit normalen Reinigungsanforderungen </t>
  </si>
  <si>
    <t>Außenbereiche Höfe 1 + 2</t>
  </si>
  <si>
    <t>Außenbereiche Höfe 3 + 4</t>
  </si>
  <si>
    <t>Geschätzter Flächen-faktor</t>
  </si>
  <si>
    <t>Faktor für Gesamt-preis</t>
  </si>
  <si>
    <t>2 x w</t>
  </si>
  <si>
    <t>Jahrespreis (Unterhalts- und Außenreinigung- sowie Bedarfspositionen)</t>
  </si>
  <si>
    <t>Reinigungs-
leistung (Bodenreinigung + Nebenarbeiten) in
m² pro Stunde</t>
  </si>
  <si>
    <t>N1</t>
  </si>
  <si>
    <t>N2</t>
  </si>
  <si>
    <t>Überprüfung der Vollständigkeit der wertungsrelevanten
Bietereintragungen
(grün gekennzeichnet)</t>
  </si>
  <si>
    <t>Erforderliche 
Eintragungen
durch den
Bieter</t>
  </si>
  <si>
    <t>Vorgenommene 
Eintragungen 
durch den 
Bieter</t>
  </si>
  <si>
    <r>
      <t>Teilgrundreinigung</t>
    </r>
    <r>
      <rPr>
        <b/>
        <sz val="8"/>
        <rFont val="Arial"/>
        <family val="2"/>
      </rPr>
      <t/>
    </r>
  </si>
  <si>
    <t>Farbe der Matten</t>
  </si>
  <si>
    <t>Stunden
pro 
Reinigungs-tag</t>
  </si>
  <si>
    <t xml:space="preserve">Intensivreinigung der Kühlschränke von innen </t>
  </si>
  <si>
    <t xml:space="preserve">Intensivreinigung der Mikrowellen / Minibacköfen von innen </t>
  </si>
  <si>
    <t>Reinigungs-
leistung in
Stück pro Stunde</t>
  </si>
  <si>
    <t>Stückzahl</t>
  </si>
  <si>
    <t>Schränke
&gt;170cm</t>
  </si>
  <si>
    <t>Schränke
&lt;=170cm</t>
  </si>
  <si>
    <t xml:space="preserve">Reinigen der Briefkastenanlage </t>
  </si>
  <si>
    <t>Eingangsbereich</t>
  </si>
  <si>
    <t>E1</t>
  </si>
  <si>
    <t>E2</t>
  </si>
  <si>
    <t>E3</t>
  </si>
  <si>
    <t>F</t>
  </si>
  <si>
    <t>N3</t>
  </si>
  <si>
    <t>N4</t>
  </si>
  <si>
    <t>O1</t>
  </si>
  <si>
    <t>O2</t>
  </si>
  <si>
    <t>O3</t>
  </si>
  <si>
    <t>O4</t>
  </si>
  <si>
    <t>P3</t>
  </si>
  <si>
    <t>P4</t>
  </si>
  <si>
    <t>Q1</t>
  </si>
  <si>
    <t>Q2</t>
  </si>
  <si>
    <t>Für das Objekt ist eine Aufsichtsperson einzusetzen</t>
  </si>
  <si>
    <t>Arbeits-
plätze</t>
  </si>
  <si>
    <t>Fußboden-
belag</t>
  </si>
  <si>
    <t>T</t>
  </si>
  <si>
    <t>Etage</t>
  </si>
  <si>
    <t>Raumnummer / Nutzung</t>
  </si>
  <si>
    <t>Empfang</t>
  </si>
  <si>
    <t>Windfang</t>
  </si>
  <si>
    <t>2x Treppenhaus</t>
  </si>
  <si>
    <t>Behinderten WC</t>
  </si>
  <si>
    <t>Putzmittelraum</t>
  </si>
  <si>
    <t>Müllraum</t>
  </si>
  <si>
    <t>Technik</t>
  </si>
  <si>
    <t>Wendeltreppe Stufe je 138x35 cm, Stück: 20</t>
  </si>
  <si>
    <t>1.OG</t>
  </si>
  <si>
    <t>Meetingpoint</t>
  </si>
  <si>
    <t>Teeküche + Vorraum</t>
  </si>
  <si>
    <t>WC D + Vorraum</t>
  </si>
  <si>
    <t>WC H + Vorraum</t>
  </si>
  <si>
    <t>Serverraum</t>
  </si>
  <si>
    <t>Konferenztechnik</t>
  </si>
  <si>
    <t>2.OG</t>
  </si>
  <si>
    <t>Flur</t>
  </si>
  <si>
    <t>Büro 2.13</t>
  </si>
  <si>
    <t>Büro 2.14</t>
  </si>
  <si>
    <t>Büro 2.15</t>
  </si>
  <si>
    <t>Büro 2.16</t>
  </si>
  <si>
    <t>Büro 2.17</t>
  </si>
  <si>
    <t>Büro 2.18</t>
  </si>
  <si>
    <t>3.OG</t>
  </si>
  <si>
    <t>Büro 3.13</t>
  </si>
  <si>
    <t>Büro 3.14</t>
  </si>
  <si>
    <t>Büro 3.16</t>
  </si>
  <si>
    <t>Büro 3.17</t>
  </si>
  <si>
    <t>Büro 3.18</t>
  </si>
  <si>
    <t>Balkon</t>
  </si>
  <si>
    <t>4.OG</t>
  </si>
  <si>
    <t>Büro 4.13</t>
  </si>
  <si>
    <t>Büro 4.14</t>
  </si>
  <si>
    <t>Büro 4.15</t>
  </si>
  <si>
    <t>Büro 4.16</t>
  </si>
  <si>
    <t>Büro 4.17</t>
  </si>
  <si>
    <t>Büro 4.18</t>
  </si>
  <si>
    <t>5.OG</t>
  </si>
  <si>
    <t>Büro 5.12</t>
  </si>
  <si>
    <t>Büro 5.13</t>
  </si>
  <si>
    <t>Büro 5.14</t>
  </si>
  <si>
    <t>Büro 5.15</t>
  </si>
  <si>
    <t>Büro 5.16</t>
  </si>
  <si>
    <t>6.OG</t>
  </si>
  <si>
    <t>Büro 6.13</t>
  </si>
  <si>
    <t>Büro 6.14</t>
  </si>
  <si>
    <t>Büro 6.15</t>
  </si>
  <si>
    <t>Büro 6.16</t>
  </si>
  <si>
    <t>Büro 6.17</t>
  </si>
  <si>
    <t>Büro 6.18</t>
  </si>
  <si>
    <t>Terrasse</t>
  </si>
  <si>
    <t>Wendeltreppe Stufe je 115x25 cm, Stück: 16</t>
  </si>
  <si>
    <t>7.OG</t>
  </si>
  <si>
    <t>Treppenhaus</t>
  </si>
  <si>
    <t xml:space="preserve">Teeküche </t>
  </si>
  <si>
    <t>Büro 7.11 / 7.12</t>
  </si>
  <si>
    <t>Büro 7.13</t>
  </si>
  <si>
    <t>Büro 7.14</t>
  </si>
  <si>
    <t>Büro 7.15 / 7.16</t>
  </si>
  <si>
    <t>KG</t>
  </si>
  <si>
    <t>Tiefgarage/Archiv/Hausmeister</t>
  </si>
  <si>
    <t>Heizung</t>
  </si>
  <si>
    <t>Hausanschluss</t>
  </si>
  <si>
    <t>Aufzugsraum</t>
  </si>
  <si>
    <t>Schleuse</t>
  </si>
  <si>
    <t>EG - 7.OG grün</t>
  </si>
  <si>
    <t>Treppenstufen je 135x27 cm, Stück: 126</t>
  </si>
  <si>
    <t>KG - 6.OG blau</t>
  </si>
  <si>
    <t>Aufzug</t>
  </si>
  <si>
    <t>Naturstein</t>
  </si>
  <si>
    <t>Eingangsmatte</t>
  </si>
  <si>
    <t>Fliesen</t>
  </si>
  <si>
    <t>Stein</t>
  </si>
  <si>
    <t>Glas</t>
  </si>
  <si>
    <t>Teppich</t>
  </si>
  <si>
    <t>Linoleum</t>
  </si>
  <si>
    <t>3+1</t>
  </si>
  <si>
    <t>3+4</t>
  </si>
  <si>
    <t>2+4</t>
  </si>
  <si>
    <t>Raumnutzungsplan Filmförderungsanstalt</t>
  </si>
  <si>
    <t>gesamtes Gebäude - Große Präsidentenstraße 9</t>
  </si>
  <si>
    <t>Technikräume</t>
  </si>
  <si>
    <t>Filmförderungsanstalt - Große Präsidentenstraße 9 - 10178 Berlin</t>
  </si>
  <si>
    <t>Leistungsbeschreibung Unterhalts- und Grundreinigung</t>
  </si>
  <si>
    <t xml:space="preserve">G-2000 grau </t>
  </si>
  <si>
    <t>Gg-rot</t>
  </si>
  <si>
    <t>150 x 250</t>
  </si>
  <si>
    <t>LZ - 2000 grau</t>
  </si>
  <si>
    <t>110 x 400</t>
  </si>
  <si>
    <t>Haupteingang (EG)</t>
  </si>
  <si>
    <t>Meetingpoint (1.OG)</t>
  </si>
  <si>
    <t>Optionale Leistungen</t>
  </si>
  <si>
    <t>Besprechungsraum / Pausenraum 3.15</t>
  </si>
  <si>
    <t>Büro 5.17</t>
  </si>
  <si>
    <t>Büro 5.18</t>
  </si>
  <si>
    <t xml:space="preserve">Unterhaltsreinigung
Raumgruppe gemäß
Leistungsbeschreibung </t>
  </si>
  <si>
    <r>
      <t>R1</t>
    </r>
    <r>
      <rPr>
        <sz val="12"/>
        <rFont val="Arial"/>
        <family val="2"/>
      </rPr>
      <t xml:space="preserve"> &gt;&gt;&gt; </t>
    </r>
    <r>
      <rPr>
        <b/>
        <sz val="12"/>
        <rFont val="Arial"/>
        <family val="2"/>
      </rPr>
      <t>Schmutzfangmatten (wöchentlicher Wechsel aller Schmutzfangmatten im gesamten Jahr)</t>
    </r>
  </si>
  <si>
    <t>R2 &gt;&gt;&gt; Schmutzfangmatten (wöchentlicher Wechsel aller Schmutzfangmatten von Oktober - April)</t>
  </si>
  <si>
    <t>Die Laufzeit beträgt 24 Monate (2 Jahre). Datum des Beginns: 01/01/2026  - Enddatum der Laufzeit: 31/12/2027</t>
  </si>
  <si>
    <t>Preiszusammenstellung gemäß Leistungsverzeichnis - Preisberechnung für 1 Jahr / 24 Monate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</si>
</sst>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&quot; €&quot;"/>
    <numFmt numFmtId="165" formatCode="#,##0.00\ &quot;€&quot;"/>
    <numFmt numFmtId="166" formatCode="#,##0_ ;\-#,##0\ "/>
    <numFmt numFmtId="167" formatCode="h:mm;@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Tahoma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rgb="FFFF0000"/>
        <bgColor indexed="64"/>
      </patternFill>
    </fill>
  </fills>
  <borders count="8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 diagonalUp="1" diagonalDown="1">
      <left/>
      <right style="medium">
        <color indexed="8"/>
      </right>
      <top style="medium">
        <color indexed="8"/>
      </top>
      <bottom style="medium">
        <color indexed="8"/>
      </bottom>
      <diagonal style="thin">
        <color indexed="8"/>
      </diagonal>
    </border>
    <border diagonalUp="1" diagonalDown="1"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 style="thin">
        <color indexed="8"/>
      </diagonal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 diagonalUp="1" diagonalDown="1">
      <left style="medium">
        <color indexed="8"/>
      </left>
      <right/>
      <top style="medium">
        <color indexed="8"/>
      </top>
      <bottom style="medium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 style="thin">
        <color indexed="8"/>
      </diagonal>
    </border>
    <border diagonalUp="1" diagonalDown="1"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8"/>
      </diagonal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7" fillId="0" borderId="0" applyFont="0" applyFill="0" applyBorder="0" applyAlignment="0" applyProtection="0"/>
  </cellStyleXfs>
  <cellXfs count="2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0" borderId="0" xfId="0" applyFont="1"/>
    <xf numFmtId="4" fontId="0" fillId="0" borderId="0" xfId="0" applyNumberForma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4" fillId="0" borderId="5" xfId="0" applyFont="1" applyBorder="1"/>
    <xf numFmtId="0" fontId="5" fillId="0" borderId="0" xfId="1" applyFont="1" applyAlignment="1">
      <alignment vertical="center"/>
    </xf>
    <xf numFmtId="0" fontId="6" fillId="0" borderId="34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5" fillId="4" borderId="22" xfId="1" applyFont="1" applyFill="1" applyBorder="1" applyAlignment="1">
      <alignment horizontal="center" vertical="center"/>
    </xf>
    <xf numFmtId="0" fontId="5" fillId="4" borderId="25" xfId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/>
    </xf>
    <xf numFmtId="0" fontId="4" fillId="0" borderId="36" xfId="0" applyFont="1" applyBorder="1" applyAlignment="1">
      <alignment horizontal="left"/>
    </xf>
    <xf numFmtId="0" fontId="4" fillId="0" borderId="51" xfId="0" applyFont="1" applyBorder="1"/>
    <xf numFmtId="4" fontId="0" fillId="0" borderId="5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5" fillId="0" borderId="14" xfId="1" applyFont="1" applyBorder="1" applyAlignment="1">
      <alignment vertical="center"/>
    </xf>
    <xf numFmtId="49" fontId="9" fillId="0" borderId="0" xfId="1" applyNumberFormat="1" applyFont="1" applyAlignment="1">
      <alignment vertical="center"/>
    </xf>
    <xf numFmtId="0" fontId="5" fillId="4" borderId="20" xfId="1" applyFont="1" applyFill="1" applyBorder="1" applyAlignment="1">
      <alignment horizontal="center" vertical="center" wrapText="1"/>
    </xf>
    <xf numFmtId="0" fontId="5" fillId="4" borderId="21" xfId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9" fillId="4" borderId="23" xfId="1" applyFont="1" applyFill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right" vertical="center" wrapText="1"/>
    </xf>
    <xf numFmtId="4" fontId="9" fillId="6" borderId="1" xfId="1" applyNumberFormat="1" applyFont="1" applyFill="1" applyBorder="1" applyAlignment="1" applyProtection="1">
      <alignment horizontal="right" vertical="center"/>
      <protection locked="0"/>
    </xf>
    <xf numFmtId="4" fontId="9" fillId="2" borderId="1" xfId="1" applyNumberFormat="1" applyFont="1" applyFill="1" applyBorder="1" applyAlignment="1">
      <alignment horizontal="right" vertical="center"/>
    </xf>
    <xf numFmtId="0" fontId="9" fillId="0" borderId="1" xfId="1" applyFont="1" applyBorder="1" applyAlignment="1">
      <alignment horizontal="right" vertical="center"/>
    </xf>
    <xf numFmtId="44" fontId="9" fillId="6" borderId="1" xfId="2" applyFont="1" applyFill="1" applyBorder="1" applyAlignment="1" applyProtection="1">
      <alignment horizontal="right" vertical="center"/>
      <protection locked="0"/>
    </xf>
    <xf numFmtId="164" fontId="9" fillId="2" borderId="24" xfId="1" applyNumberFormat="1" applyFont="1" applyFill="1" applyBorder="1" applyAlignment="1">
      <alignment horizontal="right" vertical="center"/>
    </xf>
    <xf numFmtId="0" fontId="10" fillId="0" borderId="0" xfId="1" applyFont="1" applyAlignment="1">
      <alignment horizontal="center"/>
    </xf>
    <xf numFmtId="20" fontId="9" fillId="0" borderId="0" xfId="1" applyNumberFormat="1" applyFont="1"/>
    <xf numFmtId="0" fontId="9" fillId="4" borderId="26" xfId="1" applyFont="1" applyFill="1" applyBorder="1" applyAlignment="1">
      <alignment horizontal="left" vertical="center" wrapText="1"/>
    </xf>
    <xf numFmtId="0" fontId="9" fillId="0" borderId="27" xfId="1" applyFont="1" applyBorder="1" applyAlignment="1">
      <alignment horizontal="center" vertical="center"/>
    </xf>
    <xf numFmtId="4" fontId="9" fillId="6" borderId="6" xfId="1" applyNumberFormat="1" applyFont="1" applyFill="1" applyBorder="1" applyAlignment="1" applyProtection="1">
      <alignment horizontal="right" vertical="center"/>
      <protection locked="0"/>
    </xf>
    <xf numFmtId="0" fontId="9" fillId="0" borderId="6" xfId="1" applyFont="1" applyBorder="1" applyAlignment="1">
      <alignment horizontal="right" vertical="center"/>
    </xf>
    <xf numFmtId="0" fontId="9" fillId="0" borderId="28" xfId="1" applyFont="1" applyBorder="1" applyAlignment="1">
      <alignment horizontal="center" vertical="center"/>
    </xf>
    <xf numFmtId="3" fontId="5" fillId="2" borderId="13" xfId="1" applyNumberFormat="1" applyFont="1" applyFill="1" applyBorder="1" applyAlignment="1">
      <alignment vertical="center"/>
    </xf>
    <xf numFmtId="0" fontId="9" fillId="0" borderId="29" xfId="1" applyFont="1" applyBorder="1" applyAlignment="1">
      <alignment horizontal="center" vertical="center"/>
    </xf>
    <xf numFmtId="164" fontId="9" fillId="0" borderId="29" xfId="1" applyNumberFormat="1" applyFont="1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right" vertical="center"/>
    </xf>
    <xf numFmtId="2" fontId="5" fillId="0" borderId="0" xfId="1" applyNumberFormat="1" applyFont="1" applyAlignment="1">
      <alignment vertical="center"/>
    </xf>
    <xf numFmtId="164" fontId="9" fillId="2" borderId="13" xfId="1" applyNumberFormat="1" applyFont="1" applyFill="1" applyBorder="1" applyAlignment="1">
      <alignment horizontal="right" vertical="center"/>
    </xf>
    <xf numFmtId="4" fontId="9" fillId="2" borderId="13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164" fontId="9" fillId="0" borderId="0" xfId="1" applyNumberFormat="1" applyFont="1" applyAlignment="1">
      <alignment horizontal="center" vertical="center"/>
    </xf>
    <xf numFmtId="0" fontId="9" fillId="0" borderId="23" xfId="1" applyFont="1" applyBorder="1" applyAlignment="1">
      <alignment horizontal="left" vertical="center"/>
    </xf>
    <xf numFmtId="0" fontId="9" fillId="0" borderId="36" xfId="1" applyFont="1" applyBorder="1" applyAlignment="1">
      <alignment horizontal="center" vertical="center"/>
    </xf>
    <xf numFmtId="1" fontId="9" fillId="0" borderId="36" xfId="1" applyNumberFormat="1" applyFont="1" applyBorder="1" applyAlignment="1">
      <alignment horizontal="center" vertical="center"/>
    </xf>
    <xf numFmtId="164" fontId="9" fillId="6" borderId="36" xfId="1" applyNumberFormat="1" applyFont="1" applyFill="1" applyBorder="1" applyAlignment="1" applyProtection="1">
      <alignment horizontal="right" vertical="center"/>
      <protection locked="0"/>
    </xf>
    <xf numFmtId="0" fontId="9" fillId="0" borderId="61" xfId="1" applyFont="1" applyBorder="1" applyAlignment="1">
      <alignment horizontal="left" vertical="center"/>
    </xf>
    <xf numFmtId="0" fontId="9" fillId="0" borderId="51" xfId="1" applyFont="1" applyBorder="1" applyAlignment="1">
      <alignment horizontal="center" vertical="center"/>
    </xf>
    <xf numFmtId="1" fontId="9" fillId="0" borderId="51" xfId="1" applyNumberFormat="1" applyFont="1" applyBorder="1" applyAlignment="1">
      <alignment horizontal="center" vertical="center"/>
    </xf>
    <xf numFmtId="164" fontId="9" fillId="6" borderId="51" xfId="1" applyNumberFormat="1" applyFont="1" applyFill="1" applyBorder="1" applyAlignment="1" applyProtection="1">
      <alignment horizontal="right" vertical="center"/>
      <protection locked="0"/>
    </xf>
    <xf numFmtId="164" fontId="9" fillId="2" borderId="62" xfId="1" applyNumberFormat="1" applyFont="1" applyFill="1" applyBorder="1" applyAlignment="1">
      <alignment horizontal="right" vertical="center"/>
    </xf>
    <xf numFmtId="0" fontId="9" fillId="0" borderId="65" xfId="1" applyFont="1" applyBorder="1" applyAlignment="1">
      <alignment horizontal="left" vertical="center"/>
    </xf>
    <xf numFmtId="0" fontId="9" fillId="0" borderId="10" xfId="1" applyFont="1" applyBorder="1" applyAlignment="1">
      <alignment horizontal="center" vertical="center"/>
    </xf>
    <xf numFmtId="1" fontId="9" fillId="0" borderId="10" xfId="1" applyNumberFormat="1" applyFont="1" applyBorder="1" applyAlignment="1">
      <alignment horizontal="center" vertical="center"/>
    </xf>
    <xf numFmtId="164" fontId="9" fillId="6" borderId="10" xfId="1" applyNumberFormat="1" applyFont="1" applyFill="1" applyBorder="1" applyAlignment="1" applyProtection="1">
      <alignment horizontal="right" vertical="center"/>
      <protection locked="0"/>
    </xf>
    <xf numFmtId="164" fontId="9" fillId="2" borderId="66" xfId="1" applyNumberFormat="1" applyFont="1" applyFill="1" applyBorder="1" applyAlignment="1">
      <alignment horizontal="right" vertical="center"/>
    </xf>
    <xf numFmtId="0" fontId="9" fillId="0" borderId="58" xfId="1" applyFont="1" applyBorder="1" applyAlignment="1">
      <alignment horizontal="left" vertical="center"/>
    </xf>
    <xf numFmtId="0" fontId="9" fillId="0" borderId="9" xfId="1" applyFont="1" applyBorder="1" applyAlignment="1">
      <alignment horizontal="center" vertical="center"/>
    </xf>
    <xf numFmtId="1" fontId="9" fillId="0" borderId="5" xfId="1" applyNumberFormat="1" applyFont="1" applyBorder="1" applyAlignment="1">
      <alignment horizontal="center" vertical="center"/>
    </xf>
    <xf numFmtId="164" fontId="9" fillId="6" borderId="5" xfId="1" applyNumberFormat="1" applyFont="1" applyFill="1" applyBorder="1" applyAlignment="1" applyProtection="1">
      <alignment horizontal="right" vertical="center"/>
      <protection locked="0"/>
    </xf>
    <xf numFmtId="0" fontId="9" fillId="0" borderId="5" xfId="1" applyFont="1" applyBorder="1" applyAlignment="1">
      <alignment horizontal="left" vertical="center"/>
    </xf>
    <xf numFmtId="0" fontId="9" fillId="0" borderId="49" xfId="1" applyFont="1" applyBorder="1" applyAlignment="1">
      <alignment horizontal="center" vertical="center"/>
    </xf>
    <xf numFmtId="0" fontId="9" fillId="0" borderId="6" xfId="1" applyFont="1" applyBorder="1" applyAlignment="1">
      <alignment horizontal="left" vertical="center"/>
    </xf>
    <xf numFmtId="0" fontId="9" fillId="0" borderId="50" xfId="1" applyFont="1" applyBorder="1" applyAlignment="1">
      <alignment horizontal="center" vertical="center"/>
    </xf>
    <xf numFmtId="0" fontId="9" fillId="0" borderId="52" xfId="1" applyFont="1" applyBorder="1" applyAlignment="1">
      <alignment horizontal="center" vertical="center"/>
    </xf>
    <xf numFmtId="164" fontId="9" fillId="0" borderId="53" xfId="1" applyNumberFormat="1" applyFont="1" applyBorder="1" applyAlignment="1">
      <alignment horizontal="center" vertical="center"/>
    </xf>
    <xf numFmtId="164" fontId="9" fillId="2" borderId="3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3" fontId="9" fillId="0" borderId="0" xfId="1" applyNumberFormat="1" applyFont="1" applyAlignment="1" applyProtection="1">
      <alignment vertical="center"/>
      <protection locked="0"/>
    </xf>
    <xf numFmtId="166" fontId="9" fillId="0" borderId="0" xfId="2" applyNumberFormat="1" applyFont="1" applyFill="1" applyBorder="1" applyAlignment="1" applyProtection="1">
      <alignment vertical="center"/>
      <protection locked="0"/>
    </xf>
    <xf numFmtId="167" fontId="9" fillId="0" borderId="0" xfId="1" applyNumberFormat="1" applyFont="1" applyAlignment="1">
      <alignment vertical="center"/>
    </xf>
    <xf numFmtId="3" fontId="9" fillId="0" borderId="0" xfId="1" applyNumberFormat="1" applyFont="1" applyAlignment="1">
      <alignment vertical="center"/>
    </xf>
    <xf numFmtId="164" fontId="9" fillId="0" borderId="0" xfId="1" applyNumberFormat="1" applyFont="1" applyAlignment="1" applyProtection="1">
      <alignment horizontal="right" vertical="center"/>
      <protection locked="0"/>
    </xf>
    <xf numFmtId="164" fontId="9" fillId="0" borderId="0" xfId="1" applyNumberFormat="1" applyFont="1" applyAlignment="1">
      <alignment vertical="center"/>
    </xf>
    <xf numFmtId="164" fontId="9" fillId="6" borderId="33" xfId="1" applyNumberFormat="1" applyFont="1" applyFill="1" applyBorder="1" applyAlignment="1" applyProtection="1">
      <alignment horizontal="right" vertical="center"/>
      <protection locked="0"/>
    </xf>
    <xf numFmtId="0" fontId="9" fillId="0" borderId="0" xfId="1" applyFont="1" applyAlignment="1">
      <alignment horizontal="left" vertical="center"/>
    </xf>
    <xf numFmtId="3" fontId="9" fillId="0" borderId="0" xfId="1" applyNumberFormat="1" applyFont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3" fontId="9" fillId="0" borderId="6" xfId="1" applyNumberFormat="1" applyFont="1" applyBorder="1" applyAlignment="1">
      <alignment horizontal="right" vertical="center" wrapText="1"/>
    </xf>
    <xf numFmtId="4" fontId="9" fillId="2" borderId="6" xfId="1" applyNumberFormat="1" applyFont="1" applyFill="1" applyBorder="1" applyAlignment="1">
      <alignment horizontal="right" vertical="center"/>
    </xf>
    <xf numFmtId="164" fontId="9" fillId="6" borderId="6" xfId="1" applyNumberFormat="1" applyFont="1" applyFill="1" applyBorder="1" applyAlignment="1" applyProtection="1">
      <alignment horizontal="right" vertical="center"/>
      <protection locked="0"/>
    </xf>
    <xf numFmtId="164" fontId="9" fillId="2" borderId="54" xfId="1" applyNumberFormat="1" applyFont="1" applyFill="1" applyBorder="1" applyAlignment="1">
      <alignment horizontal="right" vertical="center"/>
    </xf>
    <xf numFmtId="0" fontId="9" fillId="0" borderId="55" xfId="1" applyFont="1" applyBorder="1" applyAlignment="1">
      <alignment horizontal="center" vertical="center" wrapText="1"/>
    </xf>
    <xf numFmtId="3" fontId="9" fillId="0" borderId="33" xfId="1" applyNumberFormat="1" applyFont="1" applyBorder="1" applyAlignment="1">
      <alignment horizontal="right" vertical="center" wrapText="1"/>
    </xf>
    <xf numFmtId="4" fontId="9" fillId="6" borderId="33" xfId="1" applyNumberFormat="1" applyFont="1" applyFill="1" applyBorder="1" applyAlignment="1" applyProtection="1">
      <alignment horizontal="right" vertical="center"/>
      <protection locked="0"/>
    </xf>
    <xf numFmtId="4" fontId="9" fillId="2" borderId="33" xfId="1" applyNumberFormat="1" applyFont="1" applyFill="1" applyBorder="1" applyAlignment="1">
      <alignment horizontal="right" vertical="center"/>
    </xf>
    <xf numFmtId="0" fontId="9" fillId="0" borderId="33" xfId="1" applyFont="1" applyBorder="1" applyAlignment="1">
      <alignment horizontal="right" vertical="center"/>
    </xf>
    <xf numFmtId="164" fontId="9" fillId="2" borderId="56" xfId="1" applyNumberFormat="1" applyFont="1" applyFill="1" applyBorder="1" applyAlignment="1">
      <alignment horizontal="right" vertical="center"/>
    </xf>
    <xf numFmtId="0" fontId="5" fillId="0" borderId="32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4" fontId="11" fillId="0" borderId="0" xfId="1" applyNumberFormat="1" applyFont="1" applyAlignment="1">
      <alignment vertical="center"/>
    </xf>
    <xf numFmtId="0" fontId="9" fillId="0" borderId="3" xfId="1" applyFont="1" applyBorder="1" applyAlignment="1">
      <alignment vertical="center"/>
    </xf>
    <xf numFmtId="0" fontId="11" fillId="0" borderId="3" xfId="1" applyFont="1" applyBorder="1" applyAlignment="1">
      <alignment vertical="center"/>
    </xf>
    <xf numFmtId="0" fontId="12" fillId="2" borderId="1" xfId="0" applyFont="1" applyFill="1" applyBorder="1" applyAlignment="1">
      <alignment horizontal="center"/>
    </xf>
    <xf numFmtId="4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4" fontId="12" fillId="2" borderId="1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5" fillId="4" borderId="70" xfId="1" applyFont="1" applyFill="1" applyBorder="1" applyAlignment="1">
      <alignment horizontal="center" vertical="center" wrapText="1"/>
    </xf>
    <xf numFmtId="0" fontId="5" fillId="4" borderId="71" xfId="1" applyFont="1" applyFill="1" applyBorder="1" applyAlignment="1">
      <alignment horizontal="center" vertical="center"/>
    </xf>
    <xf numFmtId="0" fontId="5" fillId="4" borderId="68" xfId="1" applyFont="1" applyFill="1" applyBorder="1" applyAlignment="1">
      <alignment horizontal="center" vertical="center" wrapText="1"/>
    </xf>
    <xf numFmtId="0" fontId="5" fillId="4" borderId="69" xfId="1" applyFont="1" applyFill="1" applyBorder="1" applyAlignment="1">
      <alignment horizontal="center" vertical="center" wrapText="1"/>
    </xf>
    <xf numFmtId="3" fontId="9" fillId="0" borderId="5" xfId="1" applyNumberFormat="1" applyFont="1" applyBorder="1" applyAlignment="1">
      <alignment horizontal="right" vertical="center"/>
    </xf>
    <xf numFmtId="0" fontId="9" fillId="0" borderId="5" xfId="1" applyFont="1" applyBorder="1" applyAlignment="1">
      <alignment horizontal="right" vertical="center" wrapText="1"/>
    </xf>
    <xf numFmtId="0" fontId="9" fillId="0" borderId="38" xfId="1" applyFont="1" applyBorder="1" applyAlignment="1">
      <alignment horizontal="center" vertical="center" wrapText="1"/>
    </xf>
    <xf numFmtId="3" fontId="9" fillId="0" borderId="76" xfId="1" applyNumberFormat="1" applyFont="1" applyBorder="1" applyAlignment="1">
      <alignment horizontal="right" vertical="center" wrapText="1"/>
    </xf>
    <xf numFmtId="164" fontId="9" fillId="6" borderId="76" xfId="1" applyNumberFormat="1" applyFont="1" applyFill="1" applyBorder="1" applyAlignment="1" applyProtection="1">
      <alignment horizontal="right" vertical="center"/>
      <protection locked="0"/>
    </xf>
    <xf numFmtId="3" fontId="9" fillId="0" borderId="76" xfId="1" applyNumberFormat="1" applyFont="1" applyBorder="1" applyAlignment="1">
      <alignment horizontal="right" vertical="center"/>
    </xf>
    <xf numFmtId="164" fontId="9" fillId="2" borderId="39" xfId="1" applyNumberFormat="1" applyFont="1" applyFill="1" applyBorder="1" applyAlignment="1">
      <alignment horizontal="right" vertical="center"/>
    </xf>
    <xf numFmtId="0" fontId="9" fillId="0" borderId="40" xfId="1" applyFont="1" applyBorder="1" applyAlignment="1">
      <alignment horizontal="center" vertical="center" wrapText="1"/>
    </xf>
    <xf numFmtId="164" fontId="9" fillId="2" borderId="41" xfId="1" applyNumberFormat="1" applyFont="1" applyFill="1" applyBorder="1" applyAlignment="1">
      <alignment horizontal="right" vertical="center"/>
    </xf>
    <xf numFmtId="0" fontId="9" fillId="0" borderId="42" xfId="1" applyFont="1" applyBorder="1" applyAlignment="1">
      <alignment horizontal="center" vertical="center" wrapText="1"/>
    </xf>
    <xf numFmtId="0" fontId="9" fillId="0" borderId="77" xfId="1" applyFont="1" applyBorder="1" applyAlignment="1">
      <alignment horizontal="right" vertical="center" wrapText="1"/>
    </xf>
    <xf numFmtId="164" fontId="9" fillId="6" borderId="77" xfId="1" applyNumberFormat="1" applyFont="1" applyFill="1" applyBorder="1" applyAlignment="1" applyProtection="1">
      <alignment horizontal="right" vertical="center"/>
      <protection locked="0"/>
    </xf>
    <xf numFmtId="3" fontId="9" fillId="0" borderId="77" xfId="1" applyNumberFormat="1" applyFont="1" applyBorder="1" applyAlignment="1">
      <alignment horizontal="right" vertical="center"/>
    </xf>
    <xf numFmtId="164" fontId="9" fillId="2" borderId="43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vertical="center"/>
    </xf>
    <xf numFmtId="0" fontId="5" fillId="4" borderId="13" xfId="1" applyFont="1" applyFill="1" applyBorder="1" applyAlignment="1">
      <alignment horizontal="center" vertical="center" wrapText="1"/>
    </xf>
    <xf numFmtId="165" fontId="5" fillId="2" borderId="13" xfId="1" applyNumberFormat="1" applyFont="1" applyFill="1" applyBorder="1" applyAlignment="1">
      <alignment horizontal="right" vertical="center"/>
    </xf>
    <xf numFmtId="0" fontId="9" fillId="4" borderId="72" xfId="1" applyFont="1" applyFill="1" applyBorder="1" applyAlignment="1">
      <alignment horizontal="left" vertical="center" wrapText="1"/>
    </xf>
    <xf numFmtId="0" fontId="9" fillId="4" borderId="25" xfId="1" applyFont="1" applyFill="1" applyBorder="1" applyAlignment="1">
      <alignment horizontal="left" vertical="center" wrapText="1"/>
    </xf>
    <xf numFmtId="0" fontId="9" fillId="4" borderId="17" xfId="1" applyFont="1" applyFill="1" applyBorder="1" applyAlignment="1">
      <alignment horizontal="left" vertical="center" wrapText="1"/>
    </xf>
    <xf numFmtId="0" fontId="9" fillId="4" borderId="22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5" fillId="4" borderId="13" xfId="1" applyFont="1" applyFill="1" applyBorder="1" applyAlignment="1">
      <alignment horizontal="center" vertical="center"/>
    </xf>
    <xf numFmtId="0" fontId="9" fillId="0" borderId="29" xfId="1" applyFont="1" applyBorder="1" applyAlignment="1">
      <alignment horizontal="center" vertical="center" wrapText="1"/>
    </xf>
    <xf numFmtId="0" fontId="5" fillId="4" borderId="67" xfId="1" applyFont="1" applyFill="1" applyBorder="1" applyAlignment="1">
      <alignment horizontal="left" vertical="center" wrapText="1"/>
    </xf>
    <xf numFmtId="0" fontId="5" fillId="4" borderId="68" xfId="1" applyFont="1" applyFill="1" applyBorder="1" applyAlignment="1">
      <alignment horizontal="left" vertical="center" wrapText="1"/>
    </xf>
    <xf numFmtId="0" fontId="5" fillId="4" borderId="70" xfId="1" applyFont="1" applyFill="1" applyBorder="1" applyAlignment="1">
      <alignment horizontal="center" vertical="center" wrapText="1"/>
    </xf>
    <xf numFmtId="0" fontId="5" fillId="4" borderId="38" xfId="1" applyFont="1" applyFill="1" applyBorder="1" applyAlignment="1">
      <alignment horizontal="left" vertical="center" wrapText="1"/>
    </xf>
    <xf numFmtId="0" fontId="5" fillId="4" borderId="73" xfId="1" applyFont="1" applyFill="1" applyBorder="1" applyAlignment="1">
      <alignment horizontal="left" vertical="center" wrapText="1"/>
    </xf>
    <xf numFmtId="0" fontId="5" fillId="4" borderId="40" xfId="1" applyFont="1" applyFill="1" applyBorder="1" applyAlignment="1">
      <alignment horizontal="left" vertical="center" wrapText="1"/>
    </xf>
    <xf numFmtId="0" fontId="5" fillId="4" borderId="46" xfId="1" applyFont="1" applyFill="1" applyBorder="1" applyAlignment="1">
      <alignment horizontal="left" vertical="center" wrapText="1"/>
    </xf>
    <xf numFmtId="0" fontId="5" fillId="4" borderId="42" xfId="1" applyFont="1" applyFill="1" applyBorder="1" applyAlignment="1">
      <alignment horizontal="left" vertical="center" wrapText="1"/>
    </xf>
    <xf numFmtId="0" fontId="5" fillId="4" borderId="74" xfId="1" applyFont="1" applyFill="1" applyBorder="1" applyAlignment="1">
      <alignment horizontal="left" vertical="center" wrapText="1"/>
    </xf>
    <xf numFmtId="0" fontId="5" fillId="4" borderId="7" xfId="1" applyFont="1" applyFill="1" applyBorder="1" applyAlignment="1">
      <alignment horizontal="left" vertical="center" wrapText="1"/>
    </xf>
    <xf numFmtId="0" fontId="5" fillId="4" borderId="8" xfId="1" applyFont="1" applyFill="1" applyBorder="1" applyAlignment="1">
      <alignment horizontal="left" vertical="center" wrapText="1"/>
    </xf>
    <xf numFmtId="0" fontId="5" fillId="4" borderId="75" xfId="1" applyFont="1" applyFill="1" applyBorder="1" applyAlignment="1">
      <alignment horizontal="left" vertical="center" wrapText="1"/>
    </xf>
    <xf numFmtId="0" fontId="9" fillId="0" borderId="45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6" fillId="0" borderId="47" xfId="1" applyFont="1" applyBorder="1" applyAlignment="1">
      <alignment horizontal="left" vertical="center"/>
    </xf>
    <xf numFmtId="0" fontId="6" fillId="0" borderId="48" xfId="1" applyFont="1" applyBorder="1" applyAlignment="1">
      <alignment horizontal="left" vertical="center"/>
    </xf>
    <xf numFmtId="0" fontId="5" fillId="4" borderId="13" xfId="1" applyFont="1" applyFill="1" applyBorder="1" applyAlignment="1">
      <alignment horizontal="left" vertical="center"/>
    </xf>
    <xf numFmtId="0" fontId="9" fillId="0" borderId="29" xfId="1" applyFont="1" applyBorder="1" applyAlignment="1">
      <alignment horizontal="center" vertical="center"/>
    </xf>
    <xf numFmtId="0" fontId="9" fillId="0" borderId="10" xfId="1" applyFont="1" applyBorder="1" applyAlignment="1">
      <alignment horizontal="left" vertical="center"/>
    </xf>
    <xf numFmtId="0" fontId="6" fillId="0" borderId="63" xfId="1" applyFont="1" applyBorder="1" applyAlignment="1">
      <alignment horizontal="left" vertical="center"/>
    </xf>
    <xf numFmtId="0" fontId="6" fillId="0" borderId="64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6" fillId="0" borderId="46" xfId="1" applyFont="1" applyBorder="1" applyAlignment="1">
      <alignment horizontal="left" vertical="center"/>
    </xf>
    <xf numFmtId="0" fontId="6" fillId="0" borderId="57" xfId="1" applyFont="1" applyBorder="1" applyAlignment="1">
      <alignment horizontal="left" vertical="center"/>
    </xf>
    <xf numFmtId="0" fontId="9" fillId="0" borderId="51" xfId="1" applyFont="1" applyBorder="1" applyAlignment="1">
      <alignment horizontal="left" vertical="center"/>
    </xf>
    <xf numFmtId="0" fontId="6" fillId="0" borderId="59" xfId="1" applyFont="1" applyBorder="1" applyAlignment="1">
      <alignment horizontal="left" vertical="center"/>
    </xf>
    <xf numFmtId="0" fontId="6" fillId="0" borderId="60" xfId="1" applyFont="1" applyBorder="1" applyAlignment="1">
      <alignment horizontal="left" vertical="center"/>
    </xf>
    <xf numFmtId="0" fontId="5" fillId="4" borderId="67" xfId="1" applyFont="1" applyFill="1" applyBorder="1" applyAlignment="1">
      <alignment horizontal="center" vertical="center"/>
    </xf>
    <xf numFmtId="0" fontId="5" fillId="4" borderId="68" xfId="1" applyFont="1" applyFill="1" applyBorder="1" applyAlignment="1">
      <alignment horizontal="center" vertical="center"/>
    </xf>
    <xf numFmtId="0" fontId="5" fillId="4" borderId="69" xfId="1" applyFont="1" applyFill="1" applyBorder="1" applyAlignment="1">
      <alignment horizontal="center" vertical="center"/>
    </xf>
    <xf numFmtId="0" fontId="9" fillId="0" borderId="12" xfId="1" applyFont="1" applyBorder="1" applyAlignment="1">
      <alignment horizontal="center" vertical="center" wrapText="1"/>
    </xf>
    <xf numFmtId="0" fontId="5" fillId="4" borderId="11" xfId="1" applyFont="1" applyFill="1" applyBorder="1" applyAlignment="1">
      <alignment horizontal="center" vertical="center"/>
    </xf>
    <xf numFmtId="0" fontId="5" fillId="4" borderId="30" xfId="1" applyFont="1" applyFill="1" applyBorder="1" applyAlignment="1">
      <alignment horizontal="left" vertical="center" wrapText="1"/>
    </xf>
    <xf numFmtId="0" fontId="5" fillId="4" borderId="44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5" fillId="4" borderId="36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24" xfId="1" applyFont="1" applyFill="1" applyBorder="1" applyAlignment="1">
      <alignment horizontal="center" vertical="center" wrapText="1"/>
    </xf>
    <xf numFmtId="0" fontId="5" fillId="4" borderId="19" xfId="1" applyFont="1" applyFill="1" applyBorder="1" applyAlignment="1">
      <alignment horizontal="left" vertical="center" wrapText="1" indent="2"/>
    </xf>
    <xf numFmtId="0" fontId="5" fillId="4" borderId="78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79" xfId="1" applyFont="1" applyFill="1" applyBorder="1" applyAlignment="1">
      <alignment horizontal="center" vertical="center"/>
    </xf>
    <xf numFmtId="0" fontId="5" fillId="4" borderId="80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81" xfId="1" applyFont="1" applyFill="1" applyBorder="1" applyAlignment="1">
      <alignment horizontal="center" vertical="center"/>
    </xf>
    <xf numFmtId="0" fontId="5" fillId="5" borderId="13" xfId="1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4" borderId="11" xfId="1" applyFont="1" applyFill="1" applyBorder="1" applyAlignment="1">
      <alignment horizontal="left" vertical="center" indent="2"/>
    </xf>
    <xf numFmtId="0" fontId="9" fillId="0" borderId="15" xfId="1" applyFont="1" applyBorder="1" applyAlignment="1">
      <alignment horizontal="center" vertical="center"/>
    </xf>
    <xf numFmtId="0" fontId="5" fillId="4" borderId="16" xfId="1" applyFont="1" applyFill="1" applyBorder="1" applyAlignment="1">
      <alignment horizontal="left" vertical="center" indent="2"/>
    </xf>
    <xf numFmtId="0" fontId="9" fillId="0" borderId="17" xfId="1" applyFont="1" applyBorder="1" applyAlignment="1">
      <alignment horizontal="center" vertical="center"/>
    </xf>
    <xf numFmtId="0" fontId="5" fillId="4" borderId="12" xfId="1" applyFont="1" applyFill="1" applyBorder="1" applyAlignment="1">
      <alignment horizontal="left" vertical="center" indent="2"/>
    </xf>
    <xf numFmtId="0" fontId="9" fillId="0" borderId="18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/>
    </xf>
    <xf numFmtId="0" fontId="5" fillId="4" borderId="82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83" xfId="1" applyFont="1" applyFill="1" applyBorder="1" applyAlignment="1">
      <alignment horizontal="center" vertical="center"/>
    </xf>
  </cellXfs>
  <cellStyles count="3">
    <cellStyle name="Standard" xfId="0" builtinId="0"/>
    <cellStyle name="Standard 2" xfId="1" xr:uid="{00000000-0005-0000-0000-000001000000}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S180"/>
  <sheetViews>
    <sheetView view="pageLayout" topLeftCell="A15" zoomScale="90" zoomScaleNormal="100" zoomScalePageLayoutView="90" workbookViewId="0">
      <selection activeCell="C129" sqref="A1:XFD1048576"/>
    </sheetView>
  </sheetViews>
  <sheetFormatPr baseColWidth="10" defaultRowHeight="12.75" x14ac:dyDescent="0.2"/>
  <cols>
    <col min="1" max="1" width="11.42578125" style="1"/>
    <col min="2" max="2" width="28.85546875" style="1" customWidth="1"/>
    <col min="3" max="3" width="14" style="1" customWidth="1"/>
    <col min="4" max="4" width="18.5703125" style="1" customWidth="1"/>
    <col min="5" max="5" width="12.42578125" hidden="1" customWidth="1"/>
    <col min="6" max="6" width="7.5703125" hidden="1" customWidth="1"/>
    <col min="7" max="7" width="13.5703125" hidden="1" customWidth="1"/>
    <col min="8" max="8" width="11.42578125" hidden="1" customWidth="1"/>
    <col min="9" max="9" width="10.5703125" style="1" bestFit="1" customWidth="1"/>
    <col min="10" max="10" width="7.85546875" bestFit="1" customWidth="1"/>
    <col min="11" max="11" width="9.5703125" bestFit="1" customWidth="1"/>
    <col min="12" max="12" width="9.5703125" customWidth="1"/>
    <col min="13" max="13" width="6.85546875" customWidth="1"/>
    <col min="14" max="14" width="10.140625" customWidth="1"/>
    <col min="15" max="15" width="13.42578125" customWidth="1"/>
    <col min="16" max="16" width="12.140625" customWidth="1"/>
    <col min="17" max="17" width="17.5703125" customWidth="1"/>
    <col min="18" max="18" width="15.42578125" customWidth="1"/>
    <col min="19" max="19" width="12.85546875" customWidth="1"/>
    <col min="20" max="21" width="11.42578125" customWidth="1"/>
  </cols>
  <sheetData>
    <row r="1" spans="1:19" ht="15.75" customHeight="1" x14ac:dyDescent="0.2">
      <c r="A1" s="144" t="s">
        <v>244</v>
      </c>
      <c r="B1" s="144"/>
      <c r="C1" s="144"/>
      <c r="D1" s="144"/>
    </row>
    <row r="3" spans="1:19" x14ac:dyDescent="0.2">
      <c r="A3" s="144" t="s">
        <v>245</v>
      </c>
      <c r="B3" s="144"/>
      <c r="C3" s="144"/>
      <c r="D3" s="144"/>
    </row>
    <row r="4" spans="1:19" ht="15.75" thickBot="1" x14ac:dyDescent="0.25">
      <c r="A4" s="145"/>
      <c r="B4" s="145"/>
      <c r="C4" s="145"/>
      <c r="D4" s="145"/>
    </row>
    <row r="5" spans="1:19" s="2" customFormat="1" ht="39" thickBot="1" x14ac:dyDescent="0.25">
      <c r="A5" s="10" t="s">
        <v>163</v>
      </c>
      <c r="B5" s="11" t="s">
        <v>164</v>
      </c>
      <c r="C5" s="12" t="s">
        <v>6</v>
      </c>
      <c r="D5" s="11" t="s">
        <v>1</v>
      </c>
      <c r="E5" s="13" t="s">
        <v>49</v>
      </c>
      <c r="F5" s="13" t="s">
        <v>50</v>
      </c>
      <c r="G5" s="13" t="s">
        <v>51</v>
      </c>
      <c r="H5" s="13" t="s">
        <v>56</v>
      </c>
      <c r="I5" s="26" t="s">
        <v>161</v>
      </c>
      <c r="J5" s="26" t="s">
        <v>160</v>
      </c>
      <c r="K5" s="14" t="s">
        <v>141</v>
      </c>
      <c r="L5" s="14" t="s">
        <v>142</v>
      </c>
      <c r="M5" s="13" t="s">
        <v>58</v>
      </c>
      <c r="N5" s="13" t="s">
        <v>59</v>
      </c>
      <c r="O5" s="13" t="s">
        <v>52</v>
      </c>
      <c r="P5" s="13" t="s">
        <v>53</v>
      </c>
      <c r="Q5" s="14" t="s">
        <v>57</v>
      </c>
      <c r="R5" s="13" t="s">
        <v>54</v>
      </c>
      <c r="S5" s="13" t="s">
        <v>55</v>
      </c>
    </row>
    <row r="6" spans="1:19" s="2" customFormat="1" x14ac:dyDescent="0.2">
      <c r="A6" s="8" t="s">
        <v>46</v>
      </c>
      <c r="B6" s="9" t="s">
        <v>165</v>
      </c>
      <c r="C6" s="8">
        <v>113.66</v>
      </c>
      <c r="D6" s="5" t="s">
        <v>29</v>
      </c>
      <c r="E6" s="27"/>
      <c r="F6" s="27"/>
      <c r="G6" s="27"/>
      <c r="H6" s="27"/>
      <c r="I6" s="28" t="s">
        <v>234</v>
      </c>
      <c r="J6" s="33">
        <v>1</v>
      </c>
      <c r="K6" s="33"/>
      <c r="L6" s="33">
        <v>1</v>
      </c>
      <c r="M6" s="33">
        <v>1</v>
      </c>
      <c r="N6" s="33">
        <v>1</v>
      </c>
      <c r="O6" s="33"/>
      <c r="P6" s="33"/>
      <c r="Q6" s="33"/>
      <c r="R6" s="33"/>
      <c r="S6" s="33">
        <v>2</v>
      </c>
    </row>
    <row r="7" spans="1:19" s="6" customFormat="1" x14ac:dyDescent="0.2">
      <c r="A7" s="8"/>
      <c r="B7" s="9" t="s">
        <v>166</v>
      </c>
      <c r="C7" s="8">
        <v>5.25</v>
      </c>
      <c r="D7" s="5" t="s">
        <v>28</v>
      </c>
      <c r="E7" s="27"/>
      <c r="F7" s="27"/>
      <c r="G7" s="27"/>
      <c r="H7" s="27"/>
      <c r="I7" s="28" t="s">
        <v>235</v>
      </c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s="6" customFormat="1" x14ac:dyDescent="0.2">
      <c r="A8" s="3"/>
      <c r="B8" s="4" t="s">
        <v>167</v>
      </c>
      <c r="C8" s="3">
        <v>14.15</v>
      </c>
      <c r="D8" s="5" t="s">
        <v>33</v>
      </c>
      <c r="E8" s="27"/>
      <c r="F8" s="27"/>
      <c r="G8" s="27"/>
      <c r="H8" s="27"/>
      <c r="I8" s="28" t="s">
        <v>234</v>
      </c>
      <c r="J8" s="34"/>
      <c r="K8" s="34"/>
      <c r="L8" s="34"/>
      <c r="M8" s="34"/>
      <c r="N8" s="34"/>
      <c r="O8" s="34"/>
      <c r="P8" s="34"/>
      <c r="Q8" s="34"/>
      <c r="R8" s="34"/>
      <c r="S8" s="34"/>
    </row>
    <row r="9" spans="1:19" s="6" customFormat="1" ht="11.25" x14ac:dyDescent="0.2">
      <c r="A9" s="3"/>
      <c r="B9" s="4" t="s">
        <v>47</v>
      </c>
      <c r="C9" s="3">
        <v>11.5</v>
      </c>
      <c r="D9" s="5" t="s">
        <v>15</v>
      </c>
      <c r="E9" s="15"/>
      <c r="F9" s="15"/>
      <c r="G9" s="15"/>
      <c r="H9" s="15"/>
      <c r="I9" s="28" t="s">
        <v>234</v>
      </c>
      <c r="J9" s="34"/>
      <c r="K9" s="34">
        <v>3</v>
      </c>
      <c r="L9" s="34"/>
      <c r="M9" s="34">
        <v>1</v>
      </c>
      <c r="N9" s="34"/>
      <c r="O9" s="34"/>
      <c r="P9" s="34"/>
      <c r="Q9" s="34"/>
      <c r="R9" s="34"/>
      <c r="S9" s="34"/>
    </row>
    <row r="10" spans="1:19" s="6" customFormat="1" ht="11.25" x14ac:dyDescent="0.2">
      <c r="A10" s="3"/>
      <c r="B10" s="4" t="s">
        <v>12</v>
      </c>
      <c r="C10" s="3">
        <v>23.46</v>
      </c>
      <c r="D10" s="5" t="s">
        <v>15</v>
      </c>
      <c r="E10" s="15"/>
      <c r="F10" s="15"/>
      <c r="G10" s="15"/>
      <c r="H10" s="15"/>
      <c r="I10" s="28" t="s">
        <v>234</v>
      </c>
      <c r="J10" s="34"/>
      <c r="K10" s="34"/>
      <c r="L10" s="34"/>
      <c r="M10" s="34">
        <v>2</v>
      </c>
      <c r="N10" s="34"/>
      <c r="O10" s="34"/>
      <c r="P10" s="34"/>
      <c r="Q10" s="34"/>
      <c r="R10" s="34"/>
      <c r="S10" s="34"/>
    </row>
    <row r="11" spans="1:19" s="6" customFormat="1" ht="11.25" x14ac:dyDescent="0.2">
      <c r="A11" s="3"/>
      <c r="B11" s="4" t="s">
        <v>168</v>
      </c>
      <c r="C11" s="3">
        <v>5.71</v>
      </c>
      <c r="D11" s="5" t="s">
        <v>26</v>
      </c>
      <c r="E11" s="15"/>
      <c r="F11" s="15"/>
      <c r="G11" s="15"/>
      <c r="H11" s="15"/>
      <c r="I11" s="28" t="s">
        <v>236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1:19" s="6" customFormat="1" ht="11.25" x14ac:dyDescent="0.2">
      <c r="A12" s="3"/>
      <c r="B12" s="4" t="s">
        <v>169</v>
      </c>
      <c r="C12" s="3">
        <v>5.04</v>
      </c>
      <c r="D12" s="5" t="s">
        <v>3</v>
      </c>
      <c r="E12" s="15"/>
      <c r="F12" s="15"/>
      <c r="G12" s="15"/>
      <c r="H12" s="15"/>
      <c r="I12" s="28" t="s">
        <v>236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</row>
    <row r="13" spans="1:19" s="6" customFormat="1" ht="11.25" x14ac:dyDescent="0.2">
      <c r="A13" s="3"/>
      <c r="B13" s="4" t="s">
        <v>170</v>
      </c>
      <c r="C13" s="3">
        <v>11.35</v>
      </c>
      <c r="D13" s="5" t="s">
        <v>3</v>
      </c>
      <c r="E13" s="15"/>
      <c r="F13" s="15"/>
      <c r="G13" s="15"/>
      <c r="H13" s="15"/>
      <c r="I13" s="28" t="s">
        <v>236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</row>
    <row r="14" spans="1:19" s="6" customFormat="1" ht="11.25" x14ac:dyDescent="0.2">
      <c r="A14" s="3"/>
      <c r="B14" s="4" t="s">
        <v>171</v>
      </c>
      <c r="C14" s="3">
        <v>2.5099999999999998</v>
      </c>
      <c r="D14" s="5" t="s">
        <v>162</v>
      </c>
      <c r="E14" s="15"/>
      <c r="F14" s="15"/>
      <c r="G14" s="15"/>
      <c r="H14" s="15"/>
      <c r="I14" s="28" t="s">
        <v>237</v>
      </c>
      <c r="J14" s="34"/>
      <c r="K14" s="34"/>
      <c r="L14" s="34"/>
      <c r="M14" s="34"/>
      <c r="N14" s="34"/>
      <c r="O14" s="34"/>
      <c r="P14" s="34"/>
      <c r="Q14" s="34"/>
      <c r="R14" s="34"/>
      <c r="S14" s="34"/>
    </row>
    <row r="15" spans="1:19" s="6" customFormat="1" ht="11.25" x14ac:dyDescent="0.2">
      <c r="A15" s="3"/>
      <c r="B15" s="4" t="s">
        <v>172</v>
      </c>
      <c r="C15" s="3">
        <v>9.66</v>
      </c>
      <c r="D15" s="5" t="s">
        <v>25</v>
      </c>
      <c r="E15" s="15"/>
      <c r="F15" s="15"/>
      <c r="G15" s="15"/>
      <c r="H15" s="15"/>
      <c r="I15" s="28" t="s">
        <v>238</v>
      </c>
      <c r="J15" s="34"/>
      <c r="K15" s="34"/>
      <c r="L15" s="34"/>
      <c r="M15" s="34"/>
      <c r="N15" s="34"/>
      <c r="O15" s="34"/>
      <c r="P15" s="34"/>
      <c r="Q15" s="34"/>
      <c r="R15" s="34"/>
      <c r="S15" s="34"/>
    </row>
    <row r="16" spans="1:19" s="6" customFormat="1" ht="11.25" x14ac:dyDescent="0.2">
      <c r="A16" s="3"/>
      <c r="B16" s="4"/>
      <c r="C16" s="3"/>
      <c r="D16" s="5"/>
      <c r="E16" s="15"/>
      <c r="F16" s="15"/>
      <c r="G16" s="15"/>
      <c r="H16" s="15"/>
      <c r="I16" s="28"/>
      <c r="J16" s="34"/>
      <c r="K16" s="34"/>
      <c r="L16" s="34"/>
      <c r="M16" s="34"/>
      <c r="N16" s="34"/>
      <c r="O16" s="34"/>
      <c r="P16" s="34"/>
      <c r="Q16" s="34"/>
      <c r="R16" s="34"/>
      <c r="S16" s="34"/>
    </row>
    <row r="17" spans="1:19" s="6" customFormat="1" ht="11.25" x14ac:dyDescent="0.2">
      <c r="A17" s="3" t="s">
        <v>173</v>
      </c>
      <c r="B17" s="4" t="s">
        <v>174</v>
      </c>
      <c r="C17" s="3">
        <v>91.63</v>
      </c>
      <c r="D17" s="5" t="s">
        <v>28</v>
      </c>
      <c r="E17" s="15"/>
      <c r="F17" s="15"/>
      <c r="G17" s="15"/>
      <c r="H17" s="15"/>
      <c r="I17" s="28" t="s">
        <v>234</v>
      </c>
      <c r="J17" s="34"/>
      <c r="K17" s="34"/>
      <c r="L17" s="34"/>
      <c r="M17" s="34">
        <v>8</v>
      </c>
      <c r="N17" s="34"/>
      <c r="O17" s="34"/>
      <c r="P17" s="34"/>
      <c r="Q17" s="34"/>
      <c r="R17" s="34"/>
      <c r="S17" s="34">
        <v>2</v>
      </c>
    </row>
    <row r="18" spans="1:19" s="6" customFormat="1" ht="11.25" x14ac:dyDescent="0.2">
      <c r="A18" s="3"/>
      <c r="B18" s="4" t="s">
        <v>167</v>
      </c>
      <c r="C18" s="3">
        <v>11.52</v>
      </c>
      <c r="D18" s="5" t="s">
        <v>33</v>
      </c>
      <c r="E18" s="15"/>
      <c r="F18" s="15"/>
      <c r="G18" s="15"/>
      <c r="H18" s="15"/>
      <c r="I18" s="28" t="s">
        <v>234</v>
      </c>
      <c r="J18" s="34"/>
      <c r="K18" s="34"/>
      <c r="L18" s="34"/>
      <c r="M18" s="34"/>
      <c r="N18" s="34"/>
      <c r="O18" s="34"/>
      <c r="P18" s="34"/>
      <c r="Q18" s="34"/>
      <c r="R18" s="34"/>
      <c r="S18" s="34"/>
    </row>
    <row r="19" spans="1:19" s="6" customFormat="1" ht="11.25" x14ac:dyDescent="0.2">
      <c r="A19" s="3"/>
      <c r="B19" s="4" t="s">
        <v>175</v>
      </c>
      <c r="C19" s="3">
        <v>13.94</v>
      </c>
      <c r="D19" s="5" t="s">
        <v>146</v>
      </c>
      <c r="E19" s="15"/>
      <c r="F19" s="15"/>
      <c r="G19" s="15"/>
      <c r="H19" s="15"/>
      <c r="I19" s="28" t="s">
        <v>234</v>
      </c>
      <c r="J19" s="34"/>
      <c r="K19" s="34"/>
      <c r="L19" s="34"/>
      <c r="M19" s="34"/>
      <c r="N19" s="34"/>
      <c r="O19" s="34">
        <v>1</v>
      </c>
      <c r="P19" s="34">
        <v>1</v>
      </c>
      <c r="Q19" s="34">
        <v>3</v>
      </c>
      <c r="R19" s="34"/>
      <c r="S19" s="34">
        <v>1</v>
      </c>
    </row>
    <row r="20" spans="1:19" s="6" customFormat="1" ht="11.25" x14ac:dyDescent="0.2">
      <c r="A20" s="3"/>
      <c r="B20" s="4" t="s">
        <v>176</v>
      </c>
      <c r="C20" s="3">
        <v>5.48</v>
      </c>
      <c r="D20" s="5" t="s">
        <v>26</v>
      </c>
      <c r="E20" s="15"/>
      <c r="F20" s="15"/>
      <c r="G20" s="15"/>
      <c r="H20" s="15"/>
      <c r="I20" s="28" t="s">
        <v>236</v>
      </c>
      <c r="J20" s="34"/>
      <c r="K20" s="34"/>
      <c r="L20" s="34"/>
      <c r="M20" s="34"/>
      <c r="N20" s="34"/>
      <c r="O20" s="34"/>
      <c r="P20" s="34"/>
      <c r="Q20" s="34"/>
      <c r="R20" s="34"/>
      <c r="S20" s="34"/>
    </row>
    <row r="21" spans="1:19" s="6" customFormat="1" ht="11.25" x14ac:dyDescent="0.2">
      <c r="A21" s="3"/>
      <c r="B21" s="4" t="s">
        <v>177</v>
      </c>
      <c r="C21" s="3">
        <v>7.78</v>
      </c>
      <c r="D21" s="5" t="s">
        <v>26</v>
      </c>
      <c r="E21" s="15"/>
      <c r="F21" s="15"/>
      <c r="G21" s="15"/>
      <c r="H21" s="15"/>
      <c r="I21" s="28" t="s">
        <v>236</v>
      </c>
      <c r="J21" s="34"/>
      <c r="K21" s="34"/>
      <c r="L21" s="34"/>
      <c r="M21" s="34"/>
      <c r="N21" s="34"/>
      <c r="O21" s="34"/>
      <c r="P21" s="34"/>
      <c r="Q21" s="34"/>
      <c r="R21" s="34"/>
      <c r="S21" s="34"/>
    </row>
    <row r="22" spans="1:19" s="6" customFormat="1" ht="11.25" x14ac:dyDescent="0.2">
      <c r="A22" s="3"/>
      <c r="B22" s="4" t="s">
        <v>48</v>
      </c>
      <c r="C22" s="3">
        <v>70.95</v>
      </c>
      <c r="D22" s="5" t="s">
        <v>17</v>
      </c>
      <c r="E22" s="15"/>
      <c r="F22" s="15"/>
      <c r="G22" s="15"/>
      <c r="H22" s="15"/>
      <c r="I22" s="28" t="s">
        <v>239</v>
      </c>
      <c r="J22" s="34"/>
      <c r="K22" s="34"/>
      <c r="L22" s="34">
        <v>1</v>
      </c>
      <c r="M22" s="34">
        <v>10</v>
      </c>
      <c r="N22" s="34"/>
      <c r="O22" s="34"/>
      <c r="P22" s="34"/>
      <c r="Q22" s="34"/>
      <c r="R22" s="34"/>
      <c r="S22" s="34"/>
    </row>
    <row r="23" spans="1:19" s="6" customFormat="1" ht="11.25" x14ac:dyDescent="0.2">
      <c r="A23" s="3"/>
      <c r="B23" s="4" t="s">
        <v>178</v>
      </c>
      <c r="C23" s="3">
        <v>8.92</v>
      </c>
      <c r="D23" s="5" t="s">
        <v>162</v>
      </c>
      <c r="E23" s="15"/>
      <c r="F23" s="15"/>
      <c r="G23" s="15"/>
      <c r="H23" s="15"/>
      <c r="I23" s="28" t="s">
        <v>240</v>
      </c>
      <c r="J23" s="34"/>
      <c r="K23" s="34"/>
      <c r="L23" s="34"/>
      <c r="M23" s="34"/>
      <c r="N23" s="34"/>
      <c r="O23" s="34"/>
      <c r="P23" s="34"/>
      <c r="Q23" s="34"/>
      <c r="R23" s="34"/>
      <c r="S23" s="34"/>
    </row>
    <row r="24" spans="1:19" s="6" customFormat="1" ht="11.25" x14ac:dyDescent="0.2">
      <c r="A24" s="3"/>
      <c r="B24" s="4" t="s">
        <v>171</v>
      </c>
      <c r="C24" s="3">
        <v>2.5099999999999998</v>
      </c>
      <c r="D24" s="5" t="s">
        <v>162</v>
      </c>
      <c r="E24" s="15"/>
      <c r="F24" s="15"/>
      <c r="G24" s="15"/>
      <c r="H24" s="15"/>
      <c r="I24" s="28" t="s">
        <v>237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</row>
    <row r="25" spans="1:19" s="6" customFormat="1" ht="11.25" x14ac:dyDescent="0.2">
      <c r="A25" s="3"/>
      <c r="B25" s="4" t="s">
        <v>179</v>
      </c>
      <c r="C25" s="3">
        <v>3.34</v>
      </c>
      <c r="D25" s="5" t="s">
        <v>162</v>
      </c>
      <c r="E25" s="15"/>
      <c r="F25" s="15"/>
      <c r="G25" s="15"/>
      <c r="H25" s="15"/>
      <c r="I25" s="28" t="s">
        <v>240</v>
      </c>
      <c r="J25" s="34"/>
      <c r="K25" s="34"/>
      <c r="L25" s="34"/>
      <c r="M25" s="34"/>
      <c r="N25" s="34"/>
      <c r="O25" s="34"/>
      <c r="P25" s="34"/>
      <c r="Q25" s="34"/>
      <c r="R25" s="34"/>
      <c r="S25" s="34"/>
    </row>
    <row r="26" spans="1:19" s="6" customFormat="1" ht="11.25" x14ac:dyDescent="0.2">
      <c r="A26" s="3"/>
      <c r="B26" s="4"/>
      <c r="C26" s="3"/>
      <c r="D26" s="5"/>
      <c r="E26" s="15"/>
      <c r="F26" s="15"/>
      <c r="G26" s="15"/>
      <c r="H26" s="15"/>
      <c r="I26" s="28"/>
      <c r="J26" s="34"/>
      <c r="K26" s="34"/>
      <c r="L26" s="34"/>
      <c r="M26" s="34"/>
      <c r="N26" s="34"/>
      <c r="O26" s="34"/>
      <c r="P26" s="34"/>
      <c r="Q26" s="34"/>
      <c r="R26" s="34"/>
      <c r="S26" s="34"/>
    </row>
    <row r="27" spans="1:19" s="6" customFormat="1" ht="11.25" x14ac:dyDescent="0.2">
      <c r="A27" s="3" t="s">
        <v>180</v>
      </c>
      <c r="B27" s="4" t="s">
        <v>181</v>
      </c>
      <c r="C27" s="3">
        <v>39.33</v>
      </c>
      <c r="D27" s="5" t="s">
        <v>30</v>
      </c>
      <c r="E27" s="15"/>
      <c r="F27" s="15"/>
      <c r="G27" s="15"/>
      <c r="H27" s="15"/>
      <c r="I27" s="28" t="s">
        <v>239</v>
      </c>
      <c r="J27" s="34"/>
      <c r="K27" s="34"/>
      <c r="L27" s="34"/>
      <c r="M27" s="34">
        <v>1</v>
      </c>
      <c r="N27" s="34"/>
      <c r="O27" s="34"/>
      <c r="P27" s="34"/>
      <c r="Q27" s="34"/>
      <c r="R27" s="34"/>
      <c r="S27" s="34">
        <v>2</v>
      </c>
    </row>
    <row r="28" spans="1:19" s="6" customFormat="1" ht="11.25" x14ac:dyDescent="0.2">
      <c r="A28" s="3"/>
      <c r="B28" s="4" t="s">
        <v>167</v>
      </c>
      <c r="C28" s="3">
        <v>9.5299999999999994</v>
      </c>
      <c r="D28" s="5" t="s">
        <v>33</v>
      </c>
      <c r="E28" s="15"/>
      <c r="F28" s="15"/>
      <c r="G28" s="15"/>
      <c r="H28" s="15"/>
      <c r="I28" s="28" t="s">
        <v>234</v>
      </c>
      <c r="J28" s="34"/>
      <c r="K28" s="34"/>
      <c r="L28" s="34"/>
      <c r="M28" s="34"/>
      <c r="N28" s="34"/>
      <c r="O28" s="34"/>
      <c r="P28" s="34"/>
      <c r="Q28" s="34"/>
      <c r="R28" s="34"/>
      <c r="S28" s="34"/>
    </row>
    <row r="29" spans="1:19" s="6" customFormat="1" ht="11.25" x14ac:dyDescent="0.2">
      <c r="A29" s="3"/>
      <c r="B29" s="4" t="s">
        <v>11</v>
      </c>
      <c r="C29" s="3">
        <v>5.14</v>
      </c>
      <c r="D29" s="5" t="s">
        <v>145</v>
      </c>
      <c r="E29" s="15"/>
      <c r="F29" s="15"/>
      <c r="G29" s="15"/>
      <c r="H29" s="15"/>
      <c r="I29" s="28" t="s">
        <v>240</v>
      </c>
      <c r="J29" s="34"/>
      <c r="K29" s="34"/>
      <c r="L29" s="34"/>
      <c r="M29" s="34"/>
      <c r="N29" s="34"/>
      <c r="O29" s="34">
        <v>1</v>
      </c>
      <c r="P29" s="34">
        <v>1</v>
      </c>
      <c r="Q29" s="34">
        <v>4</v>
      </c>
      <c r="R29" s="34"/>
      <c r="S29" s="34"/>
    </row>
    <row r="30" spans="1:19" s="6" customFormat="1" ht="11.25" x14ac:dyDescent="0.2">
      <c r="A30" s="3"/>
      <c r="B30" s="4" t="s">
        <v>182</v>
      </c>
      <c r="C30" s="3">
        <v>32.630000000000003</v>
      </c>
      <c r="D30" s="5" t="s">
        <v>17</v>
      </c>
      <c r="E30" s="15"/>
      <c r="F30" s="15"/>
      <c r="G30" s="15"/>
      <c r="H30" s="15"/>
      <c r="I30" s="28" t="s">
        <v>239</v>
      </c>
      <c r="J30" s="34">
        <v>3</v>
      </c>
      <c r="K30" s="34">
        <v>4</v>
      </c>
      <c r="L30" s="34">
        <v>1</v>
      </c>
      <c r="M30" s="34">
        <v>4</v>
      </c>
      <c r="N30" s="34">
        <v>3</v>
      </c>
      <c r="O30" s="34"/>
      <c r="P30" s="34"/>
      <c r="Q30" s="34"/>
      <c r="R30" s="34"/>
      <c r="S30" s="34"/>
    </row>
    <row r="31" spans="1:19" s="6" customFormat="1" ht="11.25" x14ac:dyDescent="0.2">
      <c r="A31" s="3"/>
      <c r="B31" s="4" t="s">
        <v>183</v>
      </c>
      <c r="C31" s="3">
        <v>31.57</v>
      </c>
      <c r="D31" s="5" t="s">
        <v>17</v>
      </c>
      <c r="E31" s="15"/>
      <c r="F31" s="15"/>
      <c r="G31" s="15"/>
      <c r="H31" s="15"/>
      <c r="I31" s="28" t="s">
        <v>239</v>
      </c>
      <c r="J31" s="34">
        <v>4</v>
      </c>
      <c r="K31" s="34">
        <v>3</v>
      </c>
      <c r="L31" s="34"/>
      <c r="M31" s="34">
        <v>5</v>
      </c>
      <c r="N31" s="34">
        <v>4</v>
      </c>
      <c r="O31" s="34"/>
      <c r="P31" s="34"/>
      <c r="Q31" s="34"/>
      <c r="R31" s="34"/>
      <c r="S31" s="34"/>
    </row>
    <row r="32" spans="1:19" s="6" customFormat="1" ht="11.25" x14ac:dyDescent="0.2">
      <c r="A32" s="3"/>
      <c r="B32" s="4" t="s">
        <v>184</v>
      </c>
      <c r="C32" s="3">
        <v>51.66</v>
      </c>
      <c r="D32" s="5" t="s">
        <v>17</v>
      </c>
      <c r="E32" s="15"/>
      <c r="F32" s="15"/>
      <c r="G32" s="15"/>
      <c r="H32" s="15"/>
      <c r="I32" s="28" t="s">
        <v>239</v>
      </c>
      <c r="J32" s="34">
        <v>4</v>
      </c>
      <c r="K32" s="34">
        <v>6</v>
      </c>
      <c r="L32" s="34"/>
      <c r="M32" s="34">
        <v>5</v>
      </c>
      <c r="N32" s="34">
        <v>4</v>
      </c>
      <c r="O32" s="34"/>
      <c r="P32" s="34"/>
      <c r="Q32" s="34"/>
      <c r="R32" s="34"/>
      <c r="S32" s="34"/>
    </row>
    <row r="33" spans="1:19" s="6" customFormat="1" ht="11.25" x14ac:dyDescent="0.2">
      <c r="A33" s="3"/>
      <c r="B33" s="4" t="s">
        <v>185</v>
      </c>
      <c r="C33" s="3">
        <v>24.41</v>
      </c>
      <c r="D33" s="5" t="s">
        <v>17</v>
      </c>
      <c r="E33" s="15"/>
      <c r="F33" s="15"/>
      <c r="G33" s="15"/>
      <c r="H33" s="15"/>
      <c r="I33" s="28" t="s">
        <v>239</v>
      </c>
      <c r="J33" s="34">
        <v>2</v>
      </c>
      <c r="K33" s="34">
        <v>2</v>
      </c>
      <c r="L33" s="34"/>
      <c r="M33" s="34">
        <v>2</v>
      </c>
      <c r="N33" s="34">
        <v>2</v>
      </c>
      <c r="O33" s="34"/>
      <c r="P33" s="34"/>
      <c r="Q33" s="34"/>
      <c r="R33" s="34"/>
      <c r="S33" s="34"/>
    </row>
    <row r="34" spans="1:19" s="6" customFormat="1" ht="11.25" x14ac:dyDescent="0.2">
      <c r="A34" s="3"/>
      <c r="B34" s="4" t="s">
        <v>186</v>
      </c>
      <c r="C34" s="3">
        <v>26.24</v>
      </c>
      <c r="D34" s="5" t="s">
        <v>17</v>
      </c>
      <c r="E34" s="15"/>
      <c r="F34" s="15"/>
      <c r="G34" s="15"/>
      <c r="H34" s="15"/>
      <c r="I34" s="28" t="s">
        <v>239</v>
      </c>
      <c r="J34" s="34">
        <v>2</v>
      </c>
      <c r="K34" s="34">
        <v>3</v>
      </c>
      <c r="L34" s="34"/>
      <c r="M34" s="34">
        <v>3</v>
      </c>
      <c r="N34" s="34">
        <v>3</v>
      </c>
      <c r="O34" s="34"/>
      <c r="P34" s="34"/>
      <c r="Q34" s="34"/>
      <c r="R34" s="34"/>
      <c r="S34" s="34"/>
    </row>
    <row r="35" spans="1:19" s="6" customFormat="1" ht="11.25" x14ac:dyDescent="0.2">
      <c r="A35" s="3"/>
      <c r="B35" s="4" t="s">
        <v>187</v>
      </c>
      <c r="C35" s="3">
        <v>31.03</v>
      </c>
      <c r="D35" s="5" t="s">
        <v>17</v>
      </c>
      <c r="E35" s="15"/>
      <c r="F35" s="15"/>
      <c r="G35" s="15"/>
      <c r="H35" s="15"/>
      <c r="I35" s="28" t="s">
        <v>239</v>
      </c>
      <c r="J35" s="34">
        <v>3</v>
      </c>
      <c r="K35" s="34">
        <v>4</v>
      </c>
      <c r="L35" s="34"/>
      <c r="M35" s="34">
        <v>4</v>
      </c>
      <c r="N35" s="34">
        <v>4</v>
      </c>
      <c r="O35" s="34"/>
      <c r="P35" s="34"/>
      <c r="Q35" s="34"/>
      <c r="R35" s="34"/>
      <c r="S35" s="34"/>
    </row>
    <row r="36" spans="1:19" s="6" customFormat="1" ht="11.25" x14ac:dyDescent="0.2">
      <c r="A36" s="3"/>
      <c r="B36" s="4" t="s">
        <v>176</v>
      </c>
      <c r="C36" s="3">
        <v>5.48</v>
      </c>
      <c r="D36" s="5" t="s">
        <v>26</v>
      </c>
      <c r="E36" s="15"/>
      <c r="F36" s="15"/>
      <c r="G36" s="15"/>
      <c r="H36" s="15"/>
      <c r="I36" s="28" t="s">
        <v>234</v>
      </c>
      <c r="J36" s="34"/>
      <c r="K36" s="34"/>
      <c r="L36" s="34"/>
      <c r="M36" s="34"/>
      <c r="N36" s="34"/>
      <c r="O36" s="34"/>
      <c r="P36" s="34"/>
      <c r="Q36" s="34"/>
      <c r="R36" s="34"/>
      <c r="S36" s="34"/>
    </row>
    <row r="37" spans="1:19" s="6" customFormat="1" ht="11.25" x14ac:dyDescent="0.2">
      <c r="A37" s="3"/>
      <c r="B37" s="4" t="s">
        <v>177</v>
      </c>
      <c r="C37" s="3">
        <v>7.78</v>
      </c>
      <c r="D37" s="5" t="s">
        <v>26</v>
      </c>
      <c r="E37" s="15"/>
      <c r="F37" s="15"/>
      <c r="G37" s="15"/>
      <c r="H37" s="15"/>
      <c r="I37" s="28" t="s">
        <v>234</v>
      </c>
      <c r="J37" s="34"/>
      <c r="K37" s="34"/>
      <c r="L37" s="34"/>
      <c r="M37" s="34"/>
      <c r="N37" s="34"/>
      <c r="O37" s="34"/>
      <c r="P37" s="34"/>
      <c r="Q37" s="34"/>
      <c r="R37" s="34"/>
      <c r="S37" s="34"/>
    </row>
    <row r="38" spans="1:19" s="6" customFormat="1" ht="11.25" x14ac:dyDescent="0.2">
      <c r="A38" s="3"/>
      <c r="B38" s="4" t="s">
        <v>171</v>
      </c>
      <c r="C38" s="3">
        <v>2.5099999999999998</v>
      </c>
      <c r="D38" s="5" t="s">
        <v>162</v>
      </c>
      <c r="E38" s="15"/>
      <c r="F38" s="15"/>
      <c r="G38" s="15"/>
      <c r="H38" s="15"/>
      <c r="I38" s="28" t="s">
        <v>237</v>
      </c>
      <c r="J38" s="34"/>
      <c r="K38" s="34"/>
      <c r="L38" s="34"/>
      <c r="M38" s="34"/>
      <c r="N38" s="34"/>
      <c r="O38" s="34"/>
      <c r="P38" s="34"/>
      <c r="Q38" s="34"/>
      <c r="R38" s="34"/>
      <c r="S38" s="34"/>
    </row>
    <row r="39" spans="1:19" s="6" customFormat="1" ht="11.25" x14ac:dyDescent="0.2">
      <c r="A39" s="3"/>
      <c r="B39" s="4"/>
      <c r="C39" s="3"/>
      <c r="D39" s="5"/>
      <c r="E39" s="15"/>
      <c r="F39" s="15"/>
      <c r="G39" s="15"/>
      <c r="H39" s="15"/>
      <c r="I39" s="28"/>
      <c r="J39" s="34"/>
      <c r="K39" s="34"/>
      <c r="L39" s="34"/>
      <c r="M39" s="34"/>
      <c r="N39" s="34"/>
      <c r="O39" s="34"/>
      <c r="P39" s="34"/>
      <c r="Q39" s="34"/>
      <c r="R39" s="34"/>
      <c r="S39" s="34"/>
    </row>
    <row r="40" spans="1:19" s="6" customFormat="1" ht="11.25" x14ac:dyDescent="0.2">
      <c r="A40" s="3" t="s">
        <v>188</v>
      </c>
      <c r="B40" s="4" t="s">
        <v>181</v>
      </c>
      <c r="C40" s="3">
        <v>39.33</v>
      </c>
      <c r="D40" s="5" t="s">
        <v>30</v>
      </c>
      <c r="E40" s="15"/>
      <c r="F40" s="15"/>
      <c r="G40" s="15"/>
      <c r="H40" s="15"/>
      <c r="I40" s="28" t="s">
        <v>239</v>
      </c>
      <c r="J40" s="34"/>
      <c r="K40" s="34"/>
      <c r="L40" s="34">
        <v>1</v>
      </c>
      <c r="M40" s="34"/>
      <c r="N40" s="34"/>
      <c r="O40" s="34"/>
      <c r="P40" s="34"/>
      <c r="Q40" s="34"/>
      <c r="R40" s="34"/>
      <c r="S40" s="34">
        <v>2</v>
      </c>
    </row>
    <row r="41" spans="1:19" s="6" customFormat="1" ht="11.25" x14ac:dyDescent="0.2">
      <c r="A41" s="3"/>
      <c r="B41" s="4" t="s">
        <v>167</v>
      </c>
      <c r="C41" s="3">
        <v>9.5299999999999994</v>
      </c>
      <c r="D41" s="5" t="s">
        <v>33</v>
      </c>
      <c r="E41" s="15"/>
      <c r="F41" s="15"/>
      <c r="G41" s="15"/>
      <c r="H41" s="15"/>
      <c r="I41" s="28" t="s">
        <v>234</v>
      </c>
      <c r="J41" s="34"/>
      <c r="K41" s="34"/>
      <c r="L41" s="34"/>
      <c r="M41" s="34"/>
      <c r="N41" s="34"/>
      <c r="O41" s="34"/>
      <c r="P41" s="34"/>
      <c r="Q41" s="34"/>
      <c r="R41" s="34"/>
      <c r="S41" s="34"/>
    </row>
    <row r="42" spans="1:19" s="6" customFormat="1" ht="11.25" x14ac:dyDescent="0.2">
      <c r="A42" s="3"/>
      <c r="B42" s="4" t="s">
        <v>11</v>
      </c>
      <c r="C42" s="3">
        <v>5.14</v>
      </c>
      <c r="D42" s="5" t="s">
        <v>145</v>
      </c>
      <c r="E42" s="15"/>
      <c r="F42" s="15"/>
      <c r="G42" s="15"/>
      <c r="H42" s="15"/>
      <c r="I42" s="28" t="s">
        <v>240</v>
      </c>
      <c r="J42" s="34"/>
      <c r="K42" s="34"/>
      <c r="L42" s="34"/>
      <c r="M42" s="34"/>
      <c r="N42" s="34"/>
      <c r="O42" s="34">
        <v>1</v>
      </c>
      <c r="P42" s="34">
        <v>1</v>
      </c>
      <c r="Q42" s="34">
        <v>2</v>
      </c>
      <c r="R42" s="34"/>
      <c r="S42" s="34"/>
    </row>
    <row r="43" spans="1:19" s="6" customFormat="1" ht="11.25" x14ac:dyDescent="0.2">
      <c r="A43" s="3"/>
      <c r="B43" s="4" t="s">
        <v>189</v>
      </c>
      <c r="C43" s="3">
        <v>18.29</v>
      </c>
      <c r="D43" s="5" t="s">
        <v>17</v>
      </c>
      <c r="E43" s="15"/>
      <c r="F43" s="15"/>
      <c r="G43" s="15"/>
      <c r="H43" s="15"/>
      <c r="I43" s="28" t="s">
        <v>239</v>
      </c>
      <c r="J43" s="34">
        <v>1</v>
      </c>
      <c r="K43" s="34">
        <v>1</v>
      </c>
      <c r="L43" s="34">
        <v>1</v>
      </c>
      <c r="M43" s="34">
        <v>2</v>
      </c>
      <c r="N43" s="34">
        <v>1</v>
      </c>
      <c r="O43" s="34"/>
      <c r="P43" s="34"/>
      <c r="Q43" s="34"/>
      <c r="R43" s="34"/>
      <c r="S43" s="34"/>
    </row>
    <row r="44" spans="1:19" s="6" customFormat="1" ht="11.25" x14ac:dyDescent="0.2">
      <c r="A44" s="3"/>
      <c r="B44" s="4" t="s">
        <v>190</v>
      </c>
      <c r="C44" s="3">
        <v>27.98</v>
      </c>
      <c r="D44" s="5" t="s">
        <v>17</v>
      </c>
      <c r="E44" s="15"/>
      <c r="F44" s="15"/>
      <c r="G44" s="15"/>
      <c r="H44" s="15"/>
      <c r="I44" s="28" t="s">
        <v>239</v>
      </c>
      <c r="J44" s="34">
        <v>4</v>
      </c>
      <c r="K44" s="34">
        <v>4</v>
      </c>
      <c r="L44" s="34">
        <v>2</v>
      </c>
      <c r="M44" s="34">
        <v>5</v>
      </c>
      <c r="N44" s="34">
        <v>4</v>
      </c>
      <c r="O44" s="34"/>
      <c r="P44" s="34"/>
      <c r="Q44" s="34"/>
      <c r="R44" s="34"/>
      <c r="S44" s="34"/>
    </row>
    <row r="45" spans="1:19" s="6" customFormat="1" ht="11.25" x14ac:dyDescent="0.2">
      <c r="A45" s="3"/>
      <c r="B45" s="4" t="s">
        <v>257</v>
      </c>
      <c r="C45" s="3">
        <v>35.58</v>
      </c>
      <c r="D45" s="5" t="s">
        <v>17</v>
      </c>
      <c r="E45" s="15"/>
      <c r="F45" s="15"/>
      <c r="G45" s="15"/>
      <c r="H45" s="15"/>
      <c r="I45" s="28" t="s">
        <v>239</v>
      </c>
      <c r="J45" s="34"/>
      <c r="K45" s="34">
        <v>1</v>
      </c>
      <c r="L45" s="34"/>
      <c r="M45" s="34">
        <v>5</v>
      </c>
      <c r="N45" s="34"/>
      <c r="O45" s="34"/>
      <c r="P45" s="34"/>
      <c r="Q45" s="34"/>
      <c r="R45" s="34"/>
      <c r="S45" s="34"/>
    </row>
    <row r="46" spans="1:19" s="6" customFormat="1" ht="11.25" x14ac:dyDescent="0.2">
      <c r="A46" s="3"/>
      <c r="B46" s="4" t="s">
        <v>191</v>
      </c>
      <c r="C46" s="3">
        <v>24.41</v>
      </c>
      <c r="D46" s="5" t="s">
        <v>17</v>
      </c>
      <c r="E46" s="15"/>
      <c r="F46" s="15"/>
      <c r="G46" s="15"/>
      <c r="H46" s="15"/>
      <c r="I46" s="28" t="s">
        <v>239</v>
      </c>
      <c r="J46" s="34">
        <v>1</v>
      </c>
      <c r="K46" s="34">
        <v>1</v>
      </c>
      <c r="L46" s="34">
        <v>1</v>
      </c>
      <c r="M46" s="34">
        <v>2</v>
      </c>
      <c r="N46" s="34">
        <v>1</v>
      </c>
      <c r="O46" s="34"/>
      <c r="P46" s="34"/>
      <c r="Q46" s="34"/>
      <c r="R46" s="34"/>
      <c r="S46" s="34"/>
    </row>
    <row r="47" spans="1:19" s="6" customFormat="1" ht="11.25" x14ac:dyDescent="0.2">
      <c r="A47" s="3"/>
      <c r="B47" s="4" t="s">
        <v>192</v>
      </c>
      <c r="C47" s="3">
        <v>26.24</v>
      </c>
      <c r="D47" s="5" t="s">
        <v>17</v>
      </c>
      <c r="E47" s="15"/>
      <c r="F47" s="15"/>
      <c r="G47" s="15"/>
      <c r="H47" s="15"/>
      <c r="I47" s="28" t="s">
        <v>239</v>
      </c>
      <c r="J47" s="34">
        <v>3</v>
      </c>
      <c r="K47" s="34">
        <v>1</v>
      </c>
      <c r="L47" s="34"/>
      <c r="M47" s="34">
        <v>3</v>
      </c>
      <c r="N47" s="34">
        <v>3</v>
      </c>
      <c r="O47" s="34"/>
      <c r="P47" s="34"/>
      <c r="Q47" s="34"/>
      <c r="R47" s="34"/>
      <c r="S47" s="34"/>
    </row>
    <row r="48" spans="1:19" s="6" customFormat="1" ht="11.25" x14ac:dyDescent="0.2">
      <c r="A48" s="3"/>
      <c r="B48" s="4" t="s">
        <v>193</v>
      </c>
      <c r="C48" s="3">
        <v>31.03</v>
      </c>
      <c r="D48" s="5" t="s">
        <v>17</v>
      </c>
      <c r="E48" s="15"/>
      <c r="F48" s="15"/>
      <c r="G48" s="15"/>
      <c r="H48" s="15"/>
      <c r="I48" s="28" t="s">
        <v>239</v>
      </c>
      <c r="J48" s="34">
        <v>3</v>
      </c>
      <c r="K48" s="34">
        <v>3</v>
      </c>
      <c r="L48" s="34">
        <v>1</v>
      </c>
      <c r="M48" s="34">
        <v>3</v>
      </c>
      <c r="N48" s="34">
        <v>3</v>
      </c>
      <c r="O48" s="34"/>
      <c r="P48" s="34"/>
      <c r="Q48" s="34"/>
      <c r="R48" s="34"/>
      <c r="S48" s="34"/>
    </row>
    <row r="49" spans="1:19" s="6" customFormat="1" ht="11.25" x14ac:dyDescent="0.2">
      <c r="A49" s="3"/>
      <c r="B49" s="31" t="s">
        <v>194</v>
      </c>
      <c r="C49" s="3"/>
      <c r="D49" s="5"/>
      <c r="E49" s="15"/>
      <c r="F49" s="15"/>
      <c r="G49" s="15"/>
      <c r="H49" s="15"/>
      <c r="I49" s="28" t="s">
        <v>237</v>
      </c>
      <c r="J49" s="34"/>
      <c r="K49" s="34"/>
      <c r="L49" s="34"/>
      <c r="M49" s="34"/>
      <c r="N49" s="34"/>
      <c r="O49" s="34"/>
      <c r="P49" s="34"/>
      <c r="Q49" s="34"/>
      <c r="R49" s="34"/>
      <c r="S49" s="34"/>
    </row>
    <row r="50" spans="1:19" s="6" customFormat="1" ht="11.25" x14ac:dyDescent="0.2">
      <c r="A50" s="3"/>
      <c r="B50" s="4" t="s">
        <v>176</v>
      </c>
      <c r="C50" s="3">
        <v>4.92</v>
      </c>
      <c r="D50" s="5" t="s">
        <v>26</v>
      </c>
      <c r="E50" s="15"/>
      <c r="F50" s="15"/>
      <c r="G50" s="15"/>
      <c r="H50" s="15"/>
      <c r="I50" s="28" t="s">
        <v>234</v>
      </c>
      <c r="J50" s="34"/>
      <c r="K50" s="34"/>
      <c r="L50" s="34"/>
      <c r="M50" s="34"/>
      <c r="N50" s="34"/>
      <c r="O50" s="34"/>
      <c r="P50" s="34"/>
      <c r="Q50" s="34"/>
      <c r="R50" s="34"/>
      <c r="S50" s="34"/>
    </row>
    <row r="51" spans="1:19" s="6" customFormat="1" ht="11.25" x14ac:dyDescent="0.2">
      <c r="A51" s="3"/>
      <c r="B51" s="4" t="s">
        <v>177</v>
      </c>
      <c r="C51" s="3">
        <v>7.51</v>
      </c>
      <c r="D51" s="5" t="s">
        <v>26</v>
      </c>
      <c r="E51" s="15"/>
      <c r="F51" s="15"/>
      <c r="G51" s="15"/>
      <c r="H51" s="15"/>
      <c r="I51" s="28" t="s">
        <v>234</v>
      </c>
      <c r="J51" s="34"/>
      <c r="K51" s="34"/>
      <c r="L51" s="34"/>
      <c r="M51" s="34"/>
      <c r="N51" s="34"/>
      <c r="O51" s="34"/>
      <c r="P51" s="34"/>
      <c r="Q51" s="34"/>
      <c r="R51" s="34"/>
      <c r="S51" s="34"/>
    </row>
    <row r="52" spans="1:19" s="6" customFormat="1" ht="11.25" x14ac:dyDescent="0.2">
      <c r="A52" s="3"/>
      <c r="B52" s="4" t="s">
        <v>171</v>
      </c>
      <c r="C52" s="3">
        <v>2.5099999999999998</v>
      </c>
      <c r="D52" s="5" t="s">
        <v>162</v>
      </c>
      <c r="E52" s="15"/>
      <c r="F52" s="15"/>
      <c r="G52" s="15"/>
      <c r="H52" s="15"/>
      <c r="I52" s="28" t="s">
        <v>237</v>
      </c>
      <c r="J52" s="34"/>
      <c r="K52" s="34"/>
      <c r="L52" s="34"/>
      <c r="M52" s="34"/>
      <c r="N52" s="34"/>
      <c r="O52" s="34"/>
      <c r="P52" s="34"/>
      <c r="Q52" s="34"/>
      <c r="R52" s="34"/>
      <c r="S52" s="34"/>
    </row>
    <row r="53" spans="1:19" s="6" customFormat="1" ht="11.25" x14ac:dyDescent="0.2">
      <c r="A53" s="3"/>
      <c r="B53" s="4"/>
      <c r="C53" s="3"/>
      <c r="D53" s="5"/>
      <c r="E53" s="15"/>
      <c r="F53" s="15"/>
      <c r="G53" s="15"/>
      <c r="H53" s="15"/>
      <c r="I53" s="28"/>
      <c r="J53" s="34"/>
      <c r="K53" s="34"/>
      <c r="L53" s="34"/>
      <c r="M53" s="34"/>
      <c r="N53" s="34"/>
      <c r="O53" s="34"/>
      <c r="P53" s="34"/>
      <c r="Q53" s="34"/>
      <c r="R53" s="34"/>
      <c r="S53" s="34"/>
    </row>
    <row r="54" spans="1:19" s="6" customFormat="1" ht="11.25" x14ac:dyDescent="0.2">
      <c r="A54" s="3" t="s">
        <v>195</v>
      </c>
      <c r="B54" s="4" t="s">
        <v>181</v>
      </c>
      <c r="C54" s="3">
        <v>39.33</v>
      </c>
      <c r="D54" s="5" t="s">
        <v>30</v>
      </c>
      <c r="E54" s="15"/>
      <c r="F54" s="15"/>
      <c r="G54" s="15"/>
      <c r="H54" s="15"/>
      <c r="I54" s="28" t="s">
        <v>239</v>
      </c>
      <c r="J54" s="34"/>
      <c r="K54" s="34"/>
      <c r="L54" s="34">
        <v>1</v>
      </c>
      <c r="M54" s="34">
        <v>1</v>
      </c>
      <c r="N54" s="34"/>
      <c r="O54" s="34"/>
      <c r="P54" s="34"/>
      <c r="Q54" s="34"/>
      <c r="R54" s="34"/>
      <c r="S54" s="34">
        <v>2</v>
      </c>
    </row>
    <row r="55" spans="1:19" s="6" customFormat="1" ht="11.25" x14ac:dyDescent="0.2">
      <c r="A55" s="3"/>
      <c r="B55" s="4" t="s">
        <v>167</v>
      </c>
      <c r="C55" s="3">
        <v>9.5299999999999994</v>
      </c>
      <c r="D55" s="5" t="s">
        <v>33</v>
      </c>
      <c r="E55" s="15"/>
      <c r="F55" s="15"/>
      <c r="G55" s="15"/>
      <c r="H55" s="15"/>
      <c r="I55" s="28" t="s">
        <v>234</v>
      </c>
      <c r="J55" s="34"/>
      <c r="K55" s="34"/>
      <c r="L55" s="34"/>
      <c r="M55" s="34"/>
      <c r="N55" s="34"/>
      <c r="O55" s="34"/>
      <c r="P55" s="34"/>
      <c r="Q55" s="34"/>
      <c r="R55" s="34"/>
      <c r="S55" s="34"/>
    </row>
    <row r="56" spans="1:19" s="6" customFormat="1" ht="11.25" x14ac:dyDescent="0.2">
      <c r="A56" s="3"/>
      <c r="B56" s="4" t="s">
        <v>11</v>
      </c>
      <c r="C56" s="3">
        <v>5.14</v>
      </c>
      <c r="D56" s="5" t="s">
        <v>145</v>
      </c>
      <c r="E56" s="15"/>
      <c r="F56" s="15"/>
      <c r="G56" s="15"/>
      <c r="H56" s="15"/>
      <c r="I56" s="28" t="s">
        <v>240</v>
      </c>
      <c r="J56" s="34"/>
      <c r="K56" s="34"/>
      <c r="L56" s="34"/>
      <c r="M56" s="34"/>
      <c r="N56" s="34"/>
      <c r="O56" s="34">
        <v>1</v>
      </c>
      <c r="P56" s="34">
        <v>1</v>
      </c>
      <c r="Q56" s="34">
        <v>2</v>
      </c>
      <c r="R56" s="34"/>
      <c r="S56" s="34"/>
    </row>
    <row r="57" spans="1:19" s="6" customFormat="1" ht="11.25" x14ac:dyDescent="0.2">
      <c r="A57" s="3"/>
      <c r="B57" s="4" t="s">
        <v>196</v>
      </c>
      <c r="C57" s="3">
        <v>18.29</v>
      </c>
      <c r="D57" s="5" t="s">
        <v>17</v>
      </c>
      <c r="E57" s="15"/>
      <c r="F57" s="15"/>
      <c r="G57" s="15"/>
      <c r="H57" s="15"/>
      <c r="I57" s="28" t="s">
        <v>239</v>
      </c>
      <c r="J57" s="34">
        <v>2</v>
      </c>
      <c r="K57" s="34">
        <v>2</v>
      </c>
      <c r="L57" s="34">
        <v>1</v>
      </c>
      <c r="M57" s="34">
        <v>3</v>
      </c>
      <c r="N57" s="34">
        <v>2</v>
      </c>
      <c r="O57" s="34"/>
      <c r="P57" s="34"/>
      <c r="Q57" s="34"/>
      <c r="R57" s="34"/>
      <c r="S57" s="34"/>
    </row>
    <row r="58" spans="1:19" s="6" customFormat="1" ht="11.25" x14ac:dyDescent="0.2">
      <c r="A58" s="3"/>
      <c r="B58" s="4" t="s">
        <v>197</v>
      </c>
      <c r="C58" s="3">
        <v>35.159999999999997</v>
      </c>
      <c r="D58" s="5" t="s">
        <v>17</v>
      </c>
      <c r="E58" s="15"/>
      <c r="F58" s="15"/>
      <c r="G58" s="15"/>
      <c r="H58" s="15"/>
      <c r="I58" s="28" t="s">
        <v>239</v>
      </c>
      <c r="J58" s="34">
        <v>4</v>
      </c>
      <c r="K58" s="34">
        <v>4</v>
      </c>
      <c r="L58" s="34"/>
      <c r="M58" s="34">
        <v>4</v>
      </c>
      <c r="N58" s="34">
        <v>4</v>
      </c>
      <c r="O58" s="34"/>
      <c r="P58" s="34"/>
      <c r="Q58" s="34"/>
      <c r="R58" s="34"/>
      <c r="S58" s="34"/>
    </row>
    <row r="59" spans="1:19" s="6" customFormat="1" ht="11.25" x14ac:dyDescent="0.2">
      <c r="A59" s="3"/>
      <c r="B59" s="4" t="s">
        <v>198</v>
      </c>
      <c r="C59" s="3">
        <v>28.9</v>
      </c>
      <c r="D59" s="5" t="s">
        <v>17</v>
      </c>
      <c r="E59" s="15"/>
      <c r="F59" s="15"/>
      <c r="G59" s="15"/>
      <c r="H59" s="15"/>
      <c r="I59" s="28" t="s">
        <v>239</v>
      </c>
      <c r="J59" s="34">
        <v>3</v>
      </c>
      <c r="K59" s="34">
        <v>3</v>
      </c>
      <c r="L59" s="34"/>
      <c r="M59" s="34">
        <v>4</v>
      </c>
      <c r="N59" s="34">
        <v>3</v>
      </c>
      <c r="O59" s="34"/>
      <c r="P59" s="34"/>
      <c r="Q59" s="34"/>
      <c r="R59" s="34"/>
      <c r="S59" s="34"/>
    </row>
    <row r="60" spans="1:19" s="6" customFormat="1" ht="11.25" x14ac:dyDescent="0.2">
      <c r="A60" s="3"/>
      <c r="B60" s="4" t="s">
        <v>199</v>
      </c>
      <c r="C60" s="3">
        <v>24.41</v>
      </c>
      <c r="D60" s="5" t="s">
        <v>17</v>
      </c>
      <c r="E60" s="15"/>
      <c r="F60" s="15"/>
      <c r="G60" s="15"/>
      <c r="H60" s="15"/>
      <c r="I60" s="28" t="s">
        <v>239</v>
      </c>
      <c r="J60" s="34">
        <v>2</v>
      </c>
      <c r="K60" s="34">
        <v>1</v>
      </c>
      <c r="L60" s="34"/>
      <c r="M60" s="34">
        <v>3</v>
      </c>
      <c r="N60" s="34">
        <v>3</v>
      </c>
      <c r="O60" s="34"/>
      <c r="P60" s="34"/>
      <c r="Q60" s="34"/>
      <c r="R60" s="34"/>
      <c r="S60" s="34"/>
    </row>
    <row r="61" spans="1:19" s="6" customFormat="1" ht="11.25" x14ac:dyDescent="0.2">
      <c r="A61" s="3"/>
      <c r="B61" s="4" t="s">
        <v>200</v>
      </c>
      <c r="C61" s="3">
        <v>26.24</v>
      </c>
      <c r="D61" s="5" t="s">
        <v>17</v>
      </c>
      <c r="E61" s="15"/>
      <c r="F61" s="15"/>
      <c r="G61" s="15"/>
      <c r="H61" s="15"/>
      <c r="I61" s="28" t="s">
        <v>239</v>
      </c>
      <c r="J61" s="34">
        <v>3</v>
      </c>
      <c r="K61" s="34">
        <v>2</v>
      </c>
      <c r="L61" s="34">
        <v>1</v>
      </c>
      <c r="M61" s="34">
        <v>4</v>
      </c>
      <c r="N61" s="34">
        <v>3</v>
      </c>
      <c r="O61" s="34"/>
      <c r="P61" s="34"/>
      <c r="Q61" s="34"/>
      <c r="R61" s="34"/>
      <c r="S61" s="34"/>
    </row>
    <row r="62" spans="1:19" s="6" customFormat="1" ht="11.25" x14ac:dyDescent="0.2">
      <c r="A62" s="3"/>
      <c r="B62" s="4" t="s">
        <v>201</v>
      </c>
      <c r="C62" s="3">
        <v>31.03</v>
      </c>
      <c r="D62" s="5" t="s">
        <v>17</v>
      </c>
      <c r="E62" s="15"/>
      <c r="F62" s="15"/>
      <c r="G62" s="15"/>
      <c r="H62" s="15"/>
      <c r="I62" s="28" t="s">
        <v>239</v>
      </c>
      <c r="J62" s="34">
        <v>3</v>
      </c>
      <c r="K62" s="34">
        <v>6</v>
      </c>
      <c r="L62" s="34">
        <v>2</v>
      </c>
      <c r="M62" s="34">
        <v>4</v>
      </c>
      <c r="N62" s="34">
        <v>3</v>
      </c>
      <c r="O62" s="34"/>
      <c r="P62" s="34"/>
      <c r="Q62" s="34"/>
      <c r="R62" s="34"/>
      <c r="S62" s="34"/>
    </row>
    <row r="63" spans="1:19" s="6" customFormat="1" ht="11.25" x14ac:dyDescent="0.2">
      <c r="A63" s="3"/>
      <c r="B63" s="4" t="s">
        <v>176</v>
      </c>
      <c r="C63" s="3">
        <v>5.5</v>
      </c>
      <c r="D63" s="5" t="s">
        <v>26</v>
      </c>
      <c r="E63" s="15"/>
      <c r="F63" s="15"/>
      <c r="G63" s="15"/>
      <c r="H63" s="15"/>
      <c r="I63" s="28" t="s">
        <v>234</v>
      </c>
      <c r="J63" s="34"/>
      <c r="K63" s="34"/>
      <c r="L63" s="34"/>
      <c r="M63" s="34"/>
      <c r="N63" s="34"/>
      <c r="O63" s="34"/>
      <c r="P63" s="34"/>
      <c r="Q63" s="34"/>
      <c r="R63" s="34"/>
      <c r="S63" s="34"/>
    </row>
    <row r="64" spans="1:19" s="6" customFormat="1" ht="11.25" x14ac:dyDescent="0.2">
      <c r="A64" s="3"/>
      <c r="B64" s="4" t="s">
        <v>177</v>
      </c>
      <c r="C64" s="3">
        <v>7.77</v>
      </c>
      <c r="D64" s="5" t="s">
        <v>26</v>
      </c>
      <c r="E64" s="15"/>
      <c r="F64" s="15"/>
      <c r="G64" s="15"/>
      <c r="H64" s="15"/>
      <c r="I64" s="28" t="s">
        <v>234</v>
      </c>
      <c r="J64" s="34"/>
      <c r="K64" s="34"/>
      <c r="L64" s="34"/>
      <c r="M64" s="34"/>
      <c r="N64" s="34"/>
      <c r="O64" s="34"/>
      <c r="P64" s="34"/>
      <c r="Q64" s="34"/>
      <c r="R64" s="34"/>
      <c r="S64" s="34"/>
    </row>
    <row r="65" spans="1:19" s="6" customFormat="1" ht="11.25" x14ac:dyDescent="0.2">
      <c r="A65" s="3"/>
      <c r="B65" s="4" t="s">
        <v>171</v>
      </c>
      <c r="C65" s="3">
        <v>2.5099999999999998</v>
      </c>
      <c r="D65" s="5" t="s">
        <v>162</v>
      </c>
      <c r="E65" s="15"/>
      <c r="F65" s="15"/>
      <c r="G65" s="15"/>
      <c r="H65" s="15"/>
      <c r="I65" s="28" t="s">
        <v>237</v>
      </c>
      <c r="J65" s="34"/>
      <c r="K65" s="34"/>
      <c r="L65" s="34"/>
      <c r="M65" s="34"/>
      <c r="N65" s="34"/>
      <c r="O65" s="34"/>
      <c r="P65" s="34"/>
      <c r="Q65" s="34"/>
      <c r="R65" s="34"/>
      <c r="S65" s="34"/>
    </row>
    <row r="66" spans="1:19" s="6" customFormat="1" ht="11.25" x14ac:dyDescent="0.2">
      <c r="A66" s="3"/>
      <c r="B66" s="4"/>
      <c r="C66" s="3"/>
      <c r="D66" s="5"/>
      <c r="E66" s="15"/>
      <c r="F66" s="15"/>
      <c r="G66" s="15"/>
      <c r="H66" s="15"/>
      <c r="I66" s="28"/>
      <c r="J66" s="34"/>
      <c r="K66" s="34"/>
      <c r="L66" s="34"/>
      <c r="M66" s="34"/>
      <c r="N66" s="34"/>
      <c r="O66" s="34"/>
      <c r="P66" s="34"/>
      <c r="Q66" s="34"/>
      <c r="R66" s="34"/>
      <c r="S66" s="34"/>
    </row>
    <row r="67" spans="1:19" s="6" customFormat="1" ht="11.25" x14ac:dyDescent="0.2">
      <c r="A67" s="3" t="s">
        <v>202</v>
      </c>
      <c r="B67" s="4" t="s">
        <v>181</v>
      </c>
      <c r="C67" s="3">
        <v>39.28</v>
      </c>
      <c r="D67" s="5" t="s">
        <v>30</v>
      </c>
      <c r="E67" s="15"/>
      <c r="F67" s="15"/>
      <c r="G67" s="15"/>
      <c r="H67" s="15"/>
      <c r="I67" s="28" t="s">
        <v>239</v>
      </c>
      <c r="J67" s="34"/>
      <c r="K67" s="34"/>
      <c r="L67" s="34"/>
      <c r="M67" s="34"/>
      <c r="N67" s="34"/>
      <c r="O67" s="34"/>
      <c r="P67" s="34"/>
      <c r="Q67" s="34"/>
      <c r="R67" s="34"/>
      <c r="S67" s="34">
        <v>2</v>
      </c>
    </row>
    <row r="68" spans="1:19" s="6" customFormat="1" ht="11.25" x14ac:dyDescent="0.2">
      <c r="A68" s="3"/>
      <c r="B68" s="4" t="s">
        <v>167</v>
      </c>
      <c r="C68" s="3">
        <v>9.5299999999999994</v>
      </c>
      <c r="D68" s="5" t="s">
        <v>33</v>
      </c>
      <c r="E68" s="15"/>
      <c r="F68" s="15"/>
      <c r="G68" s="15"/>
      <c r="H68" s="15"/>
      <c r="I68" s="28" t="s">
        <v>234</v>
      </c>
      <c r="J68" s="34"/>
      <c r="K68" s="34"/>
      <c r="L68" s="34"/>
      <c r="M68" s="34"/>
      <c r="N68" s="34"/>
      <c r="O68" s="34"/>
      <c r="P68" s="34"/>
      <c r="Q68" s="34"/>
      <c r="R68" s="34"/>
      <c r="S68" s="34"/>
    </row>
    <row r="69" spans="1:19" s="6" customFormat="1" ht="11.25" x14ac:dyDescent="0.2">
      <c r="A69" s="3"/>
      <c r="B69" s="4" t="s">
        <v>11</v>
      </c>
      <c r="C69" s="3">
        <v>5.14</v>
      </c>
      <c r="D69" s="5" t="s">
        <v>145</v>
      </c>
      <c r="E69" s="15"/>
      <c r="F69" s="15"/>
      <c r="G69" s="15"/>
      <c r="H69" s="15"/>
      <c r="I69" s="28" t="s">
        <v>240</v>
      </c>
      <c r="J69" s="34"/>
      <c r="K69" s="34"/>
      <c r="L69" s="34"/>
      <c r="M69" s="34"/>
      <c r="N69" s="34"/>
      <c r="O69" s="34">
        <v>1</v>
      </c>
      <c r="P69" s="34">
        <v>1</v>
      </c>
      <c r="Q69" s="34">
        <v>3</v>
      </c>
      <c r="R69" s="34"/>
      <c r="S69" s="34"/>
    </row>
    <row r="70" spans="1:19" s="6" customFormat="1" ht="11.25" x14ac:dyDescent="0.2">
      <c r="A70" s="3"/>
      <c r="B70" s="4" t="s">
        <v>203</v>
      </c>
      <c r="C70" s="3">
        <v>18.29</v>
      </c>
      <c r="D70" s="5" t="s">
        <v>17</v>
      </c>
      <c r="E70" s="15"/>
      <c r="F70" s="15"/>
      <c r="G70" s="15"/>
      <c r="H70" s="15"/>
      <c r="I70" s="28" t="s">
        <v>239</v>
      </c>
      <c r="J70" s="34">
        <v>3</v>
      </c>
      <c r="K70" s="34">
        <v>4</v>
      </c>
      <c r="L70" s="34">
        <v>1</v>
      </c>
      <c r="M70" s="34">
        <v>4</v>
      </c>
      <c r="N70" s="34">
        <v>3</v>
      </c>
      <c r="O70" s="34"/>
      <c r="P70" s="34"/>
      <c r="Q70" s="34"/>
      <c r="R70" s="34"/>
      <c r="S70" s="34"/>
    </row>
    <row r="71" spans="1:19" s="6" customFormat="1" ht="11.25" x14ac:dyDescent="0.2">
      <c r="A71" s="3"/>
      <c r="B71" s="4" t="s">
        <v>204</v>
      </c>
      <c r="C71" s="3">
        <v>26.24</v>
      </c>
      <c r="D71" s="5" t="s">
        <v>17</v>
      </c>
      <c r="E71" s="15"/>
      <c r="F71" s="15"/>
      <c r="G71" s="15"/>
      <c r="H71" s="15"/>
      <c r="I71" s="28" t="s">
        <v>239</v>
      </c>
      <c r="J71" s="34">
        <v>1</v>
      </c>
      <c r="K71" s="34">
        <v>2</v>
      </c>
      <c r="L71" s="34"/>
      <c r="M71" s="34">
        <v>2</v>
      </c>
      <c r="N71" s="34">
        <v>1</v>
      </c>
      <c r="O71" s="34"/>
      <c r="P71" s="34"/>
      <c r="Q71" s="34"/>
      <c r="R71" s="34"/>
      <c r="S71" s="34"/>
    </row>
    <row r="72" spans="1:19" s="6" customFormat="1" ht="11.25" x14ac:dyDescent="0.2">
      <c r="A72" s="3"/>
      <c r="B72" s="4" t="s">
        <v>205</v>
      </c>
      <c r="C72" s="3">
        <v>32.78</v>
      </c>
      <c r="D72" s="5" t="s">
        <v>14</v>
      </c>
      <c r="E72" s="15"/>
      <c r="F72" s="15"/>
      <c r="G72" s="15"/>
      <c r="H72" s="15"/>
      <c r="I72" s="28" t="s">
        <v>239</v>
      </c>
      <c r="J72" s="34">
        <v>1</v>
      </c>
      <c r="K72" s="34">
        <v>1</v>
      </c>
      <c r="L72" s="34"/>
      <c r="M72" s="34">
        <v>2</v>
      </c>
      <c r="N72" s="34">
        <v>1</v>
      </c>
      <c r="O72" s="34"/>
      <c r="P72" s="34"/>
      <c r="Q72" s="34"/>
      <c r="R72" s="34"/>
      <c r="S72" s="34"/>
    </row>
    <row r="73" spans="1:19" s="6" customFormat="1" ht="11.25" x14ac:dyDescent="0.2">
      <c r="A73" s="3"/>
      <c r="B73" s="4" t="s">
        <v>206</v>
      </c>
      <c r="C73" s="3">
        <v>29.66</v>
      </c>
      <c r="D73" s="5" t="s">
        <v>14</v>
      </c>
      <c r="E73" s="15"/>
      <c r="F73" s="15"/>
      <c r="G73" s="15"/>
      <c r="H73" s="15"/>
      <c r="I73" s="28" t="s">
        <v>239</v>
      </c>
      <c r="J73" s="34">
        <v>1</v>
      </c>
      <c r="K73" s="34">
        <v>2</v>
      </c>
      <c r="L73" s="34">
        <v>1</v>
      </c>
      <c r="M73" s="34">
        <v>2</v>
      </c>
      <c r="N73" s="34">
        <v>2</v>
      </c>
      <c r="O73" s="34"/>
      <c r="P73" s="34"/>
      <c r="Q73" s="34"/>
      <c r="R73" s="34"/>
      <c r="S73" s="34"/>
    </row>
    <row r="74" spans="1:19" s="6" customFormat="1" ht="11.25" x14ac:dyDescent="0.2">
      <c r="A74" s="3"/>
      <c r="B74" s="4" t="s">
        <v>207</v>
      </c>
      <c r="C74" s="3">
        <v>12.62</v>
      </c>
      <c r="D74" s="5" t="s">
        <v>17</v>
      </c>
      <c r="E74" s="15"/>
      <c r="F74" s="15"/>
      <c r="G74" s="15"/>
      <c r="H74" s="15"/>
      <c r="I74" s="28" t="s">
        <v>239</v>
      </c>
      <c r="J74" s="34">
        <v>1</v>
      </c>
      <c r="K74" s="34">
        <v>1</v>
      </c>
      <c r="L74" s="34"/>
      <c r="M74" s="34">
        <v>1</v>
      </c>
      <c r="N74" s="34">
        <v>1</v>
      </c>
      <c r="O74" s="34"/>
      <c r="P74" s="34"/>
      <c r="Q74" s="34"/>
      <c r="R74" s="34"/>
      <c r="S74" s="34"/>
    </row>
    <row r="75" spans="1:19" s="6" customFormat="1" ht="11.25" x14ac:dyDescent="0.2">
      <c r="A75" s="3"/>
      <c r="B75" s="4" t="s">
        <v>258</v>
      </c>
      <c r="C75" s="3">
        <v>26.24</v>
      </c>
      <c r="D75" s="5" t="s">
        <v>17</v>
      </c>
      <c r="E75" s="15"/>
      <c r="F75" s="15"/>
      <c r="G75" s="15"/>
      <c r="H75" s="15"/>
      <c r="I75" s="28" t="s">
        <v>239</v>
      </c>
      <c r="J75" s="34">
        <v>4</v>
      </c>
      <c r="K75" s="34">
        <v>2</v>
      </c>
      <c r="L75" s="34">
        <v>1</v>
      </c>
      <c r="M75" s="34">
        <v>4</v>
      </c>
      <c r="N75" s="34">
        <v>4</v>
      </c>
      <c r="O75" s="34"/>
      <c r="P75" s="34"/>
      <c r="Q75" s="34"/>
      <c r="R75" s="34"/>
      <c r="S75" s="34"/>
    </row>
    <row r="76" spans="1:19" s="6" customFormat="1" ht="11.25" x14ac:dyDescent="0.2">
      <c r="A76" s="3"/>
      <c r="B76" s="4" t="s">
        <v>259</v>
      </c>
      <c r="C76" s="3">
        <v>18.29</v>
      </c>
      <c r="D76" s="5" t="s">
        <v>17</v>
      </c>
      <c r="E76" s="15"/>
      <c r="F76" s="15"/>
      <c r="G76" s="15"/>
      <c r="H76" s="15"/>
      <c r="I76" s="28" t="s">
        <v>239</v>
      </c>
      <c r="J76" s="34">
        <v>2</v>
      </c>
      <c r="K76" s="34">
        <v>1</v>
      </c>
      <c r="L76" s="34">
        <v>1</v>
      </c>
      <c r="M76" s="34">
        <v>2</v>
      </c>
      <c r="N76" s="34">
        <v>2</v>
      </c>
      <c r="O76" s="34"/>
      <c r="P76" s="34"/>
      <c r="Q76" s="34"/>
      <c r="R76" s="34"/>
      <c r="S76" s="34"/>
    </row>
    <row r="77" spans="1:19" s="6" customFormat="1" ht="11.25" x14ac:dyDescent="0.2">
      <c r="A77" s="3"/>
      <c r="B77" s="31" t="s">
        <v>194</v>
      </c>
      <c r="C77" s="3">
        <v>9.75</v>
      </c>
      <c r="D77" s="5"/>
      <c r="E77" s="15"/>
      <c r="F77" s="15"/>
      <c r="G77" s="15"/>
      <c r="H77" s="15"/>
      <c r="I77" s="28" t="s">
        <v>237</v>
      </c>
      <c r="J77" s="34"/>
      <c r="K77" s="34"/>
      <c r="L77" s="34"/>
      <c r="M77" s="34"/>
      <c r="N77" s="34"/>
      <c r="O77" s="34"/>
      <c r="P77" s="34"/>
      <c r="Q77" s="34"/>
      <c r="R77" s="34"/>
      <c r="S77" s="34"/>
    </row>
    <row r="78" spans="1:19" s="6" customFormat="1" ht="11.25" x14ac:dyDescent="0.2">
      <c r="A78" s="3"/>
      <c r="B78" s="4" t="s">
        <v>176</v>
      </c>
      <c r="C78" s="3">
        <v>4.9800000000000004</v>
      </c>
      <c r="D78" s="5" t="s">
        <v>26</v>
      </c>
      <c r="E78" s="15"/>
      <c r="F78" s="15"/>
      <c r="G78" s="15"/>
      <c r="H78" s="15"/>
      <c r="I78" s="28" t="s">
        <v>234</v>
      </c>
      <c r="J78" s="34"/>
      <c r="K78" s="34"/>
      <c r="L78" s="34"/>
      <c r="M78" s="34"/>
      <c r="N78" s="34"/>
      <c r="O78" s="34"/>
      <c r="P78" s="34"/>
      <c r="Q78" s="34"/>
      <c r="R78" s="34"/>
      <c r="S78" s="34"/>
    </row>
    <row r="79" spans="1:19" s="6" customFormat="1" ht="11.25" x14ac:dyDescent="0.2">
      <c r="A79" s="3"/>
      <c r="B79" s="4" t="s">
        <v>177</v>
      </c>
      <c r="C79" s="3">
        <v>8.18</v>
      </c>
      <c r="D79" s="5" t="s">
        <v>26</v>
      </c>
      <c r="E79" s="15"/>
      <c r="F79" s="15"/>
      <c r="G79" s="15"/>
      <c r="H79" s="15"/>
      <c r="I79" s="28" t="s">
        <v>234</v>
      </c>
      <c r="J79" s="34"/>
      <c r="K79" s="34"/>
      <c r="L79" s="34"/>
      <c r="M79" s="34"/>
      <c r="N79" s="34"/>
      <c r="O79" s="34"/>
      <c r="P79" s="34"/>
      <c r="Q79" s="34"/>
      <c r="R79" s="34"/>
      <c r="S79" s="34"/>
    </row>
    <row r="80" spans="1:19" s="6" customFormat="1" ht="11.25" x14ac:dyDescent="0.2">
      <c r="A80" s="3"/>
      <c r="B80" s="4" t="s">
        <v>171</v>
      </c>
      <c r="C80" s="3">
        <v>2.5099999999999998</v>
      </c>
      <c r="D80" s="5" t="s">
        <v>162</v>
      </c>
      <c r="E80" s="15"/>
      <c r="F80" s="15"/>
      <c r="G80" s="15"/>
      <c r="H80" s="15"/>
      <c r="I80" s="28" t="s">
        <v>237</v>
      </c>
      <c r="J80" s="34"/>
      <c r="K80" s="34"/>
      <c r="L80" s="34"/>
      <c r="M80" s="34"/>
      <c r="N80" s="34"/>
      <c r="O80" s="34"/>
      <c r="P80" s="34"/>
      <c r="Q80" s="34"/>
      <c r="R80" s="34"/>
      <c r="S80" s="34"/>
    </row>
    <row r="81" spans="1:19" s="6" customFormat="1" ht="11.25" x14ac:dyDescent="0.2">
      <c r="A81" s="3"/>
      <c r="B81" s="4"/>
      <c r="C81" s="3"/>
      <c r="D81" s="5"/>
      <c r="E81" s="15"/>
      <c r="F81" s="15"/>
      <c r="G81" s="15"/>
      <c r="H81" s="15"/>
      <c r="I81" s="28"/>
      <c r="J81" s="34"/>
      <c r="K81" s="34"/>
      <c r="L81" s="34"/>
      <c r="M81" s="34"/>
      <c r="N81" s="34"/>
      <c r="O81" s="34"/>
      <c r="P81" s="34"/>
      <c r="Q81" s="34"/>
      <c r="R81" s="34"/>
      <c r="S81" s="34"/>
    </row>
    <row r="82" spans="1:19" s="6" customFormat="1" ht="11.25" x14ac:dyDescent="0.2">
      <c r="A82" s="3" t="s">
        <v>208</v>
      </c>
      <c r="B82" s="4" t="s">
        <v>181</v>
      </c>
      <c r="C82" s="3">
        <v>36.86</v>
      </c>
      <c r="D82" s="5" t="s">
        <v>30</v>
      </c>
      <c r="E82" s="15"/>
      <c r="F82" s="15"/>
      <c r="G82" s="15"/>
      <c r="H82" s="15"/>
      <c r="I82" s="28" t="s">
        <v>239</v>
      </c>
      <c r="J82" s="34"/>
      <c r="K82" s="34"/>
      <c r="L82" s="34"/>
      <c r="M82" s="34"/>
      <c r="N82" s="34">
        <v>1</v>
      </c>
      <c r="O82" s="34"/>
      <c r="P82" s="34"/>
      <c r="Q82" s="34"/>
      <c r="R82" s="34"/>
      <c r="S82" s="34">
        <v>2</v>
      </c>
    </row>
    <row r="83" spans="1:19" s="6" customFormat="1" ht="11.25" x14ac:dyDescent="0.2">
      <c r="A83" s="3"/>
      <c r="B83" s="4" t="s">
        <v>167</v>
      </c>
      <c r="C83" s="3">
        <v>13.76</v>
      </c>
      <c r="D83" s="5" t="s">
        <v>33</v>
      </c>
      <c r="E83" s="15"/>
      <c r="F83" s="15"/>
      <c r="G83" s="15"/>
      <c r="H83" s="15"/>
      <c r="I83" s="28" t="s">
        <v>234</v>
      </c>
      <c r="J83" s="34"/>
      <c r="K83" s="34"/>
      <c r="L83" s="34"/>
      <c r="M83" s="34"/>
      <c r="N83" s="34"/>
      <c r="O83" s="34"/>
      <c r="P83" s="34"/>
      <c r="Q83" s="34"/>
      <c r="R83" s="34"/>
      <c r="S83" s="34"/>
    </row>
    <row r="84" spans="1:19" s="6" customFormat="1" ht="11.25" x14ac:dyDescent="0.2">
      <c r="A84" s="3"/>
      <c r="B84" s="4" t="s">
        <v>11</v>
      </c>
      <c r="C84" s="3">
        <v>13.51</v>
      </c>
      <c r="D84" s="5" t="s">
        <v>145</v>
      </c>
      <c r="E84" s="15"/>
      <c r="F84" s="15"/>
      <c r="G84" s="15"/>
      <c r="H84" s="15"/>
      <c r="I84" s="28" t="s">
        <v>240</v>
      </c>
      <c r="J84" s="34"/>
      <c r="K84" s="34"/>
      <c r="L84" s="34"/>
      <c r="M84" s="34">
        <v>1</v>
      </c>
      <c r="N84" s="34"/>
      <c r="O84" s="34">
        <v>1</v>
      </c>
      <c r="P84" s="34">
        <v>1</v>
      </c>
      <c r="Q84" s="34">
        <v>3</v>
      </c>
      <c r="R84" s="34"/>
      <c r="S84" s="34"/>
    </row>
    <row r="85" spans="1:19" s="6" customFormat="1" ht="11.25" x14ac:dyDescent="0.2">
      <c r="A85" s="3"/>
      <c r="B85" s="4" t="s">
        <v>209</v>
      </c>
      <c r="C85" s="3">
        <v>21.1</v>
      </c>
      <c r="D85" s="5" t="s">
        <v>17</v>
      </c>
      <c r="E85" s="15"/>
      <c r="F85" s="15"/>
      <c r="G85" s="15"/>
      <c r="H85" s="15"/>
      <c r="I85" s="28" t="s">
        <v>239</v>
      </c>
      <c r="J85" s="34">
        <v>1</v>
      </c>
      <c r="K85" s="34"/>
      <c r="L85" s="34">
        <v>1</v>
      </c>
      <c r="M85" s="34">
        <v>2</v>
      </c>
      <c r="N85" s="34">
        <v>1</v>
      </c>
      <c r="O85" s="34"/>
      <c r="P85" s="34"/>
      <c r="Q85" s="34"/>
      <c r="R85" s="34"/>
      <c r="S85" s="34"/>
    </row>
    <row r="86" spans="1:19" s="6" customFormat="1" ht="11.25" x14ac:dyDescent="0.2">
      <c r="A86" s="3"/>
      <c r="B86" s="4" t="s">
        <v>210</v>
      </c>
      <c r="C86" s="3">
        <v>22.79</v>
      </c>
      <c r="D86" s="5" t="s">
        <v>17</v>
      </c>
      <c r="E86" s="15"/>
      <c r="F86" s="15"/>
      <c r="G86" s="15"/>
      <c r="H86" s="15"/>
      <c r="I86" s="28" t="s">
        <v>239</v>
      </c>
      <c r="J86" s="34">
        <v>2</v>
      </c>
      <c r="K86" s="34">
        <v>3</v>
      </c>
      <c r="L86" s="34"/>
      <c r="M86" s="34">
        <v>3</v>
      </c>
      <c r="N86" s="34">
        <v>2</v>
      </c>
      <c r="O86" s="34"/>
      <c r="P86" s="34"/>
      <c r="Q86" s="34"/>
      <c r="R86" s="34"/>
      <c r="S86" s="34"/>
    </row>
    <row r="87" spans="1:19" s="6" customFormat="1" ht="11.25" x14ac:dyDescent="0.2">
      <c r="A87" s="3"/>
      <c r="B87" s="4" t="s">
        <v>211</v>
      </c>
      <c r="C87" s="3">
        <v>22.47</v>
      </c>
      <c r="D87" s="5" t="s">
        <v>17</v>
      </c>
      <c r="E87" s="15"/>
      <c r="F87" s="15"/>
      <c r="G87" s="15"/>
      <c r="H87" s="15"/>
      <c r="I87" s="28" t="s">
        <v>239</v>
      </c>
      <c r="J87" s="34">
        <v>2</v>
      </c>
      <c r="K87" s="34">
        <v>2</v>
      </c>
      <c r="L87" s="34">
        <v>1</v>
      </c>
      <c r="M87" s="34">
        <v>3</v>
      </c>
      <c r="N87" s="34">
        <v>2</v>
      </c>
      <c r="O87" s="34"/>
      <c r="P87" s="34"/>
      <c r="Q87" s="34"/>
      <c r="R87" s="34"/>
      <c r="S87" s="34"/>
    </row>
    <row r="88" spans="1:19" s="6" customFormat="1" ht="11.25" x14ac:dyDescent="0.2">
      <c r="A88" s="3"/>
      <c r="B88" s="4" t="s">
        <v>212</v>
      </c>
      <c r="C88" s="3">
        <v>22.1</v>
      </c>
      <c r="D88" s="5" t="s">
        <v>17</v>
      </c>
      <c r="E88" s="15"/>
      <c r="F88" s="15"/>
      <c r="G88" s="15"/>
      <c r="H88" s="15"/>
      <c r="I88" s="28" t="s">
        <v>239</v>
      </c>
      <c r="J88" s="34">
        <v>2</v>
      </c>
      <c r="K88" s="34">
        <v>1</v>
      </c>
      <c r="L88" s="34"/>
      <c r="M88" s="34">
        <v>3</v>
      </c>
      <c r="N88" s="34">
        <v>2</v>
      </c>
      <c r="O88" s="34"/>
      <c r="P88" s="34"/>
      <c r="Q88" s="34"/>
      <c r="R88" s="34"/>
      <c r="S88" s="34"/>
    </row>
    <row r="89" spans="1:19" s="6" customFormat="1" ht="11.25" x14ac:dyDescent="0.2">
      <c r="A89" s="3"/>
      <c r="B89" s="4" t="s">
        <v>213</v>
      </c>
      <c r="C89" s="3">
        <v>10.99</v>
      </c>
      <c r="D89" s="5" t="s">
        <v>17</v>
      </c>
      <c r="E89" s="15"/>
      <c r="F89" s="15"/>
      <c r="G89" s="15"/>
      <c r="H89" s="15"/>
      <c r="I89" s="28" t="s">
        <v>239</v>
      </c>
      <c r="J89" s="34">
        <v>1</v>
      </c>
      <c r="K89" s="34">
        <v>1</v>
      </c>
      <c r="L89" s="34">
        <v>1</v>
      </c>
      <c r="M89" s="34">
        <v>1</v>
      </c>
      <c r="N89" s="34">
        <v>1</v>
      </c>
      <c r="O89" s="34"/>
      <c r="P89" s="34"/>
      <c r="Q89" s="34"/>
      <c r="R89" s="34"/>
      <c r="S89" s="34"/>
    </row>
    <row r="90" spans="1:19" s="6" customFormat="1" ht="11.25" x14ac:dyDescent="0.2">
      <c r="A90" s="3"/>
      <c r="B90" s="4" t="s">
        <v>214</v>
      </c>
      <c r="C90" s="3">
        <v>26.11</v>
      </c>
      <c r="D90" s="5" t="s">
        <v>17</v>
      </c>
      <c r="E90" s="15"/>
      <c r="F90" s="15"/>
      <c r="G90" s="15"/>
      <c r="H90" s="15"/>
      <c r="I90" s="28" t="s">
        <v>239</v>
      </c>
      <c r="J90" s="34">
        <v>3</v>
      </c>
      <c r="K90" s="34">
        <v>1</v>
      </c>
      <c r="L90" s="34"/>
      <c r="M90" s="34">
        <v>4</v>
      </c>
      <c r="N90" s="34">
        <v>3</v>
      </c>
      <c r="O90" s="34"/>
      <c r="P90" s="34"/>
      <c r="Q90" s="34"/>
      <c r="R90" s="34"/>
      <c r="S90" s="34"/>
    </row>
    <row r="91" spans="1:19" s="6" customFormat="1" ht="11.25" x14ac:dyDescent="0.2">
      <c r="A91" s="3"/>
      <c r="B91" s="4" t="s">
        <v>176</v>
      </c>
      <c r="C91" s="3">
        <v>5.48</v>
      </c>
      <c r="D91" s="5" t="s">
        <v>26</v>
      </c>
      <c r="E91" s="15"/>
      <c r="F91" s="15"/>
      <c r="G91" s="15"/>
      <c r="H91" s="15"/>
      <c r="I91" s="28" t="s">
        <v>234</v>
      </c>
      <c r="J91" s="34"/>
      <c r="K91" s="34"/>
      <c r="L91" s="34"/>
      <c r="M91" s="34"/>
      <c r="N91" s="34"/>
      <c r="O91" s="34"/>
      <c r="P91" s="34"/>
      <c r="Q91" s="34"/>
      <c r="R91" s="34"/>
      <c r="S91" s="34"/>
    </row>
    <row r="92" spans="1:19" s="6" customFormat="1" ht="11.25" x14ac:dyDescent="0.2">
      <c r="A92" s="3"/>
      <c r="B92" s="4" t="s">
        <v>177</v>
      </c>
      <c r="C92" s="3">
        <v>7.78</v>
      </c>
      <c r="D92" s="5" t="s">
        <v>26</v>
      </c>
      <c r="E92" s="15"/>
      <c r="F92" s="15"/>
      <c r="G92" s="15"/>
      <c r="H92" s="15"/>
      <c r="I92" s="28" t="s">
        <v>234</v>
      </c>
      <c r="J92" s="34"/>
      <c r="K92" s="34"/>
      <c r="L92" s="34"/>
      <c r="M92" s="34"/>
      <c r="N92" s="34"/>
      <c r="O92" s="34"/>
      <c r="P92" s="34"/>
      <c r="Q92" s="34"/>
      <c r="R92" s="34"/>
      <c r="S92" s="34"/>
    </row>
    <row r="93" spans="1:19" s="6" customFormat="1" ht="11.25" x14ac:dyDescent="0.2">
      <c r="A93" s="3"/>
      <c r="B93" s="4" t="s">
        <v>171</v>
      </c>
      <c r="C93" s="3">
        <v>2.5099999999999998</v>
      </c>
      <c r="D93" s="5" t="s">
        <v>162</v>
      </c>
      <c r="E93" s="15"/>
      <c r="F93" s="15"/>
      <c r="G93" s="15"/>
      <c r="H93" s="15"/>
      <c r="I93" s="28" t="s">
        <v>237</v>
      </c>
      <c r="J93" s="34"/>
      <c r="K93" s="34"/>
      <c r="L93" s="34"/>
      <c r="M93" s="34"/>
      <c r="N93" s="34"/>
      <c r="O93" s="34"/>
      <c r="P93" s="34"/>
      <c r="Q93" s="34"/>
      <c r="R93" s="34"/>
      <c r="S93" s="34"/>
    </row>
    <row r="94" spans="1:19" s="6" customFormat="1" ht="11.25" x14ac:dyDescent="0.2">
      <c r="A94" s="3"/>
      <c r="B94" s="31" t="s">
        <v>215</v>
      </c>
      <c r="C94" s="3">
        <v>11.39</v>
      </c>
      <c r="D94" s="5"/>
      <c r="E94" s="15"/>
      <c r="F94" s="15"/>
      <c r="G94" s="15"/>
      <c r="H94" s="15"/>
      <c r="I94" s="28" t="s">
        <v>237</v>
      </c>
      <c r="J94" s="34"/>
      <c r="K94" s="34"/>
      <c r="L94" s="34"/>
      <c r="M94" s="34"/>
      <c r="N94" s="34"/>
      <c r="O94" s="34"/>
      <c r="P94" s="34"/>
      <c r="Q94" s="34"/>
      <c r="R94" s="34"/>
      <c r="S94" s="34"/>
    </row>
    <row r="95" spans="1:19" s="6" customFormat="1" ht="11.25" x14ac:dyDescent="0.2">
      <c r="A95" s="3"/>
      <c r="B95" s="4" t="s">
        <v>216</v>
      </c>
      <c r="C95" s="3">
        <v>4.5999999999999996</v>
      </c>
      <c r="D95" s="5" t="s">
        <v>28</v>
      </c>
      <c r="E95" s="15"/>
      <c r="F95" s="15"/>
      <c r="G95" s="15"/>
      <c r="H95" s="15"/>
      <c r="I95" s="28" t="s">
        <v>239</v>
      </c>
      <c r="J95" s="34"/>
      <c r="K95" s="34"/>
      <c r="L95" s="34"/>
      <c r="M95" s="34"/>
      <c r="N95" s="34"/>
      <c r="O95" s="34"/>
      <c r="P95" s="34"/>
      <c r="Q95" s="34"/>
      <c r="R95" s="34"/>
      <c r="S95" s="34"/>
    </row>
    <row r="96" spans="1:19" s="6" customFormat="1" ht="11.25" x14ac:dyDescent="0.2">
      <c r="A96" s="3"/>
      <c r="B96" s="4"/>
      <c r="C96" s="3"/>
      <c r="D96" s="5"/>
      <c r="E96" s="15"/>
      <c r="F96" s="15"/>
      <c r="G96" s="15"/>
      <c r="H96" s="15"/>
      <c r="I96" s="28"/>
      <c r="J96" s="34"/>
      <c r="K96" s="34"/>
      <c r="L96" s="34"/>
      <c r="M96" s="34"/>
      <c r="N96" s="34"/>
      <c r="O96" s="34"/>
      <c r="P96" s="34"/>
      <c r="Q96" s="34"/>
      <c r="R96" s="34"/>
      <c r="S96" s="34"/>
    </row>
    <row r="97" spans="1:19" s="6" customFormat="1" ht="11.25" x14ac:dyDescent="0.2">
      <c r="A97" s="3" t="s">
        <v>217</v>
      </c>
      <c r="B97" s="4" t="s">
        <v>181</v>
      </c>
      <c r="C97" s="3">
        <v>13.77</v>
      </c>
      <c r="D97" s="5" t="s">
        <v>17</v>
      </c>
      <c r="E97" s="15"/>
      <c r="F97" s="15"/>
      <c r="G97" s="15"/>
      <c r="H97" s="15"/>
      <c r="I97" s="28" t="s">
        <v>239</v>
      </c>
      <c r="J97" s="34"/>
      <c r="K97" s="34"/>
      <c r="L97" s="34"/>
      <c r="M97" s="34"/>
      <c r="N97" s="34"/>
      <c r="O97" s="34"/>
      <c r="P97" s="34"/>
      <c r="Q97" s="34"/>
      <c r="R97" s="34"/>
      <c r="S97" s="34"/>
    </row>
    <row r="98" spans="1:19" s="6" customFormat="1" ht="11.25" x14ac:dyDescent="0.2">
      <c r="A98" s="3"/>
      <c r="B98" s="4" t="s">
        <v>218</v>
      </c>
      <c r="C98" s="3">
        <v>4.7699999999999996</v>
      </c>
      <c r="D98" s="5" t="s">
        <v>33</v>
      </c>
      <c r="E98" s="15"/>
      <c r="F98" s="15"/>
      <c r="G98" s="15"/>
      <c r="H98" s="15"/>
      <c r="I98" s="28" t="s">
        <v>234</v>
      </c>
      <c r="J98" s="34"/>
      <c r="K98" s="34"/>
      <c r="L98" s="34"/>
      <c r="M98" s="34"/>
      <c r="N98" s="34"/>
      <c r="O98" s="34"/>
      <c r="P98" s="34"/>
      <c r="Q98" s="34"/>
      <c r="R98" s="34"/>
      <c r="S98" s="34"/>
    </row>
    <row r="99" spans="1:19" s="6" customFormat="1" ht="11.25" x14ac:dyDescent="0.2">
      <c r="A99" s="3"/>
      <c r="B99" s="4" t="s">
        <v>219</v>
      </c>
      <c r="C99" s="3">
        <v>17.78</v>
      </c>
      <c r="D99" s="5" t="s">
        <v>145</v>
      </c>
      <c r="E99" s="15"/>
      <c r="F99" s="15"/>
      <c r="G99" s="15"/>
      <c r="H99" s="15"/>
      <c r="I99" s="28" t="s">
        <v>240</v>
      </c>
      <c r="J99" s="34"/>
      <c r="K99" s="34"/>
      <c r="L99" s="34"/>
      <c r="M99" s="34">
        <v>1</v>
      </c>
      <c r="N99" s="34"/>
      <c r="O99" s="34">
        <v>1</v>
      </c>
      <c r="P99" s="34">
        <v>1</v>
      </c>
      <c r="Q99" s="34">
        <v>3</v>
      </c>
      <c r="R99" s="34"/>
      <c r="S99" s="34">
        <v>1</v>
      </c>
    </row>
    <row r="100" spans="1:19" s="6" customFormat="1" ht="11.25" x14ac:dyDescent="0.2">
      <c r="A100" s="3"/>
      <c r="B100" s="4" t="s">
        <v>220</v>
      </c>
      <c r="C100" s="3">
        <v>30.14</v>
      </c>
      <c r="D100" s="5" t="s">
        <v>17</v>
      </c>
      <c r="E100" s="15"/>
      <c r="F100" s="15"/>
      <c r="G100" s="15"/>
      <c r="H100" s="15"/>
      <c r="I100" s="28" t="s">
        <v>239</v>
      </c>
      <c r="J100" s="34" t="s">
        <v>241</v>
      </c>
      <c r="K100" s="34"/>
      <c r="L100" s="34">
        <v>1</v>
      </c>
      <c r="M100" s="34" t="s">
        <v>241</v>
      </c>
      <c r="N100" s="34">
        <v>1</v>
      </c>
      <c r="O100" s="34"/>
      <c r="P100" s="34"/>
      <c r="Q100" s="34"/>
      <c r="R100" s="34"/>
      <c r="S100" s="34"/>
    </row>
    <row r="101" spans="1:19" s="6" customFormat="1" ht="11.25" x14ac:dyDescent="0.2">
      <c r="A101" s="3"/>
      <c r="B101" s="4" t="s">
        <v>221</v>
      </c>
      <c r="C101" s="3">
        <v>16.96</v>
      </c>
      <c r="D101" s="5" t="s">
        <v>17</v>
      </c>
      <c r="E101" s="15"/>
      <c r="F101" s="15"/>
      <c r="G101" s="15"/>
      <c r="H101" s="15"/>
      <c r="I101" s="28" t="s">
        <v>239</v>
      </c>
      <c r="J101" s="34">
        <v>2</v>
      </c>
      <c r="K101" s="34"/>
      <c r="L101" s="34">
        <v>1</v>
      </c>
      <c r="M101" s="34">
        <v>3</v>
      </c>
      <c r="N101" s="34">
        <v>1</v>
      </c>
      <c r="O101" s="34"/>
      <c r="P101" s="34"/>
      <c r="Q101" s="34"/>
      <c r="R101" s="34"/>
      <c r="S101" s="34"/>
    </row>
    <row r="102" spans="1:19" s="6" customFormat="1" ht="11.25" x14ac:dyDescent="0.2">
      <c r="A102" s="3"/>
      <c r="B102" s="4" t="s">
        <v>222</v>
      </c>
      <c r="C102" s="3">
        <v>12.41</v>
      </c>
      <c r="D102" s="5" t="s">
        <v>17</v>
      </c>
      <c r="E102" s="15"/>
      <c r="F102" s="15"/>
      <c r="G102" s="15"/>
      <c r="H102" s="15"/>
      <c r="I102" s="28" t="s">
        <v>239</v>
      </c>
      <c r="J102" s="34">
        <v>1</v>
      </c>
      <c r="K102" s="34"/>
      <c r="L102" s="34"/>
      <c r="M102" s="34">
        <v>1</v>
      </c>
      <c r="N102" s="34">
        <v>1</v>
      </c>
      <c r="O102" s="34"/>
      <c r="P102" s="34"/>
      <c r="Q102" s="34"/>
      <c r="R102" s="34"/>
      <c r="S102" s="34"/>
    </row>
    <row r="103" spans="1:19" s="6" customFormat="1" ht="11.25" x14ac:dyDescent="0.2">
      <c r="A103" s="3"/>
      <c r="B103" s="4" t="s">
        <v>223</v>
      </c>
      <c r="C103" s="3">
        <v>56.55</v>
      </c>
      <c r="D103" s="5" t="s">
        <v>17</v>
      </c>
      <c r="E103" s="15"/>
      <c r="F103" s="15"/>
      <c r="G103" s="15"/>
      <c r="H103" s="15"/>
      <c r="I103" s="28" t="s">
        <v>239</v>
      </c>
      <c r="J103" s="34" t="s">
        <v>242</v>
      </c>
      <c r="K103" s="34"/>
      <c r="L103" s="34">
        <v>1</v>
      </c>
      <c r="M103" s="34" t="s">
        <v>242</v>
      </c>
      <c r="N103" s="34" t="s">
        <v>243</v>
      </c>
      <c r="O103" s="34"/>
      <c r="P103" s="34"/>
      <c r="Q103" s="34"/>
      <c r="R103" s="34"/>
      <c r="S103" s="34">
        <v>1</v>
      </c>
    </row>
    <row r="104" spans="1:19" s="6" customFormat="1" ht="11.25" x14ac:dyDescent="0.2">
      <c r="A104" s="3"/>
      <c r="B104" s="4" t="s">
        <v>171</v>
      </c>
      <c r="C104" s="3">
        <v>2.5099999999999998</v>
      </c>
      <c r="D104" s="5" t="s">
        <v>162</v>
      </c>
      <c r="E104" s="15"/>
      <c r="F104" s="15"/>
      <c r="G104" s="15"/>
      <c r="H104" s="15"/>
      <c r="I104" s="28" t="s">
        <v>237</v>
      </c>
      <c r="J104" s="34"/>
      <c r="K104" s="34"/>
      <c r="L104" s="34"/>
      <c r="M104" s="34"/>
      <c r="N104" s="34"/>
      <c r="O104" s="34"/>
      <c r="P104" s="34"/>
      <c r="Q104" s="34"/>
      <c r="R104" s="34"/>
      <c r="S104" s="34"/>
    </row>
    <row r="105" spans="1:19" s="6" customFormat="1" ht="11.25" x14ac:dyDescent="0.2">
      <c r="A105" s="3"/>
      <c r="B105" s="4"/>
      <c r="C105" s="3"/>
      <c r="D105" s="5"/>
      <c r="E105" s="15"/>
      <c r="F105" s="15"/>
      <c r="G105" s="15"/>
      <c r="H105" s="15"/>
      <c r="I105" s="28"/>
      <c r="J105" s="34"/>
      <c r="K105" s="34"/>
      <c r="L105" s="34"/>
      <c r="M105" s="34"/>
      <c r="N105" s="34"/>
      <c r="O105" s="34"/>
      <c r="P105" s="34"/>
      <c r="Q105" s="34"/>
      <c r="R105" s="34"/>
      <c r="S105" s="34"/>
    </row>
    <row r="106" spans="1:19" s="6" customFormat="1" ht="11.25" x14ac:dyDescent="0.2">
      <c r="A106" s="3" t="s">
        <v>224</v>
      </c>
      <c r="B106" s="4" t="s">
        <v>225</v>
      </c>
      <c r="C106" s="3">
        <v>278.25</v>
      </c>
      <c r="D106" s="5" t="s">
        <v>152</v>
      </c>
      <c r="E106" s="15"/>
      <c r="F106" s="15"/>
      <c r="G106" s="15"/>
      <c r="H106" s="15"/>
      <c r="I106" s="28" t="s">
        <v>237</v>
      </c>
      <c r="J106" s="34"/>
      <c r="K106" s="34"/>
      <c r="L106" s="34"/>
      <c r="M106" s="34"/>
      <c r="N106" s="34"/>
      <c r="O106" s="34"/>
      <c r="P106" s="34"/>
      <c r="Q106" s="34"/>
      <c r="R106" s="34"/>
      <c r="S106" s="34">
        <v>2</v>
      </c>
    </row>
    <row r="107" spans="1:19" s="6" customFormat="1" ht="11.25" x14ac:dyDescent="0.2">
      <c r="A107" s="3"/>
      <c r="B107" s="4" t="s">
        <v>218</v>
      </c>
      <c r="C107" s="3">
        <v>8.73</v>
      </c>
      <c r="D107" s="5" t="s">
        <v>33</v>
      </c>
      <c r="E107" s="15"/>
      <c r="F107" s="15"/>
      <c r="G107" s="15"/>
      <c r="H107" s="15"/>
      <c r="I107" s="28" t="s">
        <v>234</v>
      </c>
      <c r="J107" s="34"/>
      <c r="K107" s="34"/>
      <c r="L107" s="34"/>
      <c r="M107" s="34"/>
      <c r="N107" s="34"/>
      <c r="O107" s="34"/>
      <c r="P107" s="34"/>
      <c r="Q107" s="34"/>
      <c r="R107" s="34"/>
      <c r="S107" s="34"/>
    </row>
    <row r="108" spans="1:19" s="6" customFormat="1" ht="11.25" x14ac:dyDescent="0.2">
      <c r="A108" s="3"/>
      <c r="B108" s="4" t="s">
        <v>226</v>
      </c>
      <c r="C108" s="3">
        <v>9.61</v>
      </c>
      <c r="D108" s="5" t="s">
        <v>162</v>
      </c>
      <c r="E108" s="15"/>
      <c r="F108" s="15"/>
      <c r="G108" s="15"/>
      <c r="H108" s="15"/>
      <c r="I108" s="28" t="s">
        <v>237</v>
      </c>
      <c r="J108" s="34"/>
      <c r="K108" s="34"/>
      <c r="L108" s="34"/>
      <c r="M108" s="34"/>
      <c r="N108" s="34"/>
      <c r="O108" s="34"/>
      <c r="P108" s="34"/>
      <c r="Q108" s="34"/>
      <c r="R108" s="34"/>
      <c r="S108" s="34"/>
    </row>
    <row r="109" spans="1:19" s="6" customFormat="1" ht="11.25" x14ac:dyDescent="0.2">
      <c r="A109" s="3"/>
      <c r="B109" s="4" t="s">
        <v>227</v>
      </c>
      <c r="C109" s="3">
        <v>10.63</v>
      </c>
      <c r="D109" s="5" t="s">
        <v>162</v>
      </c>
      <c r="E109" s="15"/>
      <c r="F109" s="15"/>
      <c r="G109" s="15"/>
      <c r="H109" s="15"/>
      <c r="I109" s="28" t="s">
        <v>237</v>
      </c>
      <c r="J109" s="34"/>
      <c r="K109" s="34"/>
      <c r="L109" s="34"/>
      <c r="M109" s="34">
        <v>1</v>
      </c>
      <c r="N109" s="34"/>
      <c r="O109" s="34"/>
      <c r="P109" s="34"/>
      <c r="Q109" s="34"/>
      <c r="R109" s="34"/>
      <c r="S109" s="34"/>
    </row>
    <row r="110" spans="1:19" s="6" customFormat="1" ht="11.25" x14ac:dyDescent="0.2">
      <c r="A110" s="3"/>
      <c r="B110" s="4" t="s">
        <v>228</v>
      </c>
      <c r="C110" s="3">
        <v>5.46</v>
      </c>
      <c r="D110" s="5" t="s">
        <v>162</v>
      </c>
      <c r="E110" s="15"/>
      <c r="F110" s="15"/>
      <c r="G110" s="15"/>
      <c r="H110" s="15"/>
      <c r="I110" s="28" t="s">
        <v>237</v>
      </c>
      <c r="J110" s="34"/>
      <c r="K110" s="34"/>
      <c r="L110" s="34"/>
      <c r="M110" s="34"/>
      <c r="N110" s="34"/>
      <c r="O110" s="34"/>
      <c r="P110" s="34"/>
      <c r="Q110" s="34"/>
      <c r="R110" s="34"/>
      <c r="S110" s="34"/>
    </row>
    <row r="111" spans="1:19" s="6" customFormat="1" ht="11.25" x14ac:dyDescent="0.2">
      <c r="A111" s="3"/>
      <c r="B111" s="4" t="s">
        <v>229</v>
      </c>
      <c r="C111" s="3">
        <v>3.41</v>
      </c>
      <c r="D111" s="5" t="s">
        <v>152</v>
      </c>
      <c r="E111" s="15"/>
      <c r="F111" s="15"/>
      <c r="G111" s="15"/>
      <c r="H111" s="15"/>
      <c r="I111" s="28" t="s">
        <v>234</v>
      </c>
      <c r="J111" s="34"/>
      <c r="K111" s="34"/>
      <c r="L111" s="34"/>
      <c r="M111" s="34"/>
      <c r="N111" s="34"/>
      <c r="O111" s="34"/>
      <c r="P111" s="34"/>
      <c r="Q111" s="34"/>
      <c r="R111" s="34"/>
      <c r="S111" s="34"/>
    </row>
    <row r="112" spans="1:19" s="6" customFormat="1" ht="11.25" x14ac:dyDescent="0.2">
      <c r="A112" s="3"/>
      <c r="B112" s="4"/>
      <c r="C112" s="3"/>
      <c r="D112" s="5"/>
      <c r="E112" s="15"/>
      <c r="F112" s="15"/>
      <c r="G112" s="15"/>
      <c r="H112" s="15"/>
      <c r="I112" s="28"/>
      <c r="J112" s="34"/>
      <c r="K112" s="34"/>
      <c r="L112" s="34"/>
      <c r="M112" s="34"/>
      <c r="N112" s="34"/>
      <c r="O112" s="34"/>
      <c r="P112" s="34"/>
      <c r="Q112" s="34"/>
      <c r="R112" s="34"/>
      <c r="S112" s="34"/>
    </row>
    <row r="113" spans="1:19" s="6" customFormat="1" ht="11.25" x14ac:dyDescent="0.2">
      <c r="A113" s="21" t="s">
        <v>230</v>
      </c>
      <c r="B113" s="22" t="s">
        <v>231</v>
      </c>
      <c r="C113" s="21">
        <v>45.93</v>
      </c>
      <c r="D113" s="5" t="s">
        <v>33</v>
      </c>
      <c r="E113" s="15"/>
      <c r="F113" s="15"/>
      <c r="G113" s="15"/>
      <c r="H113" s="15"/>
      <c r="I113" s="28" t="s">
        <v>234</v>
      </c>
      <c r="J113" s="34"/>
      <c r="K113" s="34"/>
      <c r="L113" s="34"/>
      <c r="M113" s="34"/>
      <c r="N113" s="34"/>
      <c r="O113" s="34"/>
      <c r="P113" s="34"/>
      <c r="Q113" s="34"/>
      <c r="R113" s="34"/>
      <c r="S113" s="34"/>
    </row>
    <row r="114" spans="1:19" s="6" customFormat="1" ht="11.25" x14ac:dyDescent="0.2">
      <c r="A114" s="28"/>
      <c r="B114" s="32"/>
      <c r="C114" s="28"/>
      <c r="D114" s="5"/>
      <c r="E114" s="15"/>
      <c r="F114" s="15"/>
      <c r="G114" s="15"/>
      <c r="H114" s="15"/>
      <c r="I114" s="28"/>
      <c r="J114" s="34"/>
      <c r="K114" s="34"/>
      <c r="L114" s="34"/>
      <c r="M114" s="34"/>
      <c r="N114" s="34"/>
      <c r="O114" s="34"/>
      <c r="P114" s="34"/>
      <c r="Q114" s="34"/>
      <c r="R114" s="34"/>
      <c r="S114" s="34"/>
    </row>
    <row r="115" spans="1:19" s="6" customFormat="1" ht="11.25" x14ac:dyDescent="0.2">
      <c r="A115" s="28" t="s">
        <v>232</v>
      </c>
      <c r="B115" s="32" t="s">
        <v>231</v>
      </c>
      <c r="C115" s="28">
        <v>45.93</v>
      </c>
      <c r="D115" s="5" t="s">
        <v>33</v>
      </c>
      <c r="E115" s="15"/>
      <c r="F115" s="15"/>
      <c r="G115" s="15"/>
      <c r="H115" s="15"/>
      <c r="I115" s="28" t="s">
        <v>234</v>
      </c>
      <c r="J115" s="34"/>
      <c r="K115" s="34"/>
      <c r="L115" s="34"/>
      <c r="M115" s="34"/>
      <c r="N115" s="34"/>
      <c r="O115" s="34"/>
      <c r="P115" s="34"/>
      <c r="Q115" s="34"/>
      <c r="R115" s="34"/>
      <c r="S115" s="34"/>
    </row>
    <row r="116" spans="1:19" s="6" customFormat="1" ht="11.25" x14ac:dyDescent="0.2">
      <c r="A116" s="15"/>
      <c r="B116" s="15"/>
      <c r="C116" s="15"/>
      <c r="D116" s="5"/>
      <c r="E116" s="15"/>
      <c r="F116" s="15"/>
      <c r="G116" s="15"/>
      <c r="H116" s="15"/>
      <c r="I116" s="28"/>
      <c r="J116" s="34"/>
      <c r="K116" s="34"/>
      <c r="L116" s="34"/>
      <c r="M116" s="34"/>
      <c r="N116" s="34"/>
      <c r="O116" s="34"/>
      <c r="P116" s="34"/>
      <c r="Q116" s="34"/>
      <c r="R116" s="34"/>
      <c r="S116" s="34"/>
    </row>
    <row r="117" spans="1:19" s="6" customFormat="1" ht="11.25" x14ac:dyDescent="0.2">
      <c r="A117" s="28"/>
      <c r="B117" s="32" t="s">
        <v>233</v>
      </c>
      <c r="C117" s="28">
        <v>2.2200000000000002</v>
      </c>
      <c r="D117" s="5" t="s">
        <v>25</v>
      </c>
      <c r="E117" s="15"/>
      <c r="F117" s="15"/>
      <c r="G117" s="15"/>
      <c r="H117" s="15"/>
      <c r="I117" s="28" t="s">
        <v>234</v>
      </c>
      <c r="J117" s="34"/>
      <c r="K117" s="34"/>
      <c r="L117" s="34"/>
      <c r="M117" s="34"/>
      <c r="N117" s="34"/>
      <c r="O117" s="34"/>
      <c r="P117" s="34"/>
      <c r="Q117" s="34"/>
      <c r="R117" s="34"/>
      <c r="S117" s="34"/>
    </row>
    <row r="118" spans="1:19" s="6" customFormat="1" ht="11.25" x14ac:dyDescent="0.2">
      <c r="A118" s="3"/>
      <c r="B118" s="4"/>
      <c r="C118" s="3"/>
      <c r="D118" s="5"/>
      <c r="E118" s="15"/>
      <c r="F118" s="15"/>
      <c r="G118" s="15"/>
      <c r="H118" s="15"/>
      <c r="I118" s="28"/>
      <c r="J118" s="15"/>
      <c r="K118" s="15"/>
      <c r="L118" s="15"/>
      <c r="M118" s="15"/>
      <c r="N118" s="15"/>
      <c r="O118" s="15"/>
      <c r="P118" s="15"/>
      <c r="Q118" s="15"/>
      <c r="R118" s="15"/>
      <c r="S118" s="15"/>
    </row>
    <row r="119" spans="1:19" s="6" customFormat="1" ht="11.25" x14ac:dyDescent="0.2">
      <c r="A119" s="3"/>
      <c r="B119" s="4"/>
      <c r="C119" s="3"/>
      <c r="D119" s="5"/>
      <c r="E119" s="15"/>
      <c r="F119" s="15"/>
      <c r="G119" s="15"/>
      <c r="H119" s="15"/>
      <c r="I119" s="28"/>
      <c r="J119" s="15"/>
      <c r="K119" s="15"/>
      <c r="L119" s="15"/>
      <c r="M119" s="15"/>
      <c r="N119" s="15"/>
      <c r="O119" s="15"/>
      <c r="P119" s="15"/>
      <c r="Q119" s="15"/>
      <c r="R119" s="15"/>
      <c r="S119" s="15"/>
    </row>
    <row r="120" spans="1:19" s="6" customFormat="1" ht="11.25" x14ac:dyDescent="0.2">
      <c r="A120" s="3"/>
      <c r="B120" s="4"/>
      <c r="C120" s="3"/>
      <c r="D120" s="5"/>
      <c r="E120" s="23"/>
      <c r="F120" s="23"/>
      <c r="G120" s="23"/>
      <c r="H120" s="23"/>
      <c r="I120" s="29"/>
      <c r="J120" s="23"/>
      <c r="K120" s="23"/>
      <c r="L120" s="23"/>
      <c r="M120" s="23"/>
      <c r="N120" s="23"/>
      <c r="O120" s="23"/>
      <c r="P120" s="23"/>
      <c r="Q120" s="23"/>
      <c r="R120" s="23"/>
      <c r="S120" s="23"/>
    </row>
    <row r="121" spans="1:19" s="6" customFormat="1" ht="11.25" x14ac:dyDescent="0.2">
      <c r="A121" s="3"/>
      <c r="B121" s="4"/>
      <c r="C121" s="3"/>
      <c r="D121" s="5"/>
      <c r="E121" s="23"/>
      <c r="F121" s="23"/>
      <c r="G121" s="23"/>
      <c r="H121" s="23"/>
      <c r="I121" s="29"/>
      <c r="J121" s="23"/>
      <c r="K121" s="23"/>
      <c r="L121" s="23"/>
      <c r="M121" s="23"/>
      <c r="N121" s="23"/>
      <c r="O121" s="23"/>
      <c r="P121" s="23"/>
      <c r="Q121" s="23"/>
      <c r="R121" s="23"/>
      <c r="S121" s="23"/>
    </row>
    <row r="122" spans="1:19" s="6" customFormat="1" x14ac:dyDescent="0.2">
      <c r="A122" s="3"/>
      <c r="B122" s="4"/>
      <c r="C122" s="3"/>
      <c r="D122" s="5"/>
      <c r="E122" s="24">
        <f>SUM(E8:E120)</f>
        <v>0</v>
      </c>
      <c r="F122" s="24">
        <f>SUM(F8:F120)</f>
        <v>0</v>
      </c>
      <c r="G122" s="25">
        <f>SUM(G8:G120)</f>
        <v>0</v>
      </c>
      <c r="H122" s="25">
        <f>SUM(H8:H120)</f>
        <v>0</v>
      </c>
      <c r="I122" s="25">
        <f t="shared" ref="I122:L122" si="0">SUM(I6:I121)</f>
        <v>0</v>
      </c>
      <c r="J122" s="25">
        <f t="shared" si="0"/>
        <v>75</v>
      </c>
      <c r="K122" s="25">
        <f t="shared" si="0"/>
        <v>75</v>
      </c>
      <c r="L122" s="25">
        <f t="shared" si="0"/>
        <v>24</v>
      </c>
      <c r="M122" s="25">
        <f>SUM(M6:M121)</f>
        <v>129</v>
      </c>
      <c r="N122" s="25">
        <f t="shared" ref="N122" si="1">SUM(N6:N121)</f>
        <v>80</v>
      </c>
      <c r="O122" s="25">
        <f t="shared" ref="O122" si="2">SUM(O6:O121)</f>
        <v>7</v>
      </c>
      <c r="P122" s="25">
        <f t="shared" ref="P122" si="3">SUM(P6:P121)</f>
        <v>7</v>
      </c>
      <c r="Q122" s="25">
        <f t="shared" ref="Q122" si="4">SUM(Q6:Q121)</f>
        <v>20</v>
      </c>
      <c r="R122" s="25">
        <f t="shared" ref="R122" si="5">SUM(R6:R121)</f>
        <v>0</v>
      </c>
      <c r="S122" s="25">
        <f>SUM(S6:S121)</f>
        <v>19</v>
      </c>
    </row>
    <row r="123" spans="1:19" s="6" customFormat="1" x14ac:dyDescent="0.2">
      <c r="A123" s="1"/>
      <c r="B123" s="1"/>
      <c r="C123" s="7"/>
      <c r="D123" s="1"/>
      <c r="I123" s="30"/>
    </row>
    <row r="124" spans="1:19" s="6" customFormat="1" ht="15.75" x14ac:dyDescent="0.25">
      <c r="A124" s="1"/>
      <c r="B124" s="121" t="s">
        <v>2</v>
      </c>
      <c r="C124" s="122" t="s">
        <v>0</v>
      </c>
      <c r="D124" s="123" t="s">
        <v>1</v>
      </c>
      <c r="I124" s="30"/>
    </row>
    <row r="125" spans="1:19" s="6" customFormat="1" ht="15.75" x14ac:dyDescent="0.25">
      <c r="A125" s="1"/>
      <c r="B125" s="121"/>
      <c r="C125" s="122">
        <f ca="1">SUMIF($D$6:$H$122,D125,$C$6:$C$122)</f>
        <v>0</v>
      </c>
      <c r="D125" s="123" t="s">
        <v>13</v>
      </c>
      <c r="I125" s="30"/>
    </row>
    <row r="126" spans="1:19" s="6" customFormat="1" ht="15.75" x14ac:dyDescent="0.25">
      <c r="A126" s="1"/>
      <c r="B126" s="121"/>
      <c r="C126" s="122">
        <f t="shared" ref="C126:C179" ca="1" si="6">SUMIF($D$6:$H$122,D126,$C$6:$C$122)</f>
        <v>62.44</v>
      </c>
      <c r="D126" s="123" t="s">
        <v>14</v>
      </c>
      <c r="I126" s="30"/>
    </row>
    <row r="127" spans="1:19" s="6" customFormat="1" ht="15.75" x14ac:dyDescent="0.25">
      <c r="A127" s="1"/>
      <c r="B127" s="123"/>
      <c r="C127" s="122">
        <f t="shared" ca="1" si="6"/>
        <v>34.96</v>
      </c>
      <c r="D127" s="123" t="s">
        <v>15</v>
      </c>
      <c r="I127" s="30"/>
    </row>
    <row r="128" spans="1:19" s="6" customFormat="1" ht="15.75" x14ac:dyDescent="0.25">
      <c r="A128" s="1"/>
      <c r="B128" s="123"/>
      <c r="C128" s="122">
        <f t="shared" ca="1" si="6"/>
        <v>0</v>
      </c>
      <c r="D128" s="123" t="s">
        <v>16</v>
      </c>
      <c r="I128" s="30"/>
    </row>
    <row r="129" spans="1:19" s="6" customFormat="1" ht="15.75" x14ac:dyDescent="0.25">
      <c r="A129" s="1"/>
      <c r="B129" s="123"/>
      <c r="C129" s="122">
        <f t="shared" ca="1" si="6"/>
        <v>953.12</v>
      </c>
      <c r="D129" s="123" t="s">
        <v>17</v>
      </c>
      <c r="I129" s="30"/>
    </row>
    <row r="130" spans="1:19" s="6" customFormat="1" ht="15.75" x14ac:dyDescent="0.25">
      <c r="A130" s="1"/>
      <c r="B130" s="123"/>
      <c r="C130" s="122">
        <f t="shared" ca="1" si="6"/>
        <v>0</v>
      </c>
      <c r="D130" s="123" t="s">
        <v>18</v>
      </c>
      <c r="I130" s="30"/>
    </row>
    <row r="131" spans="1:19" s="6" customFormat="1" ht="15.75" x14ac:dyDescent="0.25">
      <c r="A131" s="1"/>
      <c r="B131" s="123"/>
      <c r="C131" s="122">
        <f t="shared" ca="1" si="6"/>
        <v>0</v>
      </c>
      <c r="D131" s="123" t="s">
        <v>19</v>
      </c>
      <c r="I131" s="30"/>
    </row>
    <row r="132" spans="1:19" s="6" customFormat="1" ht="15.75" x14ac:dyDescent="0.25">
      <c r="A132" s="1"/>
      <c r="B132" s="123"/>
      <c r="C132" s="122">
        <f t="shared" ca="1" si="6"/>
        <v>0</v>
      </c>
      <c r="D132" s="123" t="s">
        <v>20</v>
      </c>
      <c r="I132" s="30"/>
    </row>
    <row r="133" spans="1:19" s="6" customFormat="1" ht="15.75" x14ac:dyDescent="0.25">
      <c r="A133" s="1"/>
      <c r="B133" s="123"/>
      <c r="C133" s="122">
        <f t="shared" ca="1" si="6"/>
        <v>0</v>
      </c>
      <c r="D133" s="123" t="s">
        <v>21</v>
      </c>
      <c r="I133" s="30"/>
    </row>
    <row r="134" spans="1:19" s="6" customFormat="1" ht="15.75" x14ac:dyDescent="0.25">
      <c r="A134" s="1"/>
      <c r="B134" s="123"/>
      <c r="C134" s="122">
        <f t="shared" ca="1" si="6"/>
        <v>0</v>
      </c>
      <c r="D134" s="123" t="s">
        <v>22</v>
      </c>
      <c r="I134" s="30"/>
    </row>
    <row r="135" spans="1:19" s="6" customFormat="1" ht="15.75" x14ac:dyDescent="0.25">
      <c r="A135" s="1"/>
      <c r="B135" s="123"/>
      <c r="C135" s="122">
        <f t="shared" ca="1" si="6"/>
        <v>0</v>
      </c>
      <c r="D135" s="123" t="s">
        <v>23</v>
      </c>
      <c r="I135" s="30"/>
    </row>
    <row r="136" spans="1:19" s="6" customFormat="1" ht="15.75" x14ac:dyDescent="0.25">
      <c r="A136" s="1"/>
      <c r="B136" s="123"/>
      <c r="C136" s="122">
        <f t="shared" ca="1" si="6"/>
        <v>0</v>
      </c>
      <c r="D136" s="123" t="s">
        <v>24</v>
      </c>
      <c r="I136" s="30"/>
    </row>
    <row r="137" spans="1:19" s="6" customFormat="1" ht="15.75" x14ac:dyDescent="0.25">
      <c r="A137" s="1"/>
      <c r="B137" s="123"/>
      <c r="C137" s="122">
        <f t="shared" ca="1" si="6"/>
        <v>51.85</v>
      </c>
      <c r="D137" s="123" t="s">
        <v>145</v>
      </c>
      <c r="E137"/>
      <c r="F137"/>
      <c r="G137"/>
      <c r="H137"/>
      <c r="I137" s="1"/>
      <c r="J137"/>
      <c r="K137"/>
      <c r="L137"/>
      <c r="M137"/>
      <c r="N137"/>
      <c r="O137"/>
      <c r="P137"/>
      <c r="Q137"/>
      <c r="R137"/>
      <c r="S137"/>
    </row>
    <row r="138" spans="1:19" s="6" customFormat="1" ht="15.75" x14ac:dyDescent="0.25">
      <c r="A138" s="1"/>
      <c r="B138" s="123"/>
      <c r="C138" s="122">
        <f t="shared" ca="1" si="6"/>
        <v>13.94</v>
      </c>
      <c r="D138" s="123" t="s">
        <v>146</v>
      </c>
      <c r="E138"/>
      <c r="F138"/>
      <c r="G138"/>
      <c r="H138"/>
      <c r="I138" s="1"/>
      <c r="J138"/>
      <c r="K138"/>
      <c r="L138"/>
      <c r="M138"/>
      <c r="N138"/>
      <c r="O138"/>
      <c r="P138"/>
      <c r="Q138"/>
      <c r="R138"/>
      <c r="S138"/>
    </row>
    <row r="139" spans="1:19" s="6" customFormat="1" ht="15.75" x14ac:dyDescent="0.25">
      <c r="A139" s="1"/>
      <c r="B139" s="123"/>
      <c r="C139" s="122">
        <f t="shared" ca="1" si="6"/>
        <v>0</v>
      </c>
      <c r="D139" s="123" t="s">
        <v>147</v>
      </c>
      <c r="E139"/>
      <c r="F139"/>
      <c r="G139"/>
      <c r="H139"/>
      <c r="I139" s="1"/>
      <c r="J139"/>
      <c r="K139"/>
      <c r="L139"/>
      <c r="M139"/>
      <c r="N139"/>
      <c r="O139"/>
      <c r="P139"/>
      <c r="Q139"/>
      <c r="R139"/>
      <c r="S139"/>
    </row>
    <row r="140" spans="1:19" s="6" customFormat="1" ht="15.75" x14ac:dyDescent="0.25">
      <c r="A140" s="1"/>
      <c r="B140" s="123"/>
      <c r="C140" s="122">
        <f t="shared" ca="1" si="6"/>
        <v>11.88</v>
      </c>
      <c r="D140" s="123" t="s">
        <v>25</v>
      </c>
      <c r="E140"/>
      <c r="F140"/>
      <c r="G140"/>
      <c r="H140"/>
      <c r="I140" s="1"/>
      <c r="J140"/>
      <c r="K140"/>
      <c r="L140"/>
      <c r="M140"/>
      <c r="N140"/>
      <c r="O140"/>
      <c r="P140"/>
      <c r="Q140"/>
      <c r="R140"/>
      <c r="S140"/>
    </row>
    <row r="141" spans="1:19" s="6" customFormat="1" ht="15.75" x14ac:dyDescent="0.25">
      <c r="A141" s="1"/>
      <c r="B141" s="123"/>
      <c r="C141" s="122">
        <f t="shared" ca="1" si="6"/>
        <v>16.39</v>
      </c>
      <c r="D141" s="123" t="s">
        <v>3</v>
      </c>
      <c r="E141"/>
      <c r="F141"/>
      <c r="G141"/>
      <c r="H141"/>
      <c r="I141" s="1"/>
      <c r="J141"/>
      <c r="K141"/>
      <c r="L141"/>
      <c r="M141"/>
      <c r="N141"/>
      <c r="O141"/>
      <c r="P141"/>
      <c r="Q141"/>
      <c r="R141"/>
      <c r="S141"/>
    </row>
    <row r="142" spans="1:19" ht="15.75" x14ac:dyDescent="0.25">
      <c r="B142" s="123"/>
      <c r="C142" s="122">
        <f t="shared" ca="1" si="6"/>
        <v>84.350000000000009</v>
      </c>
      <c r="D142" s="123" t="s">
        <v>26</v>
      </c>
    </row>
    <row r="143" spans="1:19" ht="15.75" x14ac:dyDescent="0.25">
      <c r="B143" s="123"/>
      <c r="C143" s="122">
        <f t="shared" ca="1" si="6"/>
        <v>0</v>
      </c>
      <c r="D143" s="123" t="s">
        <v>27</v>
      </c>
    </row>
    <row r="144" spans="1:19" ht="15.75" x14ac:dyDescent="0.25">
      <c r="B144" s="123"/>
      <c r="C144" s="122">
        <f t="shared" ca="1" si="6"/>
        <v>101.47999999999999</v>
      </c>
      <c r="D144" s="123" t="s">
        <v>28</v>
      </c>
    </row>
    <row r="145" spans="2:4" ht="15.75" x14ac:dyDescent="0.25">
      <c r="B145" s="123"/>
      <c r="C145" s="122">
        <f t="shared" ca="1" si="6"/>
        <v>113.66</v>
      </c>
      <c r="D145" s="123" t="s">
        <v>29</v>
      </c>
    </row>
    <row r="146" spans="2:4" ht="15.75" x14ac:dyDescent="0.25">
      <c r="B146" s="123"/>
      <c r="C146" s="122">
        <f t="shared" ca="1" si="6"/>
        <v>194.13</v>
      </c>
      <c r="D146" s="123" t="s">
        <v>30</v>
      </c>
    </row>
    <row r="147" spans="2:4" ht="15.75" x14ac:dyDescent="0.25">
      <c r="B147" s="123"/>
      <c r="C147" s="122">
        <f t="shared" ca="1" si="6"/>
        <v>0</v>
      </c>
      <c r="D147" s="123" t="s">
        <v>31</v>
      </c>
    </row>
    <row r="148" spans="2:4" ht="15.75" x14ac:dyDescent="0.25">
      <c r="B148" s="123"/>
      <c r="C148" s="122">
        <f t="shared" ca="1" si="6"/>
        <v>0</v>
      </c>
      <c r="D148" s="123" t="s">
        <v>32</v>
      </c>
    </row>
    <row r="149" spans="2:4" ht="15.75" x14ac:dyDescent="0.25">
      <c r="B149" s="123"/>
      <c r="C149" s="122">
        <f t="shared" ca="1" si="6"/>
        <v>182.91000000000003</v>
      </c>
      <c r="D149" s="123" t="s">
        <v>33</v>
      </c>
    </row>
    <row r="150" spans="2:4" ht="15.75" x14ac:dyDescent="0.25">
      <c r="B150" s="123"/>
      <c r="C150" s="122">
        <f t="shared" ca="1" si="6"/>
        <v>0</v>
      </c>
      <c r="D150" s="123" t="s">
        <v>34</v>
      </c>
    </row>
    <row r="151" spans="2:4" ht="15.75" x14ac:dyDescent="0.25">
      <c r="B151" s="123"/>
      <c r="C151" s="122">
        <f t="shared" ca="1" si="6"/>
        <v>0</v>
      </c>
      <c r="D151" s="123" t="s">
        <v>35</v>
      </c>
    </row>
    <row r="152" spans="2:4" ht="15.75" x14ac:dyDescent="0.25">
      <c r="B152" s="123"/>
      <c r="C152" s="122">
        <f t="shared" ca="1" si="6"/>
        <v>0</v>
      </c>
      <c r="D152" s="123" t="s">
        <v>7</v>
      </c>
    </row>
    <row r="153" spans="2:4" ht="15.75" x14ac:dyDescent="0.25">
      <c r="B153" s="123"/>
      <c r="C153" s="122">
        <f t="shared" ca="1" si="6"/>
        <v>0</v>
      </c>
      <c r="D153" s="123" t="s">
        <v>8</v>
      </c>
    </row>
    <row r="154" spans="2:4" ht="15.75" x14ac:dyDescent="0.25">
      <c r="B154" s="123"/>
      <c r="C154" s="122">
        <f t="shared" ca="1" si="6"/>
        <v>0</v>
      </c>
      <c r="D154" s="123" t="s">
        <v>9</v>
      </c>
    </row>
    <row r="155" spans="2:4" ht="15.75" x14ac:dyDescent="0.25">
      <c r="B155" s="123"/>
      <c r="C155" s="122">
        <f t="shared" ca="1" si="6"/>
        <v>0</v>
      </c>
      <c r="D155" s="123" t="s">
        <v>10</v>
      </c>
    </row>
    <row r="156" spans="2:4" ht="15.75" x14ac:dyDescent="0.25">
      <c r="B156" s="123"/>
      <c r="C156" s="122">
        <f t="shared" ca="1" si="6"/>
        <v>0</v>
      </c>
      <c r="D156" s="123" t="s">
        <v>36</v>
      </c>
    </row>
    <row r="157" spans="2:4" ht="15.75" x14ac:dyDescent="0.25">
      <c r="B157" s="123"/>
      <c r="C157" s="122">
        <f t="shared" ca="1" si="6"/>
        <v>0</v>
      </c>
      <c r="D157" s="123" t="s">
        <v>37</v>
      </c>
    </row>
    <row r="158" spans="2:4" ht="15.75" x14ac:dyDescent="0.25">
      <c r="B158" s="123"/>
      <c r="C158" s="122">
        <f t="shared" ca="1" si="6"/>
        <v>0</v>
      </c>
      <c r="D158" s="123" t="s">
        <v>38</v>
      </c>
    </row>
    <row r="159" spans="2:4" ht="15.75" x14ac:dyDescent="0.25">
      <c r="B159" s="123"/>
      <c r="C159" s="122">
        <f t="shared" ca="1" si="6"/>
        <v>0</v>
      </c>
      <c r="D159" s="123" t="s">
        <v>39</v>
      </c>
    </row>
    <row r="160" spans="2:4" ht="15.75" x14ac:dyDescent="0.25">
      <c r="B160" s="123"/>
      <c r="C160" s="122">
        <f t="shared" ca="1" si="6"/>
        <v>0</v>
      </c>
      <c r="D160" s="123" t="s">
        <v>40</v>
      </c>
    </row>
    <row r="161" spans="2:4" ht="15.75" x14ac:dyDescent="0.25">
      <c r="B161" s="123"/>
      <c r="C161" s="122">
        <f t="shared" ca="1" si="6"/>
        <v>0</v>
      </c>
      <c r="D161" s="123" t="s">
        <v>41</v>
      </c>
    </row>
    <row r="162" spans="2:4" ht="15.75" x14ac:dyDescent="0.25">
      <c r="B162" s="123"/>
      <c r="C162" s="122">
        <f t="shared" ca="1" si="6"/>
        <v>0</v>
      </c>
      <c r="D162" s="123" t="s">
        <v>42</v>
      </c>
    </row>
    <row r="163" spans="2:4" ht="15.75" x14ac:dyDescent="0.25">
      <c r="B163" s="123"/>
      <c r="C163" s="122">
        <f t="shared" ca="1" si="6"/>
        <v>0</v>
      </c>
      <c r="D163" s="123" t="s">
        <v>43</v>
      </c>
    </row>
    <row r="164" spans="2:4" ht="15.75" x14ac:dyDescent="0.25">
      <c r="B164" s="123"/>
      <c r="C164" s="122">
        <f t="shared" ca="1" si="6"/>
        <v>0</v>
      </c>
      <c r="D164" s="123" t="s">
        <v>129</v>
      </c>
    </row>
    <row r="165" spans="2:4" ht="15.75" x14ac:dyDescent="0.25">
      <c r="B165" s="123"/>
      <c r="C165" s="122">
        <f t="shared" ca="1" si="6"/>
        <v>0</v>
      </c>
      <c r="D165" s="123" t="s">
        <v>130</v>
      </c>
    </row>
    <row r="166" spans="2:4" ht="15.75" x14ac:dyDescent="0.25">
      <c r="B166" s="123"/>
      <c r="C166" s="122">
        <f t="shared" ca="1" si="6"/>
        <v>0</v>
      </c>
      <c r="D166" s="123" t="s">
        <v>149</v>
      </c>
    </row>
    <row r="167" spans="2:4" ht="15.75" x14ac:dyDescent="0.25">
      <c r="B167" s="123"/>
      <c r="C167" s="122">
        <f t="shared" ca="1" si="6"/>
        <v>0</v>
      </c>
      <c r="D167" s="123" t="s">
        <v>150</v>
      </c>
    </row>
    <row r="168" spans="2:4" ht="15.75" x14ac:dyDescent="0.25">
      <c r="B168" s="123"/>
      <c r="C168" s="122">
        <f t="shared" ca="1" si="6"/>
        <v>0</v>
      </c>
      <c r="D168" s="123" t="s">
        <v>151</v>
      </c>
    </row>
    <row r="169" spans="2:4" ht="15.75" x14ac:dyDescent="0.25">
      <c r="B169" s="123"/>
      <c r="C169" s="122">
        <f t="shared" ca="1" si="6"/>
        <v>281.66000000000003</v>
      </c>
      <c r="D169" s="123" t="s">
        <v>152</v>
      </c>
    </row>
    <row r="170" spans="2:4" ht="15.75" x14ac:dyDescent="0.25">
      <c r="B170" s="123"/>
      <c r="C170" s="122">
        <f t="shared" ca="1" si="6"/>
        <v>0</v>
      </c>
      <c r="D170" s="123" t="s">
        <v>153</v>
      </c>
    </row>
    <row r="171" spans="2:4" ht="15.75" x14ac:dyDescent="0.25">
      <c r="B171" s="123"/>
      <c r="C171" s="122">
        <f t="shared" ca="1" si="6"/>
        <v>0</v>
      </c>
      <c r="D171" s="123" t="s">
        <v>154</v>
      </c>
    </row>
    <row r="172" spans="2:4" ht="15.75" x14ac:dyDescent="0.25">
      <c r="B172" s="123"/>
      <c r="C172" s="122">
        <f t="shared" ca="1" si="6"/>
        <v>0</v>
      </c>
      <c r="D172" s="123" t="s">
        <v>44</v>
      </c>
    </row>
    <row r="173" spans="2:4" ht="15.75" x14ac:dyDescent="0.25">
      <c r="B173" s="123"/>
      <c r="C173" s="122">
        <f t="shared" ca="1" si="6"/>
        <v>0</v>
      </c>
      <c r="D173" s="123" t="s">
        <v>45</v>
      </c>
    </row>
    <row r="174" spans="2:4" ht="15.75" x14ac:dyDescent="0.25">
      <c r="B174" s="123"/>
      <c r="C174" s="122">
        <f t="shared" ca="1" si="6"/>
        <v>0</v>
      </c>
      <c r="D174" s="123" t="s">
        <v>155</v>
      </c>
    </row>
    <row r="175" spans="2:4" ht="15.75" x14ac:dyDescent="0.25">
      <c r="B175" s="123"/>
      <c r="C175" s="122">
        <f t="shared" ca="1" si="6"/>
        <v>0</v>
      </c>
      <c r="D175" s="123" t="s">
        <v>156</v>
      </c>
    </row>
    <row r="176" spans="2:4" ht="15.75" x14ac:dyDescent="0.25">
      <c r="B176" s="123"/>
      <c r="C176" s="122">
        <f t="shared" ca="1" si="6"/>
        <v>0</v>
      </c>
      <c r="D176" s="123" t="s">
        <v>157</v>
      </c>
    </row>
    <row r="177" spans="2:4" ht="15.75" x14ac:dyDescent="0.25">
      <c r="B177" s="123"/>
      <c r="C177" s="122">
        <f t="shared" ca="1" si="6"/>
        <v>0</v>
      </c>
      <c r="D177" s="123" t="s">
        <v>158</v>
      </c>
    </row>
    <row r="178" spans="2:4" ht="15.75" x14ac:dyDescent="0.25">
      <c r="B178" s="123"/>
      <c r="C178" s="122">
        <f t="shared" ref="C178" ca="1" si="7">SUMIF($D$6:$H$122,D178,$C$6:$C$122)</f>
        <v>58.039999999999992</v>
      </c>
      <c r="D178" s="123" t="s">
        <v>162</v>
      </c>
    </row>
    <row r="179" spans="2:4" ht="15.75" x14ac:dyDescent="0.25">
      <c r="B179" s="123"/>
      <c r="C179" s="122">
        <f t="shared" ca="1" si="6"/>
        <v>0</v>
      </c>
      <c r="D179" s="123" t="s">
        <v>4</v>
      </c>
    </row>
    <row r="180" spans="2:4" ht="15.75" x14ac:dyDescent="0.25">
      <c r="B180" s="121" t="s">
        <v>5</v>
      </c>
      <c r="C180" s="124">
        <f ca="1">SUM(C125:C179)</f>
        <v>2160.8100000000004</v>
      </c>
      <c r="D180" s="125"/>
    </row>
  </sheetData>
  <sheetProtection selectLockedCells="1" selectUnlockedCells="1"/>
  <mergeCells count="3">
    <mergeCell ref="A1:D1"/>
    <mergeCell ref="A3:D3"/>
    <mergeCell ref="A4:D4"/>
  </mergeCells>
  <phoneticPr fontId="4" type="noConversion"/>
  <pageMargins left="0.78749999999999998" right="0.78749999999999998" top="0.98402777777777772" bottom="0.98402777777777772" header="0.51180555555555551" footer="0.51180555555555551"/>
  <pageSetup paperSize="9" scale="30" firstPageNumber="0" fitToWidth="0" orientation="portrait" r:id="rId1"/>
  <headerFooter alignWithMargins="0">
    <oddHeader>&amp;LFilmförderungsanstalt - Bundesanstalt des öffentlichen Rechts
Projekt: Unterhalts- und Grundreinigung in der Filmförderungsanstalt in Berlin  - Anlage 3 - Raumnutzungsplan</oddHeader>
    <oddFooter>&amp;LStand: 08.08.2025&amp;C&amp;A&amp;RSeite &amp;P von &amp;N</oddFooter>
  </headerFooter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D7A1-0971-4A2B-B094-6C9500D10ED8}">
  <sheetPr codeName="Tabelle11">
    <pageSetUpPr fitToPage="1"/>
  </sheetPr>
  <dimension ref="A1:P124"/>
  <sheetViews>
    <sheetView tabSelected="1" zoomScale="70" zoomScaleNormal="70" workbookViewId="0">
      <selection activeCell="I71" sqref="I71"/>
    </sheetView>
  </sheetViews>
  <sheetFormatPr baseColWidth="10" defaultColWidth="11.42578125" defaultRowHeight="15.75" x14ac:dyDescent="0.25"/>
  <cols>
    <col min="1" max="1" width="4.42578125" style="35" bestFit="1" customWidth="1"/>
    <col min="2" max="2" width="68.5703125" style="35" bestFit="1" customWidth="1"/>
    <col min="3" max="3" width="13.140625" style="35" bestFit="1" customWidth="1"/>
    <col min="4" max="4" width="13.7109375" style="35" bestFit="1" customWidth="1"/>
    <col min="5" max="5" width="22" style="35" bestFit="1" customWidth="1"/>
    <col min="6" max="6" width="12.5703125" style="35" customWidth="1"/>
    <col min="7" max="7" width="11.140625" style="35" bestFit="1" customWidth="1"/>
    <col min="8" max="8" width="25.140625" style="35" customWidth="1"/>
    <col min="9" max="9" width="17.42578125" style="35" bestFit="1" customWidth="1"/>
    <col min="10" max="10" width="11.42578125" style="35"/>
    <col min="11" max="11" width="13.28515625" style="35" bestFit="1" customWidth="1"/>
    <col min="12" max="12" width="14.85546875" style="35" customWidth="1"/>
    <col min="13" max="13" width="11.42578125" style="35"/>
    <col min="14" max="14" width="13.5703125" style="35" bestFit="1" customWidth="1"/>
    <col min="15" max="16384" width="11.42578125" style="35"/>
  </cols>
  <sheetData>
    <row r="1" spans="1:14" x14ac:dyDescent="0.25">
      <c r="A1" s="198" t="s">
        <v>264</v>
      </c>
      <c r="B1" s="199"/>
      <c r="C1" s="199"/>
      <c r="D1" s="199"/>
      <c r="E1" s="199"/>
      <c r="F1" s="199"/>
      <c r="G1" s="199"/>
      <c r="H1" s="199"/>
      <c r="I1" s="200"/>
    </row>
    <row r="2" spans="1:14" x14ac:dyDescent="0.25">
      <c r="A2" s="201" t="s">
        <v>60</v>
      </c>
      <c r="B2" s="202"/>
      <c r="C2" s="202"/>
      <c r="D2" s="202"/>
      <c r="E2" s="202"/>
      <c r="F2" s="202"/>
      <c r="G2" s="202"/>
      <c r="H2" s="202"/>
      <c r="I2" s="203"/>
    </row>
    <row r="3" spans="1:14" ht="16.5" thickBot="1" x14ac:dyDescent="0.3">
      <c r="A3" s="213" t="s">
        <v>263</v>
      </c>
      <c r="B3" s="214"/>
      <c r="C3" s="214"/>
      <c r="D3" s="214"/>
      <c r="E3" s="214"/>
      <c r="F3" s="214"/>
      <c r="G3" s="214"/>
      <c r="H3" s="214"/>
      <c r="I3" s="215"/>
    </row>
    <row r="4" spans="1:14" ht="15.75" customHeight="1" thickBot="1" x14ac:dyDescent="0.3">
      <c r="A4" s="36"/>
      <c r="B4" s="36"/>
      <c r="C4" s="36"/>
      <c r="D4" s="36"/>
      <c r="E4" s="36"/>
      <c r="F4" s="36"/>
      <c r="G4" s="36"/>
      <c r="H4" s="36"/>
      <c r="I4" s="36"/>
    </row>
    <row r="5" spans="1:14" ht="16.5" thickBot="1" x14ac:dyDescent="0.3">
      <c r="A5" s="157" t="s">
        <v>112</v>
      </c>
      <c r="B5" s="157"/>
      <c r="C5" s="157"/>
      <c r="D5" s="36"/>
      <c r="E5" s="36"/>
      <c r="F5" s="36"/>
      <c r="G5" s="38" t="s">
        <v>61</v>
      </c>
      <c r="H5" s="204"/>
      <c r="I5" s="204"/>
      <c r="K5" s="205" t="s">
        <v>131</v>
      </c>
      <c r="L5" s="205"/>
    </row>
    <row r="6" spans="1:14" x14ac:dyDescent="0.25">
      <c r="A6" s="36"/>
      <c r="B6" s="16"/>
      <c r="C6" s="39"/>
      <c r="D6" s="36"/>
      <c r="E6" s="36"/>
      <c r="F6" s="36"/>
      <c r="G6" s="36"/>
      <c r="H6" s="36"/>
      <c r="I6" s="36"/>
      <c r="K6" s="205"/>
      <c r="L6" s="205"/>
    </row>
    <row r="7" spans="1:14" ht="16.5" thickBot="1" x14ac:dyDescent="0.3">
      <c r="A7" s="36"/>
      <c r="B7" s="36"/>
      <c r="C7" s="39"/>
      <c r="D7" s="36"/>
      <c r="E7" s="36"/>
      <c r="F7" s="36"/>
      <c r="G7" s="36"/>
      <c r="H7" s="36"/>
      <c r="I7" s="36"/>
      <c r="K7" s="205"/>
      <c r="L7" s="205"/>
    </row>
    <row r="8" spans="1:14" ht="15" customHeight="1" x14ac:dyDescent="0.25">
      <c r="A8" s="206" t="s">
        <v>62</v>
      </c>
      <c r="B8" s="206"/>
      <c r="C8" s="206"/>
      <c r="D8" s="207" t="s">
        <v>247</v>
      </c>
      <c r="E8" s="207"/>
      <c r="F8" s="207"/>
      <c r="G8" s="207"/>
      <c r="H8" s="207"/>
      <c r="I8" s="207"/>
      <c r="K8" s="205"/>
      <c r="L8" s="205"/>
    </row>
    <row r="9" spans="1:14" x14ac:dyDescent="0.25">
      <c r="A9" s="208" t="s">
        <v>63</v>
      </c>
      <c r="B9" s="208"/>
      <c r="C9" s="208"/>
      <c r="D9" s="209" t="s">
        <v>64</v>
      </c>
      <c r="E9" s="209"/>
      <c r="F9" s="209"/>
      <c r="G9" s="209"/>
      <c r="H9" s="209"/>
      <c r="I9" s="209"/>
      <c r="K9" s="205"/>
      <c r="L9" s="205"/>
    </row>
    <row r="10" spans="1:14" ht="16.5" thickBot="1" x14ac:dyDescent="0.3">
      <c r="A10" s="210" t="s">
        <v>65</v>
      </c>
      <c r="B10" s="210"/>
      <c r="C10" s="210"/>
      <c r="D10" s="211" t="s">
        <v>248</v>
      </c>
      <c r="E10" s="212"/>
      <c r="F10" s="212"/>
      <c r="G10" s="212"/>
      <c r="H10" s="212"/>
      <c r="I10" s="212"/>
      <c r="K10" s="205"/>
      <c r="L10" s="205"/>
    </row>
    <row r="11" spans="1:14" ht="16.5" thickBot="1" x14ac:dyDescent="0.3">
      <c r="A11" s="36"/>
      <c r="B11" s="36"/>
      <c r="C11" s="36"/>
      <c r="D11" s="36"/>
      <c r="E11" s="36"/>
      <c r="F11" s="36"/>
      <c r="G11" s="36"/>
      <c r="H11" s="36"/>
      <c r="I11" s="36"/>
      <c r="K11" s="205"/>
      <c r="L11" s="205"/>
    </row>
    <row r="12" spans="1:14" ht="90" x14ac:dyDescent="0.25">
      <c r="A12" s="197" t="s">
        <v>260</v>
      </c>
      <c r="B12" s="197"/>
      <c r="C12" s="40" t="s">
        <v>66</v>
      </c>
      <c r="D12" s="40" t="s">
        <v>67</v>
      </c>
      <c r="E12" s="40" t="s">
        <v>128</v>
      </c>
      <c r="F12" s="40" t="s">
        <v>136</v>
      </c>
      <c r="G12" s="40" t="s">
        <v>69</v>
      </c>
      <c r="H12" s="40" t="s">
        <v>70</v>
      </c>
      <c r="I12" s="41" t="s">
        <v>71</v>
      </c>
      <c r="K12" s="42" t="s">
        <v>132</v>
      </c>
      <c r="L12" s="42" t="s">
        <v>133</v>
      </c>
    </row>
    <row r="13" spans="1:14" hidden="1" x14ac:dyDescent="0.25">
      <c r="A13" s="19"/>
      <c r="B13" s="43"/>
      <c r="C13" s="44"/>
      <c r="D13" s="45"/>
      <c r="E13" s="46"/>
      <c r="F13" s="47"/>
      <c r="G13" s="48"/>
      <c r="H13" s="49"/>
      <c r="I13" s="50"/>
      <c r="M13" s="51"/>
    </row>
    <row r="14" spans="1:14" x14ac:dyDescent="0.25">
      <c r="A14" s="19" t="s">
        <v>14</v>
      </c>
      <c r="B14" s="43" t="s">
        <v>72</v>
      </c>
      <c r="C14" s="44" t="s">
        <v>73</v>
      </c>
      <c r="D14" s="45">
        <f ca="1">'LOS 1 - Große Präsidentenstr. 9'!C126</f>
        <v>62.44</v>
      </c>
      <c r="E14" s="46"/>
      <c r="F14" s="47" t="e">
        <f t="shared" ref="F14:F66" ca="1" si="0">D14/E14</f>
        <v>#DIV/0!</v>
      </c>
      <c r="G14" s="48">
        <v>252</v>
      </c>
      <c r="H14" s="49"/>
      <c r="I14" s="50" t="e">
        <f t="shared" ref="I14" ca="1" si="1">F14*G14*H14</f>
        <v>#DIV/0!</v>
      </c>
      <c r="K14" s="35">
        <v>2</v>
      </c>
      <c r="L14" s="35">
        <f t="shared" ref="L14" si="2">COUNTIF(E14,"&gt;0")+COUNTIF(H14,"&gt;0")</f>
        <v>0</v>
      </c>
      <c r="M14" s="51" t="str">
        <f t="shared" ref="M14:M83" si="3">IF(K14-L14&gt;0,"!","")</f>
        <v>!</v>
      </c>
      <c r="N14" s="35" t="e">
        <f t="shared" ref="N14:N66" ca="1" si="4">F14*G14</f>
        <v>#DIV/0!</v>
      </c>
    </row>
    <row r="15" spans="1:14" x14ac:dyDescent="0.25">
      <c r="A15" s="19" t="s">
        <v>15</v>
      </c>
      <c r="B15" s="43" t="s">
        <v>72</v>
      </c>
      <c r="C15" s="44" t="s">
        <v>73</v>
      </c>
      <c r="D15" s="45">
        <f ca="1">'LOS 1 - Große Präsidentenstr. 9'!C127</f>
        <v>34.96</v>
      </c>
      <c r="E15" s="46"/>
      <c r="F15" s="47" t="e">
        <f ca="1">D15/E15</f>
        <v>#DIV/0!</v>
      </c>
      <c r="G15" s="48">
        <v>252</v>
      </c>
      <c r="H15" s="49"/>
      <c r="I15" s="50" t="e">
        <f ca="1">F15*G15*H15</f>
        <v>#DIV/0!</v>
      </c>
      <c r="M15" s="51" t="str">
        <f t="shared" si="3"/>
        <v/>
      </c>
      <c r="N15" s="35" t="e">
        <f t="shared" ca="1" si="4"/>
        <v>#DIV/0!</v>
      </c>
    </row>
    <row r="16" spans="1:14" hidden="1" x14ac:dyDescent="0.25">
      <c r="A16" s="19" t="s">
        <v>16</v>
      </c>
      <c r="B16" s="43" t="s">
        <v>113</v>
      </c>
      <c r="C16" s="44" t="s">
        <v>75</v>
      </c>
      <c r="D16" s="45">
        <f ca="1">'LOS 1 - Große Präsidentenstr. 9'!C128</f>
        <v>0</v>
      </c>
      <c r="E16" s="46"/>
      <c r="F16" s="47" t="e">
        <f t="shared" ca="1" si="0"/>
        <v>#DIV/0!</v>
      </c>
      <c r="G16" s="48">
        <v>151</v>
      </c>
      <c r="H16" s="49"/>
      <c r="I16" s="50" t="e">
        <f t="shared" ref="I16:I66" ca="1" si="5">F16*G16*H16</f>
        <v>#DIV/0!</v>
      </c>
      <c r="M16" s="51" t="str">
        <f t="shared" si="3"/>
        <v/>
      </c>
      <c r="N16" s="35" t="e">
        <f t="shared" ca="1" si="4"/>
        <v>#DIV/0!</v>
      </c>
    </row>
    <row r="17" spans="1:16" x14ac:dyDescent="0.25">
      <c r="A17" s="19" t="s">
        <v>17</v>
      </c>
      <c r="B17" s="43" t="s">
        <v>113</v>
      </c>
      <c r="C17" s="44" t="s">
        <v>75</v>
      </c>
      <c r="D17" s="45">
        <f ca="1">'LOS 1 - Große Präsidentenstr. 9'!C129</f>
        <v>953.12</v>
      </c>
      <c r="E17" s="46"/>
      <c r="F17" s="47" t="e">
        <f ca="1">D17/E17</f>
        <v>#DIV/0!</v>
      </c>
      <c r="G17" s="48">
        <v>151</v>
      </c>
      <c r="H17" s="49"/>
      <c r="I17" s="50" t="e">
        <f t="shared" ca="1" si="5"/>
        <v>#DIV/0!</v>
      </c>
      <c r="M17" s="51" t="str">
        <f t="shared" si="3"/>
        <v/>
      </c>
      <c r="N17" s="35" t="e">
        <f t="shared" ca="1" si="4"/>
        <v>#DIV/0!</v>
      </c>
    </row>
    <row r="18" spans="1:16" hidden="1" x14ac:dyDescent="0.25">
      <c r="A18" s="19" t="s">
        <v>18</v>
      </c>
      <c r="B18" s="43" t="s">
        <v>113</v>
      </c>
      <c r="C18" s="44" t="s">
        <v>75</v>
      </c>
      <c r="D18" s="45">
        <f ca="1">'LOS 1 - Große Präsidentenstr. 9'!C130</f>
        <v>0</v>
      </c>
      <c r="E18" s="46"/>
      <c r="F18" s="47" t="e">
        <f t="shared" ca="1" si="0"/>
        <v>#DIV/0!</v>
      </c>
      <c r="G18" s="48">
        <v>151</v>
      </c>
      <c r="H18" s="49"/>
      <c r="I18" s="50" t="e">
        <f t="shared" ca="1" si="5"/>
        <v>#DIV/0!</v>
      </c>
      <c r="M18" s="51" t="str">
        <f t="shared" si="3"/>
        <v/>
      </c>
      <c r="N18" s="35" t="e">
        <f t="shared" ca="1" si="4"/>
        <v>#DIV/0!</v>
      </c>
    </row>
    <row r="19" spans="1:16" hidden="1" x14ac:dyDescent="0.25">
      <c r="A19" s="19" t="s">
        <v>19</v>
      </c>
      <c r="B19" s="43" t="s">
        <v>114</v>
      </c>
      <c r="C19" s="44" t="s">
        <v>126</v>
      </c>
      <c r="D19" s="45">
        <f ca="1">'LOS 1 - Große Präsidentenstr. 9'!C131</f>
        <v>0</v>
      </c>
      <c r="E19" s="46"/>
      <c r="F19" s="47" t="e">
        <f t="shared" ca="1" si="0"/>
        <v>#DIV/0!</v>
      </c>
      <c r="G19" s="48">
        <v>104</v>
      </c>
      <c r="H19" s="49"/>
      <c r="I19" s="50" t="e">
        <f t="shared" ca="1" si="5"/>
        <v>#DIV/0!</v>
      </c>
      <c r="M19" s="51" t="str">
        <f t="shared" si="3"/>
        <v/>
      </c>
    </row>
    <row r="20" spans="1:16" hidden="1" x14ac:dyDescent="0.25">
      <c r="A20" s="19" t="s">
        <v>20</v>
      </c>
      <c r="B20" s="43" t="s">
        <v>114</v>
      </c>
      <c r="C20" s="44" t="s">
        <v>126</v>
      </c>
      <c r="D20" s="45">
        <f ca="1">'LOS 1 - Große Präsidentenstr. 9'!C132</f>
        <v>0</v>
      </c>
      <c r="E20" s="46"/>
      <c r="F20" s="47" t="e">
        <f t="shared" ca="1" si="0"/>
        <v>#DIV/0!</v>
      </c>
      <c r="G20" s="48">
        <v>104</v>
      </c>
      <c r="H20" s="49"/>
      <c r="I20" s="50" t="e">
        <f t="shared" ca="1" si="5"/>
        <v>#DIV/0!</v>
      </c>
      <c r="M20" s="51" t="str">
        <f t="shared" si="3"/>
        <v/>
      </c>
    </row>
    <row r="21" spans="1:16" hidden="1" x14ac:dyDescent="0.25">
      <c r="A21" s="19" t="s">
        <v>21</v>
      </c>
      <c r="B21" s="43" t="s">
        <v>114</v>
      </c>
      <c r="C21" s="44" t="s">
        <v>126</v>
      </c>
      <c r="D21" s="45">
        <f ca="1">'LOS 1 - Große Präsidentenstr. 9'!C133</f>
        <v>0</v>
      </c>
      <c r="E21" s="46"/>
      <c r="F21" s="47" t="e">
        <f t="shared" ca="1" si="0"/>
        <v>#DIV/0!</v>
      </c>
      <c r="G21" s="48">
        <v>104</v>
      </c>
      <c r="H21" s="49"/>
      <c r="I21" s="50" t="e">
        <f t="shared" ca="1" si="5"/>
        <v>#DIV/0!</v>
      </c>
      <c r="M21" s="51" t="str">
        <f t="shared" si="3"/>
        <v/>
      </c>
    </row>
    <row r="22" spans="1:16" hidden="1" x14ac:dyDescent="0.25">
      <c r="A22" s="19" t="s">
        <v>22</v>
      </c>
      <c r="B22" s="43" t="s">
        <v>114</v>
      </c>
      <c r="C22" s="44" t="s">
        <v>126</v>
      </c>
      <c r="D22" s="45">
        <f ca="1">'LOS 1 - Große Präsidentenstr. 9'!C134</f>
        <v>0</v>
      </c>
      <c r="E22" s="46"/>
      <c r="F22" s="47" t="e">
        <f t="shared" ca="1" si="0"/>
        <v>#DIV/0!</v>
      </c>
      <c r="G22" s="48">
        <v>104</v>
      </c>
      <c r="H22" s="49"/>
      <c r="I22" s="50" t="e">
        <f t="shared" ca="1" si="5"/>
        <v>#DIV/0!</v>
      </c>
      <c r="M22" s="51" t="str">
        <f t="shared" si="3"/>
        <v/>
      </c>
      <c r="N22" s="35" t="e">
        <f t="shared" ca="1" si="4"/>
        <v>#DIV/0!</v>
      </c>
      <c r="O22" s="52"/>
      <c r="P22" s="52"/>
    </row>
    <row r="23" spans="1:16" hidden="1" x14ac:dyDescent="0.25">
      <c r="A23" s="19" t="s">
        <v>23</v>
      </c>
      <c r="B23" s="43" t="s">
        <v>114</v>
      </c>
      <c r="C23" s="44" t="s">
        <v>126</v>
      </c>
      <c r="D23" s="45">
        <f ca="1">'LOS 1 - Große Präsidentenstr. 9'!C135</f>
        <v>0</v>
      </c>
      <c r="E23" s="46"/>
      <c r="F23" s="47" t="e">
        <f t="shared" ca="1" si="0"/>
        <v>#DIV/0!</v>
      </c>
      <c r="G23" s="48">
        <v>104</v>
      </c>
      <c r="H23" s="49"/>
      <c r="I23" s="50" t="e">
        <f t="shared" ca="1" si="5"/>
        <v>#DIV/0!</v>
      </c>
      <c r="M23" s="51" t="str">
        <f t="shared" si="3"/>
        <v/>
      </c>
      <c r="N23" s="35" t="e">
        <f t="shared" ca="1" si="4"/>
        <v>#DIV/0!</v>
      </c>
    </row>
    <row r="24" spans="1:16" hidden="1" x14ac:dyDescent="0.25">
      <c r="A24" s="19" t="s">
        <v>24</v>
      </c>
      <c r="B24" s="43" t="s">
        <v>114</v>
      </c>
      <c r="C24" s="44" t="s">
        <v>126</v>
      </c>
      <c r="D24" s="45">
        <f ca="1">'LOS 1 - Große Präsidentenstr. 9'!C136</f>
        <v>0</v>
      </c>
      <c r="E24" s="46"/>
      <c r="F24" s="47" t="e">
        <f t="shared" ca="1" si="0"/>
        <v>#DIV/0!</v>
      </c>
      <c r="G24" s="48">
        <v>104</v>
      </c>
      <c r="H24" s="49"/>
      <c r="I24" s="50" t="e">
        <f t="shared" ca="1" si="5"/>
        <v>#DIV/0!</v>
      </c>
      <c r="M24" s="51" t="str">
        <f t="shared" si="3"/>
        <v/>
      </c>
      <c r="N24" s="35" t="e">
        <f t="shared" ca="1" si="4"/>
        <v>#DIV/0!</v>
      </c>
    </row>
    <row r="25" spans="1:16" x14ac:dyDescent="0.25">
      <c r="A25" s="19" t="s">
        <v>145</v>
      </c>
      <c r="B25" s="43" t="s">
        <v>74</v>
      </c>
      <c r="C25" s="44" t="s">
        <v>73</v>
      </c>
      <c r="D25" s="45">
        <f ca="1">'LOS 1 - Große Präsidentenstr. 9'!C137</f>
        <v>51.85</v>
      </c>
      <c r="E25" s="46"/>
      <c r="F25" s="47" t="e">
        <f t="shared" ca="1" si="0"/>
        <v>#DIV/0!</v>
      </c>
      <c r="G25" s="48">
        <v>151</v>
      </c>
      <c r="H25" s="49"/>
      <c r="I25" s="50" t="e">
        <f t="shared" ca="1" si="5"/>
        <v>#DIV/0!</v>
      </c>
      <c r="M25" s="51" t="str">
        <f t="shared" si="3"/>
        <v/>
      </c>
      <c r="N25" s="35" t="e">
        <f t="shared" ca="1" si="4"/>
        <v>#DIV/0!</v>
      </c>
    </row>
    <row r="26" spans="1:16" x14ac:dyDescent="0.25">
      <c r="A26" s="19" t="s">
        <v>146</v>
      </c>
      <c r="B26" s="43" t="s">
        <v>74</v>
      </c>
      <c r="C26" s="44" t="s">
        <v>73</v>
      </c>
      <c r="D26" s="45">
        <f ca="1">'LOS 1 - Große Präsidentenstr. 9'!C138</f>
        <v>13.94</v>
      </c>
      <c r="E26" s="46"/>
      <c r="F26" s="47" t="e">
        <f t="shared" ca="1" si="0"/>
        <v>#DIV/0!</v>
      </c>
      <c r="G26" s="48">
        <v>151</v>
      </c>
      <c r="H26" s="49"/>
      <c r="I26" s="50" t="e">
        <f t="shared" ca="1" si="5"/>
        <v>#DIV/0!</v>
      </c>
      <c r="M26" s="51" t="str">
        <f t="shared" si="3"/>
        <v/>
      </c>
      <c r="N26" s="35" t="e">
        <f t="shared" ca="1" si="4"/>
        <v>#DIV/0!</v>
      </c>
    </row>
    <row r="27" spans="1:16" hidden="1" x14ac:dyDescent="0.25">
      <c r="A27" s="19" t="s">
        <v>147</v>
      </c>
      <c r="B27" s="43" t="s">
        <v>74</v>
      </c>
      <c r="C27" s="44" t="s">
        <v>75</v>
      </c>
      <c r="D27" s="45">
        <f ca="1">'LOS 1 - Große Präsidentenstr. 9'!C139</f>
        <v>0</v>
      </c>
      <c r="E27" s="46"/>
      <c r="F27" s="47" t="e">
        <f t="shared" ca="1" si="0"/>
        <v>#DIV/0!</v>
      </c>
      <c r="G27" s="48">
        <v>151</v>
      </c>
      <c r="H27" s="49"/>
      <c r="I27" s="50" t="e">
        <f t="shared" ca="1" si="5"/>
        <v>#DIV/0!</v>
      </c>
      <c r="M27" s="51" t="str">
        <f t="shared" si="3"/>
        <v/>
      </c>
      <c r="N27" s="35" t="e">
        <f t="shared" ca="1" si="4"/>
        <v>#DIV/0!</v>
      </c>
    </row>
    <row r="28" spans="1:16" x14ac:dyDescent="0.25">
      <c r="A28" s="19" t="s">
        <v>148</v>
      </c>
      <c r="B28" s="43" t="s">
        <v>76</v>
      </c>
      <c r="C28" s="44" t="s">
        <v>75</v>
      </c>
      <c r="D28" s="45">
        <f ca="1">'LOS 1 - Große Präsidentenstr. 9'!C140</f>
        <v>11.88</v>
      </c>
      <c r="E28" s="46"/>
      <c r="F28" s="47" t="e">
        <f t="shared" ca="1" si="0"/>
        <v>#DIV/0!</v>
      </c>
      <c r="G28" s="48">
        <v>252</v>
      </c>
      <c r="H28" s="49"/>
      <c r="I28" s="50" t="e">
        <f t="shared" ca="1" si="5"/>
        <v>#DIV/0!</v>
      </c>
      <c r="M28" s="51" t="str">
        <f t="shared" si="3"/>
        <v/>
      </c>
      <c r="N28" s="35" t="e">
        <f ca="1">F28*G28</f>
        <v>#DIV/0!</v>
      </c>
    </row>
    <row r="29" spans="1:16" ht="31.5" x14ac:dyDescent="0.25">
      <c r="A29" s="20" t="s">
        <v>3</v>
      </c>
      <c r="B29" s="53" t="s">
        <v>77</v>
      </c>
      <c r="C29" s="54" t="s">
        <v>78</v>
      </c>
      <c r="D29" s="45">
        <f ca="1">'LOS 1 - Große Präsidentenstr. 9'!C141</f>
        <v>16.39</v>
      </c>
      <c r="E29" s="46"/>
      <c r="F29" s="47" t="e">
        <f t="shared" ca="1" si="0"/>
        <v>#DIV/0!</v>
      </c>
      <c r="G29" s="56">
        <v>26</v>
      </c>
      <c r="H29" s="49"/>
      <c r="I29" s="50" t="e">
        <f t="shared" ca="1" si="5"/>
        <v>#DIV/0!</v>
      </c>
      <c r="M29" s="51" t="str">
        <f t="shared" si="3"/>
        <v/>
      </c>
      <c r="N29" s="35" t="e">
        <f ca="1">F29*G29</f>
        <v>#DIV/0!</v>
      </c>
    </row>
    <row r="30" spans="1:16" x14ac:dyDescent="0.25">
      <c r="A30" s="19" t="s">
        <v>26</v>
      </c>
      <c r="B30" s="43" t="s">
        <v>115</v>
      </c>
      <c r="C30" s="44" t="s">
        <v>73</v>
      </c>
      <c r="D30" s="45">
        <f ca="1">'LOS 1 - Große Präsidentenstr. 9'!C142</f>
        <v>84.350000000000009</v>
      </c>
      <c r="E30" s="46"/>
      <c r="F30" s="47" t="e">
        <f t="shared" ca="1" si="0"/>
        <v>#DIV/0!</v>
      </c>
      <c r="G30" s="48">
        <v>252</v>
      </c>
      <c r="H30" s="49"/>
      <c r="I30" s="50" t="e">
        <f t="shared" ca="1" si="5"/>
        <v>#DIV/0!</v>
      </c>
      <c r="M30" s="51" t="str">
        <f t="shared" si="3"/>
        <v/>
      </c>
      <c r="N30" s="35" t="e">
        <f t="shared" ca="1" si="4"/>
        <v>#DIV/0!</v>
      </c>
    </row>
    <row r="31" spans="1:16" hidden="1" x14ac:dyDescent="0.25">
      <c r="A31" s="19" t="s">
        <v>27</v>
      </c>
      <c r="B31" s="43" t="s">
        <v>115</v>
      </c>
      <c r="C31" s="44" t="s">
        <v>73</v>
      </c>
      <c r="D31" s="45">
        <f ca="1">'LOS 1 - Große Präsidentenstr. 9'!C143</f>
        <v>0</v>
      </c>
      <c r="E31" s="46"/>
      <c r="F31" s="47" t="e">
        <f t="shared" ca="1" si="0"/>
        <v>#DIV/0!</v>
      </c>
      <c r="G31" s="48">
        <v>252</v>
      </c>
      <c r="H31" s="49"/>
      <c r="I31" s="50" t="e">
        <f t="shared" ca="1" si="5"/>
        <v>#DIV/0!</v>
      </c>
      <c r="M31" s="51" t="str">
        <f t="shared" si="3"/>
        <v/>
      </c>
      <c r="N31" s="35" t="e">
        <f t="shared" ca="1" si="4"/>
        <v>#DIV/0!</v>
      </c>
    </row>
    <row r="32" spans="1:16" ht="30" customHeight="1" x14ac:dyDescent="0.25">
      <c r="A32" s="19" t="s">
        <v>28</v>
      </c>
      <c r="B32" s="43" t="s">
        <v>116</v>
      </c>
      <c r="C32" s="44" t="s">
        <v>73</v>
      </c>
      <c r="D32" s="45">
        <f ca="1">'LOS 1 - Große Präsidentenstr. 9'!C144</f>
        <v>101.47999999999999</v>
      </c>
      <c r="E32" s="46"/>
      <c r="F32" s="47" t="e">
        <f t="shared" ca="1" si="0"/>
        <v>#DIV/0!</v>
      </c>
      <c r="G32" s="48">
        <v>252</v>
      </c>
      <c r="H32" s="49"/>
      <c r="I32" s="50" t="e">
        <f t="shared" ca="1" si="5"/>
        <v>#DIV/0!</v>
      </c>
      <c r="M32" s="51" t="str">
        <f t="shared" si="3"/>
        <v/>
      </c>
      <c r="N32" s="35" t="e">
        <f t="shared" ca="1" si="4"/>
        <v>#DIV/0!</v>
      </c>
    </row>
    <row r="33" spans="1:14" ht="30" customHeight="1" x14ac:dyDescent="0.25">
      <c r="A33" s="19" t="s">
        <v>29</v>
      </c>
      <c r="B33" s="43" t="s">
        <v>116</v>
      </c>
      <c r="C33" s="44" t="s">
        <v>73</v>
      </c>
      <c r="D33" s="45">
        <f ca="1">'LOS 1 - Große Präsidentenstr. 9'!C145</f>
        <v>113.66</v>
      </c>
      <c r="E33" s="46"/>
      <c r="F33" s="47" t="e">
        <f t="shared" ca="1" si="0"/>
        <v>#DIV/0!</v>
      </c>
      <c r="G33" s="48">
        <v>252</v>
      </c>
      <c r="H33" s="49"/>
      <c r="I33" s="50" t="e">
        <f t="shared" ca="1" si="5"/>
        <v>#DIV/0!</v>
      </c>
      <c r="M33" s="51" t="str">
        <f t="shared" si="3"/>
        <v/>
      </c>
      <c r="N33" s="35" t="e">
        <f t="shared" ca="1" si="4"/>
        <v>#DIV/0!</v>
      </c>
    </row>
    <row r="34" spans="1:14" ht="30" customHeight="1" x14ac:dyDescent="0.25">
      <c r="A34" s="19" t="s">
        <v>30</v>
      </c>
      <c r="B34" s="43" t="s">
        <v>116</v>
      </c>
      <c r="C34" s="44" t="s">
        <v>73</v>
      </c>
      <c r="D34" s="45">
        <f ca="1">'LOS 1 - Große Präsidentenstr. 9'!C146</f>
        <v>194.13</v>
      </c>
      <c r="E34" s="46"/>
      <c r="F34" s="47" t="e">
        <f t="shared" ca="1" si="0"/>
        <v>#DIV/0!</v>
      </c>
      <c r="G34" s="48">
        <v>252</v>
      </c>
      <c r="H34" s="49"/>
      <c r="I34" s="50" t="e">
        <f t="shared" ca="1" si="5"/>
        <v>#DIV/0!</v>
      </c>
      <c r="M34" s="51" t="str">
        <f t="shared" si="3"/>
        <v/>
      </c>
      <c r="N34" s="35" t="e">
        <f t="shared" ca="1" si="4"/>
        <v>#DIV/0!</v>
      </c>
    </row>
    <row r="35" spans="1:14" ht="30" hidden="1" customHeight="1" x14ac:dyDescent="0.25">
      <c r="A35" s="19" t="s">
        <v>31</v>
      </c>
      <c r="B35" s="43" t="s">
        <v>116</v>
      </c>
      <c r="C35" s="44" t="s">
        <v>73</v>
      </c>
      <c r="D35" s="45">
        <f ca="1">'LOS 1 - Große Präsidentenstr. 9'!C147</f>
        <v>0</v>
      </c>
      <c r="E35" s="46"/>
      <c r="F35" s="47" t="e">
        <f t="shared" ca="1" si="0"/>
        <v>#DIV/0!</v>
      </c>
      <c r="G35" s="48">
        <v>252</v>
      </c>
      <c r="H35" s="49"/>
      <c r="I35" s="50" t="e">
        <f t="shared" ca="1" si="5"/>
        <v>#DIV/0!</v>
      </c>
      <c r="M35" s="51" t="str">
        <f t="shared" si="3"/>
        <v/>
      </c>
      <c r="N35" s="35" t="e">
        <f t="shared" ca="1" si="4"/>
        <v>#DIV/0!</v>
      </c>
    </row>
    <row r="36" spans="1:14" hidden="1" x14ac:dyDescent="0.25">
      <c r="A36" s="19" t="s">
        <v>32</v>
      </c>
      <c r="B36" s="43" t="s">
        <v>119</v>
      </c>
      <c r="C36" s="44" t="s">
        <v>73</v>
      </c>
      <c r="D36" s="45">
        <f ca="1">'LOS 1 - Große Präsidentenstr. 9'!C148</f>
        <v>0</v>
      </c>
      <c r="E36" s="46"/>
      <c r="F36" s="47" t="e">
        <f t="shared" ca="1" si="0"/>
        <v>#DIV/0!</v>
      </c>
      <c r="G36" s="48">
        <v>252</v>
      </c>
      <c r="H36" s="49"/>
      <c r="I36" s="50" t="e">
        <f t="shared" ca="1" si="5"/>
        <v>#DIV/0!</v>
      </c>
      <c r="M36" s="51" t="str">
        <f t="shared" si="3"/>
        <v/>
      </c>
      <c r="N36" s="35" t="e">
        <f t="shared" ca="1" si="4"/>
        <v>#DIV/0!</v>
      </c>
    </row>
    <row r="37" spans="1:14" x14ac:dyDescent="0.25">
      <c r="A37" s="19" t="s">
        <v>33</v>
      </c>
      <c r="B37" s="43" t="s">
        <v>119</v>
      </c>
      <c r="C37" s="44" t="s">
        <v>73</v>
      </c>
      <c r="D37" s="45">
        <f ca="1">'LOS 1 - Große Präsidentenstr. 9'!C149</f>
        <v>182.91000000000003</v>
      </c>
      <c r="E37" s="46"/>
      <c r="F37" s="47" t="e">
        <f t="shared" ca="1" si="0"/>
        <v>#DIV/0!</v>
      </c>
      <c r="G37" s="48">
        <v>252</v>
      </c>
      <c r="H37" s="49"/>
      <c r="I37" s="50" t="e">
        <f t="shared" ca="1" si="5"/>
        <v>#DIV/0!</v>
      </c>
      <c r="M37" s="51" t="str">
        <f t="shared" si="3"/>
        <v/>
      </c>
      <c r="N37" s="35" t="e">
        <f t="shared" ca="1" si="4"/>
        <v>#DIV/0!</v>
      </c>
    </row>
    <row r="38" spans="1:14" hidden="1" x14ac:dyDescent="0.25">
      <c r="A38" s="19" t="s">
        <v>34</v>
      </c>
      <c r="B38" s="43" t="s">
        <v>119</v>
      </c>
      <c r="C38" s="44" t="s">
        <v>73</v>
      </c>
      <c r="D38" s="45">
        <f ca="1">'LOS 1 - Große Präsidentenstr. 9'!C150</f>
        <v>0</v>
      </c>
      <c r="E38" s="46"/>
      <c r="F38" s="47" t="e">
        <f t="shared" ca="1" si="0"/>
        <v>#DIV/0!</v>
      </c>
      <c r="G38" s="48">
        <v>252</v>
      </c>
      <c r="H38" s="49"/>
      <c r="I38" s="50" t="e">
        <f t="shared" ca="1" si="5"/>
        <v>#DIV/0!</v>
      </c>
      <c r="M38" s="51" t="str">
        <f t="shared" si="3"/>
        <v/>
      </c>
      <c r="N38" s="35" t="e">
        <f t="shared" ca="1" si="4"/>
        <v>#DIV/0!</v>
      </c>
    </row>
    <row r="39" spans="1:14" hidden="1" x14ac:dyDescent="0.25">
      <c r="A39" s="19" t="s">
        <v>35</v>
      </c>
      <c r="B39" s="43" t="s">
        <v>119</v>
      </c>
      <c r="C39" s="44" t="s">
        <v>73</v>
      </c>
      <c r="D39" s="45">
        <f ca="1">'LOS 1 - Große Präsidentenstr. 9'!C151</f>
        <v>0</v>
      </c>
      <c r="E39" s="46"/>
      <c r="F39" s="47" t="e">
        <f t="shared" ca="1" si="0"/>
        <v>#DIV/0!</v>
      </c>
      <c r="G39" s="48">
        <v>252</v>
      </c>
      <c r="H39" s="49"/>
      <c r="I39" s="50" t="e">
        <f t="shared" ca="1" si="5"/>
        <v>#DIV/0!</v>
      </c>
      <c r="M39" s="51" t="str">
        <f t="shared" si="3"/>
        <v/>
      </c>
      <c r="N39" s="35" t="e">
        <f t="shared" ca="1" si="4"/>
        <v>#DIV/0!</v>
      </c>
    </row>
    <row r="40" spans="1:14" hidden="1" x14ac:dyDescent="0.25">
      <c r="A40" s="19" t="s">
        <v>7</v>
      </c>
      <c r="B40" s="43" t="s">
        <v>117</v>
      </c>
      <c r="C40" s="44" t="s">
        <v>75</v>
      </c>
      <c r="D40" s="45">
        <f ca="1">'LOS 1 - Große Präsidentenstr. 9'!C152</f>
        <v>0</v>
      </c>
      <c r="E40" s="46"/>
      <c r="F40" s="47" t="e">
        <f t="shared" ca="1" si="0"/>
        <v>#DIV/0!</v>
      </c>
      <c r="G40" s="48">
        <v>151</v>
      </c>
      <c r="H40" s="49"/>
      <c r="I40" s="50" t="e">
        <f t="shared" ca="1" si="5"/>
        <v>#DIV/0!</v>
      </c>
      <c r="M40" s="51" t="str">
        <f t="shared" si="3"/>
        <v/>
      </c>
      <c r="N40" s="35" t="e">
        <f t="shared" ca="1" si="4"/>
        <v>#DIV/0!</v>
      </c>
    </row>
    <row r="41" spans="1:14" hidden="1" x14ac:dyDescent="0.25">
      <c r="A41" s="19" t="s">
        <v>8</v>
      </c>
      <c r="B41" s="43" t="s">
        <v>117</v>
      </c>
      <c r="C41" s="44" t="s">
        <v>75</v>
      </c>
      <c r="D41" s="45">
        <f ca="1">'LOS 1 - Große Präsidentenstr. 9'!C153</f>
        <v>0</v>
      </c>
      <c r="E41" s="46"/>
      <c r="F41" s="47" t="e">
        <f t="shared" ca="1" si="0"/>
        <v>#DIV/0!</v>
      </c>
      <c r="G41" s="48">
        <v>151</v>
      </c>
      <c r="H41" s="49"/>
      <c r="I41" s="50" t="e">
        <f t="shared" ca="1" si="5"/>
        <v>#DIV/0!</v>
      </c>
      <c r="M41" s="51" t="str">
        <f t="shared" si="3"/>
        <v/>
      </c>
      <c r="N41" s="35" t="e">
        <f t="shared" ca="1" si="4"/>
        <v>#DIV/0!</v>
      </c>
    </row>
    <row r="42" spans="1:14" hidden="1" x14ac:dyDescent="0.25">
      <c r="A42" s="19" t="s">
        <v>9</v>
      </c>
      <c r="B42" s="43" t="s">
        <v>117</v>
      </c>
      <c r="C42" s="44" t="s">
        <v>75</v>
      </c>
      <c r="D42" s="45">
        <f ca="1">'LOS 1 - Große Präsidentenstr. 9'!C154</f>
        <v>0</v>
      </c>
      <c r="E42" s="46"/>
      <c r="F42" s="47" t="e">
        <f t="shared" ca="1" si="0"/>
        <v>#DIV/0!</v>
      </c>
      <c r="G42" s="48">
        <v>151</v>
      </c>
      <c r="H42" s="49"/>
      <c r="I42" s="50" t="e">
        <f t="shared" ca="1" si="5"/>
        <v>#DIV/0!</v>
      </c>
      <c r="M42" s="51" t="str">
        <f t="shared" si="3"/>
        <v/>
      </c>
      <c r="N42" s="35" t="e">
        <f t="shared" ca="1" si="4"/>
        <v>#DIV/0!</v>
      </c>
    </row>
    <row r="43" spans="1:14" hidden="1" x14ac:dyDescent="0.25">
      <c r="A43" s="19" t="s">
        <v>10</v>
      </c>
      <c r="B43" s="43" t="s">
        <v>117</v>
      </c>
      <c r="C43" s="44" t="s">
        <v>75</v>
      </c>
      <c r="D43" s="45">
        <f ca="1">'LOS 1 - Große Präsidentenstr. 9'!C155</f>
        <v>0</v>
      </c>
      <c r="E43" s="46"/>
      <c r="F43" s="47" t="e">
        <f t="shared" ca="1" si="0"/>
        <v>#DIV/0!</v>
      </c>
      <c r="G43" s="48">
        <v>151</v>
      </c>
      <c r="H43" s="49"/>
      <c r="I43" s="50" t="e">
        <f t="shared" ca="1" si="5"/>
        <v>#DIV/0!</v>
      </c>
      <c r="M43" s="51" t="str">
        <f t="shared" si="3"/>
        <v/>
      </c>
      <c r="N43" s="35" t="e">
        <f t="shared" ca="1" si="4"/>
        <v>#DIV/0!</v>
      </c>
    </row>
    <row r="44" spans="1:14" hidden="1" x14ac:dyDescent="0.25">
      <c r="A44" s="19" t="s">
        <v>36</v>
      </c>
      <c r="B44" s="43" t="s">
        <v>118</v>
      </c>
      <c r="C44" s="44" t="s">
        <v>75</v>
      </c>
      <c r="D44" s="45">
        <f ca="1">'LOS 1 - Große Präsidentenstr. 9'!C156</f>
        <v>0</v>
      </c>
      <c r="E44" s="46"/>
      <c r="F44" s="47" t="e">
        <f t="shared" ca="1" si="0"/>
        <v>#DIV/0!</v>
      </c>
      <c r="G44" s="48">
        <v>151</v>
      </c>
      <c r="H44" s="49"/>
      <c r="I44" s="50" t="e">
        <f t="shared" ca="1" si="5"/>
        <v>#DIV/0!</v>
      </c>
      <c r="M44" s="51" t="str">
        <f t="shared" si="3"/>
        <v/>
      </c>
      <c r="N44" s="35" t="e">
        <f t="shared" ca="1" si="4"/>
        <v>#DIV/0!</v>
      </c>
    </row>
    <row r="45" spans="1:14" hidden="1" x14ac:dyDescent="0.25">
      <c r="A45" s="19" t="s">
        <v>37</v>
      </c>
      <c r="B45" s="43" t="s">
        <v>118</v>
      </c>
      <c r="C45" s="44" t="s">
        <v>75</v>
      </c>
      <c r="D45" s="45">
        <f ca="1">'LOS 1 - Große Präsidentenstr. 9'!C157</f>
        <v>0</v>
      </c>
      <c r="E45" s="46"/>
      <c r="F45" s="47" t="e">
        <f t="shared" ca="1" si="0"/>
        <v>#DIV/0!</v>
      </c>
      <c r="G45" s="48">
        <v>151</v>
      </c>
      <c r="H45" s="49"/>
      <c r="I45" s="50" t="e">
        <f t="shared" ca="1" si="5"/>
        <v>#DIV/0!</v>
      </c>
      <c r="M45" s="51" t="str">
        <f t="shared" si="3"/>
        <v/>
      </c>
      <c r="N45" s="35" t="e">
        <f t="shared" ca="1" si="4"/>
        <v>#DIV/0!</v>
      </c>
    </row>
    <row r="46" spans="1:14" hidden="1" x14ac:dyDescent="0.25">
      <c r="A46" s="19" t="s">
        <v>38</v>
      </c>
      <c r="B46" s="43" t="s">
        <v>118</v>
      </c>
      <c r="C46" s="44" t="s">
        <v>75</v>
      </c>
      <c r="D46" s="45">
        <f ca="1">'LOS 1 - Große Präsidentenstr. 9'!C158</f>
        <v>0</v>
      </c>
      <c r="E46" s="46"/>
      <c r="F46" s="47" t="e">
        <f t="shared" ca="1" si="0"/>
        <v>#DIV/0!</v>
      </c>
      <c r="G46" s="48">
        <v>151</v>
      </c>
      <c r="H46" s="49"/>
      <c r="I46" s="50" t="e">
        <f t="shared" ca="1" si="5"/>
        <v>#DIV/0!</v>
      </c>
      <c r="M46" s="51" t="str">
        <f t="shared" si="3"/>
        <v/>
      </c>
      <c r="N46" s="35" t="e">
        <f t="shared" ca="1" si="4"/>
        <v>#DIV/0!</v>
      </c>
    </row>
    <row r="47" spans="1:14" hidden="1" x14ac:dyDescent="0.25">
      <c r="A47" s="19" t="s">
        <v>39</v>
      </c>
      <c r="B47" s="43" t="s">
        <v>118</v>
      </c>
      <c r="C47" s="44" t="s">
        <v>75</v>
      </c>
      <c r="D47" s="45">
        <f ca="1">'LOS 1 - Große Präsidentenstr. 9'!C159</f>
        <v>0</v>
      </c>
      <c r="E47" s="46"/>
      <c r="F47" s="47" t="e">
        <f t="shared" ca="1" si="0"/>
        <v>#DIV/0!</v>
      </c>
      <c r="G47" s="48">
        <v>151</v>
      </c>
      <c r="H47" s="49"/>
      <c r="I47" s="50" t="e">
        <f t="shared" ca="1" si="5"/>
        <v>#DIV/0!</v>
      </c>
      <c r="M47" s="51" t="str">
        <f t="shared" si="3"/>
        <v/>
      </c>
      <c r="N47" s="35" t="e">
        <f t="shared" ca="1" si="4"/>
        <v>#DIV/0!</v>
      </c>
    </row>
    <row r="48" spans="1:14" ht="30" hidden="1" customHeight="1" x14ac:dyDescent="0.25">
      <c r="A48" s="19" t="s">
        <v>40</v>
      </c>
      <c r="B48" s="43" t="s">
        <v>120</v>
      </c>
      <c r="C48" s="44" t="s">
        <v>126</v>
      </c>
      <c r="D48" s="45">
        <f ca="1">'LOS 1 - Große Präsidentenstr. 9'!C160</f>
        <v>0</v>
      </c>
      <c r="E48" s="46"/>
      <c r="F48" s="47" t="e">
        <f t="shared" ca="1" si="0"/>
        <v>#DIV/0!</v>
      </c>
      <c r="G48" s="48">
        <v>104</v>
      </c>
      <c r="H48" s="49"/>
      <c r="I48" s="50" t="e">
        <f t="shared" ca="1" si="5"/>
        <v>#DIV/0!</v>
      </c>
      <c r="M48" s="51" t="str">
        <f t="shared" si="3"/>
        <v/>
      </c>
      <c r="N48" s="35" t="e">
        <f t="shared" ca="1" si="4"/>
        <v>#DIV/0!</v>
      </c>
    </row>
    <row r="49" spans="1:14" ht="30" hidden="1" customHeight="1" x14ac:dyDescent="0.25">
      <c r="A49" s="19" t="s">
        <v>41</v>
      </c>
      <c r="B49" s="43" t="s">
        <v>120</v>
      </c>
      <c r="C49" s="44" t="s">
        <v>126</v>
      </c>
      <c r="D49" s="45">
        <f ca="1">'LOS 1 - Große Präsidentenstr. 9'!C161</f>
        <v>0</v>
      </c>
      <c r="E49" s="46"/>
      <c r="F49" s="47" t="e">
        <f t="shared" ca="1" si="0"/>
        <v>#DIV/0!</v>
      </c>
      <c r="G49" s="48">
        <v>104</v>
      </c>
      <c r="H49" s="49"/>
      <c r="I49" s="50" t="e">
        <f t="shared" ca="1" si="5"/>
        <v>#DIV/0!</v>
      </c>
      <c r="M49" s="51" t="str">
        <f t="shared" si="3"/>
        <v/>
      </c>
      <c r="N49" s="35" t="e">
        <f t="shared" ca="1" si="4"/>
        <v>#DIV/0!</v>
      </c>
    </row>
    <row r="50" spans="1:14" ht="30" hidden="1" customHeight="1" x14ac:dyDescent="0.25">
      <c r="A50" s="19" t="s">
        <v>42</v>
      </c>
      <c r="B50" s="43" t="s">
        <v>120</v>
      </c>
      <c r="C50" s="44" t="s">
        <v>126</v>
      </c>
      <c r="D50" s="45">
        <f ca="1">'LOS 1 - Große Präsidentenstr. 9'!C162</f>
        <v>0</v>
      </c>
      <c r="E50" s="46"/>
      <c r="F50" s="47" t="e">
        <f t="shared" ca="1" si="0"/>
        <v>#DIV/0!</v>
      </c>
      <c r="G50" s="48">
        <v>104</v>
      </c>
      <c r="H50" s="49"/>
      <c r="I50" s="50" t="e">
        <f t="shared" ca="1" si="5"/>
        <v>#DIV/0!</v>
      </c>
      <c r="M50" s="51" t="str">
        <f t="shared" si="3"/>
        <v/>
      </c>
      <c r="N50" s="35" t="e">
        <f t="shared" ca="1" si="4"/>
        <v>#DIV/0!</v>
      </c>
    </row>
    <row r="51" spans="1:14" ht="30" hidden="1" customHeight="1" x14ac:dyDescent="0.25">
      <c r="A51" s="19" t="s">
        <v>43</v>
      </c>
      <c r="B51" s="43" t="s">
        <v>120</v>
      </c>
      <c r="C51" s="44" t="s">
        <v>126</v>
      </c>
      <c r="D51" s="45">
        <f ca="1">'LOS 1 - Große Präsidentenstr. 9'!C163</f>
        <v>0</v>
      </c>
      <c r="E51" s="46"/>
      <c r="F51" s="47" t="e">
        <f t="shared" ca="1" si="0"/>
        <v>#DIV/0!</v>
      </c>
      <c r="G51" s="48">
        <v>104</v>
      </c>
      <c r="H51" s="49"/>
      <c r="I51" s="50" t="e">
        <f t="shared" ca="1" si="5"/>
        <v>#DIV/0!</v>
      </c>
      <c r="M51" s="51" t="str">
        <f t="shared" si="3"/>
        <v/>
      </c>
      <c r="N51" s="35" t="e">
        <f t="shared" ca="1" si="4"/>
        <v>#DIV/0!</v>
      </c>
    </row>
    <row r="52" spans="1:14" ht="30" hidden="1" customHeight="1" x14ac:dyDescent="0.25">
      <c r="A52" s="19" t="s">
        <v>129</v>
      </c>
      <c r="B52" s="43" t="s">
        <v>121</v>
      </c>
      <c r="C52" s="44" t="s">
        <v>126</v>
      </c>
      <c r="D52" s="45">
        <f ca="1">'LOS 1 - Große Präsidentenstr. 9'!C164</f>
        <v>0</v>
      </c>
      <c r="E52" s="46"/>
      <c r="F52" s="47" t="e">
        <f t="shared" ca="1" si="0"/>
        <v>#DIV/0!</v>
      </c>
      <c r="G52" s="48">
        <v>104</v>
      </c>
      <c r="H52" s="49"/>
      <c r="I52" s="50" t="e">
        <f t="shared" ca="1" si="5"/>
        <v>#DIV/0!</v>
      </c>
      <c r="M52" s="51" t="str">
        <f t="shared" si="3"/>
        <v/>
      </c>
      <c r="N52" s="35" t="e">
        <f t="shared" ca="1" si="4"/>
        <v>#DIV/0!</v>
      </c>
    </row>
    <row r="53" spans="1:14" ht="30" hidden="1" customHeight="1" x14ac:dyDescent="0.25">
      <c r="A53" s="19" t="s">
        <v>130</v>
      </c>
      <c r="B53" s="43" t="s">
        <v>121</v>
      </c>
      <c r="C53" s="44" t="s">
        <v>126</v>
      </c>
      <c r="D53" s="45">
        <f ca="1">'LOS 1 - Große Präsidentenstr. 9'!C165</f>
        <v>0</v>
      </c>
      <c r="E53" s="46"/>
      <c r="F53" s="47" t="e">
        <f t="shared" ca="1" si="0"/>
        <v>#DIV/0!</v>
      </c>
      <c r="G53" s="48">
        <v>104</v>
      </c>
      <c r="H53" s="49"/>
      <c r="I53" s="50" t="e">
        <f t="shared" ca="1" si="5"/>
        <v>#DIV/0!</v>
      </c>
      <c r="M53" s="51" t="str">
        <f t="shared" si="3"/>
        <v/>
      </c>
      <c r="N53" s="35" t="e">
        <f t="shared" ca="1" si="4"/>
        <v>#DIV/0!</v>
      </c>
    </row>
    <row r="54" spans="1:14" ht="30" hidden="1" customHeight="1" x14ac:dyDescent="0.25">
      <c r="A54" s="19" t="s">
        <v>149</v>
      </c>
      <c r="B54" s="43" t="s">
        <v>121</v>
      </c>
      <c r="C54" s="44" t="s">
        <v>126</v>
      </c>
      <c r="D54" s="45">
        <f ca="1">'LOS 1 - Große Präsidentenstr. 9'!C166</f>
        <v>0</v>
      </c>
      <c r="E54" s="46"/>
      <c r="F54" s="47" t="e">
        <f t="shared" ca="1" si="0"/>
        <v>#DIV/0!</v>
      </c>
      <c r="G54" s="48">
        <v>104</v>
      </c>
      <c r="H54" s="49"/>
      <c r="I54" s="50" t="e">
        <f t="shared" ca="1" si="5"/>
        <v>#DIV/0!</v>
      </c>
      <c r="M54" s="51" t="str">
        <f t="shared" si="3"/>
        <v/>
      </c>
      <c r="N54" s="35" t="e">
        <f t="shared" ca="1" si="4"/>
        <v>#DIV/0!</v>
      </c>
    </row>
    <row r="55" spans="1:14" ht="30" hidden="1" customHeight="1" x14ac:dyDescent="0.25">
      <c r="A55" s="19" t="s">
        <v>150</v>
      </c>
      <c r="B55" s="43" t="s">
        <v>121</v>
      </c>
      <c r="C55" s="44" t="s">
        <v>126</v>
      </c>
      <c r="D55" s="45">
        <f ca="1">'LOS 1 - Große Präsidentenstr. 9'!C167</f>
        <v>0</v>
      </c>
      <c r="E55" s="46"/>
      <c r="F55" s="47" t="e">
        <f t="shared" ca="1" si="0"/>
        <v>#DIV/0!</v>
      </c>
      <c r="G55" s="48">
        <v>104</v>
      </c>
      <c r="H55" s="49"/>
      <c r="I55" s="50" t="e">
        <f t="shared" ca="1" si="5"/>
        <v>#DIV/0!</v>
      </c>
      <c r="M55" s="51" t="str">
        <f t="shared" si="3"/>
        <v/>
      </c>
      <c r="N55" s="35" t="e">
        <f t="shared" ca="1" si="4"/>
        <v>#DIV/0!</v>
      </c>
    </row>
    <row r="56" spans="1:14" ht="30" hidden="1" customHeight="1" x14ac:dyDescent="0.25">
      <c r="A56" s="19" t="s">
        <v>151</v>
      </c>
      <c r="B56" s="43" t="s">
        <v>120</v>
      </c>
      <c r="C56" s="44" t="s">
        <v>126</v>
      </c>
      <c r="D56" s="45">
        <f ca="1">'LOS 1 - Große Präsidentenstr. 9'!C168</f>
        <v>0</v>
      </c>
      <c r="E56" s="46"/>
      <c r="F56" s="47" t="e">
        <f t="shared" ca="1" si="0"/>
        <v>#DIV/0!</v>
      </c>
      <c r="G56" s="48">
        <v>104</v>
      </c>
      <c r="H56" s="49"/>
      <c r="I56" s="50" t="e">
        <f t="shared" ca="1" si="5"/>
        <v>#DIV/0!</v>
      </c>
      <c r="M56" s="51" t="str">
        <f t="shared" si="3"/>
        <v/>
      </c>
      <c r="N56" s="35" t="e">
        <f t="shared" ca="1" si="4"/>
        <v>#DIV/0!</v>
      </c>
    </row>
    <row r="57" spans="1:14" ht="30" customHeight="1" x14ac:dyDescent="0.25">
      <c r="A57" s="19" t="s">
        <v>152</v>
      </c>
      <c r="B57" s="43" t="s">
        <v>120</v>
      </c>
      <c r="C57" s="44" t="s">
        <v>126</v>
      </c>
      <c r="D57" s="45">
        <f ca="1">'LOS 1 - Große Präsidentenstr. 9'!C169</f>
        <v>281.66000000000003</v>
      </c>
      <c r="E57" s="46"/>
      <c r="F57" s="47" t="e">
        <f t="shared" ca="1" si="0"/>
        <v>#DIV/0!</v>
      </c>
      <c r="G57" s="48">
        <v>104</v>
      </c>
      <c r="H57" s="49"/>
      <c r="I57" s="50" t="e">
        <f t="shared" ca="1" si="5"/>
        <v>#DIV/0!</v>
      </c>
      <c r="M57" s="51" t="str">
        <f t="shared" si="3"/>
        <v/>
      </c>
      <c r="N57" s="35" t="e">
        <f t="shared" ca="1" si="4"/>
        <v>#DIV/0!</v>
      </c>
    </row>
    <row r="58" spans="1:14" ht="31.5" hidden="1" x14ac:dyDescent="0.25">
      <c r="A58" s="19" t="s">
        <v>153</v>
      </c>
      <c r="B58" s="43" t="s">
        <v>120</v>
      </c>
      <c r="C58" s="44" t="s">
        <v>126</v>
      </c>
      <c r="D58" s="45">
        <f ca="1">'LOS 1 - Große Präsidentenstr. 9'!C170</f>
        <v>0</v>
      </c>
      <c r="E58" s="46"/>
      <c r="F58" s="47" t="e">
        <f t="shared" ca="1" si="0"/>
        <v>#DIV/0!</v>
      </c>
      <c r="G58" s="48">
        <v>104</v>
      </c>
      <c r="H58" s="49"/>
      <c r="I58" s="50" t="e">
        <f t="shared" ca="1" si="5"/>
        <v>#DIV/0!</v>
      </c>
      <c r="M58" s="51" t="str">
        <f t="shared" si="3"/>
        <v/>
      </c>
      <c r="N58" s="35" t="e">
        <f t="shared" ca="1" si="4"/>
        <v>#DIV/0!</v>
      </c>
    </row>
    <row r="59" spans="1:14" ht="31.5" hidden="1" x14ac:dyDescent="0.25">
      <c r="A59" s="19" t="s">
        <v>154</v>
      </c>
      <c r="B59" s="43" t="s">
        <v>120</v>
      </c>
      <c r="C59" s="44" t="s">
        <v>126</v>
      </c>
      <c r="D59" s="45">
        <f ca="1">'LOS 1 - Große Präsidentenstr. 9'!C171</f>
        <v>0</v>
      </c>
      <c r="E59" s="46"/>
      <c r="F59" s="47" t="e">
        <f t="shared" ca="1" si="0"/>
        <v>#DIV/0!</v>
      </c>
      <c r="G59" s="48">
        <v>104</v>
      </c>
      <c r="H59" s="49"/>
      <c r="I59" s="50" t="e">
        <f t="shared" ca="1" si="5"/>
        <v>#DIV/0!</v>
      </c>
      <c r="M59" s="51" t="str">
        <f t="shared" si="3"/>
        <v/>
      </c>
      <c r="N59" s="35" t="e">
        <f t="shared" ca="1" si="4"/>
        <v>#DIV/0!</v>
      </c>
    </row>
    <row r="60" spans="1:14" hidden="1" x14ac:dyDescent="0.25">
      <c r="A60" s="19" t="s">
        <v>44</v>
      </c>
      <c r="B60" s="43" t="s">
        <v>121</v>
      </c>
      <c r="C60" s="44" t="s">
        <v>126</v>
      </c>
      <c r="D60" s="45">
        <f ca="1">'LOS 1 - Große Präsidentenstr. 9'!C172</f>
        <v>0</v>
      </c>
      <c r="E60" s="46"/>
      <c r="F60" s="47" t="e">
        <f t="shared" ca="1" si="0"/>
        <v>#DIV/0!</v>
      </c>
      <c r="G60" s="48">
        <v>104</v>
      </c>
      <c r="H60" s="49"/>
      <c r="I60" s="50" t="e">
        <f t="shared" ca="1" si="5"/>
        <v>#DIV/0!</v>
      </c>
      <c r="M60" s="51" t="str">
        <f t="shared" si="3"/>
        <v/>
      </c>
      <c r="N60" s="35" t="e">
        <f t="shared" ca="1" si="4"/>
        <v>#DIV/0!</v>
      </c>
    </row>
    <row r="61" spans="1:14" hidden="1" x14ac:dyDescent="0.25">
      <c r="A61" s="19" t="s">
        <v>45</v>
      </c>
      <c r="B61" s="43" t="s">
        <v>121</v>
      </c>
      <c r="C61" s="44" t="s">
        <v>126</v>
      </c>
      <c r="D61" s="45">
        <f ca="1">'LOS 1 - Große Präsidentenstr. 9'!C173</f>
        <v>0</v>
      </c>
      <c r="E61" s="46"/>
      <c r="F61" s="47" t="e">
        <f t="shared" ca="1" si="0"/>
        <v>#DIV/0!</v>
      </c>
      <c r="G61" s="48">
        <v>104</v>
      </c>
      <c r="H61" s="49"/>
      <c r="I61" s="50" t="e">
        <f t="shared" ca="1" si="5"/>
        <v>#DIV/0!</v>
      </c>
      <c r="M61" s="51" t="str">
        <f t="shared" si="3"/>
        <v/>
      </c>
      <c r="N61" s="35" t="e">
        <f t="shared" ca="1" si="4"/>
        <v>#DIV/0!</v>
      </c>
    </row>
    <row r="62" spans="1:14" hidden="1" x14ac:dyDescent="0.25">
      <c r="A62" s="19" t="s">
        <v>155</v>
      </c>
      <c r="B62" s="43" t="s">
        <v>121</v>
      </c>
      <c r="C62" s="44" t="s">
        <v>126</v>
      </c>
      <c r="D62" s="45">
        <f ca="1">'LOS 1 - Große Präsidentenstr. 9'!C174</f>
        <v>0</v>
      </c>
      <c r="E62" s="46"/>
      <c r="F62" s="47" t="e">
        <f t="shared" ca="1" si="0"/>
        <v>#DIV/0!</v>
      </c>
      <c r="G62" s="48">
        <v>104</v>
      </c>
      <c r="H62" s="49"/>
      <c r="I62" s="50" t="e">
        <f t="shared" ca="1" si="5"/>
        <v>#DIV/0!</v>
      </c>
      <c r="M62" s="51" t="str">
        <f t="shared" si="3"/>
        <v/>
      </c>
      <c r="N62" s="35" t="e">
        <f t="shared" ca="1" si="4"/>
        <v>#DIV/0!</v>
      </c>
    </row>
    <row r="63" spans="1:14" hidden="1" x14ac:dyDescent="0.25">
      <c r="A63" s="19" t="s">
        <v>156</v>
      </c>
      <c r="B63" s="43" t="s">
        <v>121</v>
      </c>
      <c r="C63" s="44" t="s">
        <v>126</v>
      </c>
      <c r="D63" s="45">
        <f ca="1">'LOS 1 - Große Präsidentenstr. 9'!C175</f>
        <v>0</v>
      </c>
      <c r="E63" s="46"/>
      <c r="F63" s="47" t="e">
        <f t="shared" ca="1" si="0"/>
        <v>#DIV/0!</v>
      </c>
      <c r="G63" s="48">
        <v>104</v>
      </c>
      <c r="H63" s="49"/>
      <c r="I63" s="50" t="e">
        <f t="shared" ca="1" si="5"/>
        <v>#DIV/0!</v>
      </c>
      <c r="M63" s="51" t="str">
        <f t="shared" si="3"/>
        <v/>
      </c>
      <c r="N63" s="35" t="e">
        <f t="shared" ca="1" si="4"/>
        <v>#DIV/0!</v>
      </c>
    </row>
    <row r="64" spans="1:14" hidden="1" x14ac:dyDescent="0.25">
      <c r="A64" s="19" t="s">
        <v>157</v>
      </c>
      <c r="B64" s="43" t="s">
        <v>122</v>
      </c>
      <c r="C64" s="44" t="s">
        <v>73</v>
      </c>
      <c r="D64" s="45">
        <f ca="1">'LOS 1 - Große Präsidentenstr. 9'!C176</f>
        <v>0</v>
      </c>
      <c r="E64" s="46"/>
      <c r="F64" s="47" t="e">
        <f t="shared" ca="1" si="0"/>
        <v>#DIV/0!</v>
      </c>
      <c r="G64" s="48">
        <v>252</v>
      </c>
      <c r="H64" s="49"/>
      <c r="I64" s="50" t="e">
        <f t="shared" ca="1" si="5"/>
        <v>#DIV/0!</v>
      </c>
      <c r="M64" s="51" t="str">
        <f t="shared" si="3"/>
        <v/>
      </c>
      <c r="N64" s="35" t="e">
        <f t="shared" ca="1" si="4"/>
        <v>#DIV/0!</v>
      </c>
    </row>
    <row r="65" spans="1:14" hidden="1" x14ac:dyDescent="0.25">
      <c r="A65" s="19" t="s">
        <v>158</v>
      </c>
      <c r="B65" s="43" t="s">
        <v>123</v>
      </c>
      <c r="C65" s="44" t="s">
        <v>75</v>
      </c>
      <c r="D65" s="45">
        <f ca="1">'LOS 1 - Große Präsidentenstr. 9'!C177</f>
        <v>0</v>
      </c>
      <c r="E65" s="46"/>
      <c r="F65" s="47" t="e">
        <f t="shared" ca="1" si="0"/>
        <v>#DIV/0!</v>
      </c>
      <c r="G65" s="48">
        <v>151</v>
      </c>
      <c r="H65" s="49"/>
      <c r="I65" s="50" t="e">
        <f t="shared" ca="1" si="5"/>
        <v>#DIV/0!</v>
      </c>
      <c r="M65" s="51"/>
    </row>
    <row r="66" spans="1:14" ht="16.5" thickBot="1" x14ac:dyDescent="0.3">
      <c r="A66" s="19" t="s">
        <v>162</v>
      </c>
      <c r="B66" s="43" t="s">
        <v>246</v>
      </c>
      <c r="C66" s="44" t="s">
        <v>75</v>
      </c>
      <c r="D66" s="45">
        <f ca="1">'LOS 1 - Große Präsidentenstr. 9'!C178</f>
        <v>58.039999999999992</v>
      </c>
      <c r="E66" s="46"/>
      <c r="F66" s="47" t="e">
        <f t="shared" ca="1" si="0"/>
        <v>#DIV/0!</v>
      </c>
      <c r="G66" s="48">
        <v>151</v>
      </c>
      <c r="H66" s="49"/>
      <c r="I66" s="50" t="e">
        <f t="shared" ca="1" si="5"/>
        <v>#DIV/0!</v>
      </c>
      <c r="M66" s="51" t="str">
        <f t="shared" si="3"/>
        <v/>
      </c>
      <c r="N66" s="35" t="e">
        <f t="shared" ca="1" si="4"/>
        <v>#DIV/0!</v>
      </c>
    </row>
    <row r="67" spans="1:14" ht="16.5" thickBot="1" x14ac:dyDescent="0.3">
      <c r="A67" s="175" t="s">
        <v>79</v>
      </c>
      <c r="B67" s="175"/>
      <c r="C67" s="57"/>
      <c r="D67" s="58">
        <f ca="1">SUM(D15:D66)</f>
        <v>2098.3700000000003</v>
      </c>
      <c r="E67" s="59"/>
      <c r="F67" s="59"/>
      <c r="G67" s="59"/>
      <c r="H67" s="60"/>
      <c r="I67" s="61">
        <f ca="1">_xlfn.AGGREGATE(9,6,I14:I66)</f>
        <v>0</v>
      </c>
      <c r="M67" s="51"/>
    </row>
    <row r="68" spans="1:14" ht="16.5" thickBot="1" x14ac:dyDescent="0.3">
      <c r="A68" s="36"/>
      <c r="B68" s="16"/>
      <c r="C68" s="37"/>
      <c r="D68" s="62"/>
      <c r="E68" s="37"/>
      <c r="F68" s="37"/>
      <c r="G68" s="37"/>
      <c r="H68" s="37"/>
      <c r="I68" s="16"/>
      <c r="M68" s="51"/>
    </row>
    <row r="69" spans="1:14" ht="16.5" thickBot="1" x14ac:dyDescent="0.3">
      <c r="A69" s="157" t="s">
        <v>80</v>
      </c>
      <c r="B69" s="157"/>
      <c r="C69" s="157"/>
      <c r="D69" s="157"/>
      <c r="E69" s="157"/>
      <c r="F69" s="157"/>
      <c r="G69" s="157"/>
      <c r="H69" s="157"/>
      <c r="I69" s="157"/>
      <c r="M69" s="51"/>
    </row>
    <row r="70" spans="1:14" ht="16.5" thickBot="1" x14ac:dyDescent="0.3">
      <c r="A70" s="36"/>
      <c r="B70" s="36"/>
      <c r="C70" s="36"/>
      <c r="D70" s="36"/>
      <c r="E70" s="36"/>
      <c r="F70" s="36"/>
      <c r="G70" s="36"/>
      <c r="H70" s="36"/>
      <c r="I70" s="36"/>
      <c r="M70" s="51"/>
    </row>
    <row r="71" spans="1:14" ht="56.25" customHeight="1" thickBot="1" x14ac:dyDescent="0.3">
      <c r="A71" s="149" t="s">
        <v>81</v>
      </c>
      <c r="B71" s="149"/>
      <c r="C71" s="149"/>
      <c r="D71" s="63" t="e">
        <f>_xlfn.AGGREGATE(9,6,H14:H66) / _xlfn.AGGREGATE(2,6,H14:H66)</f>
        <v>#DIV/0!</v>
      </c>
      <c r="E71" s="36"/>
      <c r="F71" s="149" t="s">
        <v>82</v>
      </c>
      <c r="G71" s="149"/>
      <c r="H71" s="149"/>
      <c r="I71" s="64">
        <f ca="1">_xlfn.AGGREGATE(9,6,N13:N66)/252</f>
        <v>0</v>
      </c>
      <c r="M71" s="51"/>
    </row>
    <row r="72" spans="1:14" ht="53.25" customHeight="1" thickBot="1" x14ac:dyDescent="0.3">
      <c r="A72" s="36"/>
      <c r="B72" s="65"/>
      <c r="C72" s="66"/>
      <c r="D72" s="66"/>
      <c r="E72" s="36"/>
      <c r="F72" s="189" t="s">
        <v>83</v>
      </c>
      <c r="G72" s="189"/>
      <c r="H72" s="189"/>
      <c r="I72" s="189"/>
      <c r="M72" s="51"/>
    </row>
    <row r="73" spans="1:14" ht="16.5" thickBot="1" x14ac:dyDescent="0.3">
      <c r="A73" s="36"/>
      <c r="B73" s="36"/>
      <c r="C73" s="36"/>
      <c r="D73" s="36"/>
      <c r="E73" s="36"/>
      <c r="F73" s="36"/>
      <c r="G73" s="36"/>
      <c r="H73" s="36"/>
      <c r="I73" s="36"/>
      <c r="M73" s="51"/>
    </row>
    <row r="74" spans="1:14" x14ac:dyDescent="0.25">
      <c r="A74" s="190" t="s">
        <v>261</v>
      </c>
      <c r="B74" s="190"/>
      <c r="C74" s="190"/>
      <c r="D74" s="190"/>
      <c r="E74" s="190"/>
      <c r="F74" s="190"/>
      <c r="G74" s="190"/>
      <c r="H74" s="190"/>
      <c r="I74" s="190"/>
      <c r="M74" s="51"/>
    </row>
    <row r="75" spans="1:14" x14ac:dyDescent="0.25">
      <c r="A75" s="191" t="s">
        <v>84</v>
      </c>
      <c r="B75" s="191"/>
      <c r="C75" s="193" t="s">
        <v>85</v>
      </c>
      <c r="D75" s="193"/>
      <c r="E75" s="195" t="s">
        <v>135</v>
      </c>
      <c r="F75" s="195" t="s">
        <v>86</v>
      </c>
      <c r="G75" s="195" t="s">
        <v>87</v>
      </c>
      <c r="H75" s="195" t="s">
        <v>88</v>
      </c>
      <c r="I75" s="196" t="s">
        <v>71</v>
      </c>
      <c r="M75" s="51"/>
    </row>
    <row r="76" spans="1:14" x14ac:dyDescent="0.25">
      <c r="A76" s="192"/>
      <c r="B76" s="192"/>
      <c r="C76" s="194"/>
      <c r="D76" s="194"/>
      <c r="E76" s="195"/>
      <c r="F76" s="195"/>
      <c r="G76" s="195"/>
      <c r="H76" s="195"/>
      <c r="I76" s="196"/>
      <c r="M76" s="51"/>
    </row>
    <row r="77" spans="1:14" x14ac:dyDescent="0.25">
      <c r="A77" s="180" t="s">
        <v>254</v>
      </c>
      <c r="B77" s="180"/>
      <c r="C77" s="181" t="s">
        <v>144</v>
      </c>
      <c r="D77" s="182"/>
      <c r="E77" s="67" t="s">
        <v>249</v>
      </c>
      <c r="F77" s="68" t="s">
        <v>251</v>
      </c>
      <c r="G77" s="69">
        <v>1</v>
      </c>
      <c r="H77" s="70"/>
      <c r="I77" s="50">
        <f>H77*52*G77</f>
        <v>0</v>
      </c>
      <c r="M77" s="51" t="str">
        <f t="shared" si="3"/>
        <v/>
      </c>
    </row>
    <row r="78" spans="1:14" ht="16.5" thickBot="1" x14ac:dyDescent="0.3">
      <c r="A78" s="183" t="s">
        <v>255</v>
      </c>
      <c r="B78" s="183"/>
      <c r="C78" s="184" t="s">
        <v>144</v>
      </c>
      <c r="D78" s="185"/>
      <c r="E78" s="71" t="s">
        <v>250</v>
      </c>
      <c r="F78" s="72" t="s">
        <v>251</v>
      </c>
      <c r="G78" s="73">
        <v>1</v>
      </c>
      <c r="H78" s="74"/>
      <c r="I78" s="75">
        <f t="shared" ref="I78:I83" si="6">H78*52*G78</f>
        <v>0</v>
      </c>
      <c r="M78" s="51" t="str">
        <f t="shared" si="3"/>
        <v/>
      </c>
    </row>
    <row r="79" spans="1:14" ht="17.45" customHeight="1" thickBot="1" x14ac:dyDescent="0.3">
      <c r="A79" s="186" t="s">
        <v>262</v>
      </c>
      <c r="B79" s="187"/>
      <c r="C79" s="187"/>
      <c r="D79" s="187"/>
      <c r="E79" s="187"/>
      <c r="F79" s="187"/>
      <c r="G79" s="187"/>
      <c r="H79" s="187"/>
      <c r="I79" s="188"/>
      <c r="M79" s="51" t="str">
        <f t="shared" si="3"/>
        <v/>
      </c>
    </row>
    <row r="80" spans="1:14" x14ac:dyDescent="0.25">
      <c r="A80" s="177" t="s">
        <v>254</v>
      </c>
      <c r="B80" s="177"/>
      <c r="C80" s="178" t="s">
        <v>144</v>
      </c>
      <c r="D80" s="179"/>
      <c r="E80" s="76" t="s">
        <v>252</v>
      </c>
      <c r="F80" s="77" t="s">
        <v>253</v>
      </c>
      <c r="G80" s="78">
        <v>1</v>
      </c>
      <c r="H80" s="79"/>
      <c r="I80" s="80">
        <f>H80*26*G80</f>
        <v>0</v>
      </c>
      <c r="M80" s="51" t="str">
        <f t="shared" si="3"/>
        <v/>
      </c>
    </row>
    <row r="81" spans="1:13" x14ac:dyDescent="0.25">
      <c r="A81" s="180"/>
      <c r="B81" s="180"/>
      <c r="C81" s="181"/>
      <c r="D81" s="182"/>
      <c r="E81" s="81"/>
      <c r="F81" s="82"/>
      <c r="G81" s="83"/>
      <c r="H81" s="84"/>
      <c r="I81" s="50">
        <f t="shared" si="6"/>
        <v>0</v>
      </c>
      <c r="M81" s="51" t="str">
        <f t="shared" si="3"/>
        <v/>
      </c>
    </row>
    <row r="82" spans="1:13" x14ac:dyDescent="0.25">
      <c r="A82" s="180"/>
      <c r="B82" s="180"/>
      <c r="C82" s="181"/>
      <c r="D82" s="182"/>
      <c r="E82" s="85"/>
      <c r="F82" s="86"/>
      <c r="G82" s="73"/>
      <c r="H82" s="74"/>
      <c r="I82" s="50">
        <f t="shared" si="6"/>
        <v>0</v>
      </c>
      <c r="M82" s="51" t="str">
        <f t="shared" si="3"/>
        <v/>
      </c>
    </row>
    <row r="83" spans="1:13" ht="16.5" thickBot="1" x14ac:dyDescent="0.3">
      <c r="A83" s="171"/>
      <c r="B83" s="172"/>
      <c r="C83" s="173"/>
      <c r="D83" s="174"/>
      <c r="E83" s="87"/>
      <c r="F83" s="82"/>
      <c r="G83" s="73"/>
      <c r="H83" s="74"/>
      <c r="I83" s="50">
        <f t="shared" si="6"/>
        <v>0</v>
      </c>
      <c r="M83" s="51" t="str">
        <f t="shared" si="3"/>
        <v/>
      </c>
    </row>
    <row r="84" spans="1:13" ht="16.5" thickBot="1" x14ac:dyDescent="0.3">
      <c r="A84" s="175" t="s">
        <v>79</v>
      </c>
      <c r="B84" s="175"/>
      <c r="C84" s="176"/>
      <c r="D84" s="176"/>
      <c r="E84" s="59"/>
      <c r="F84" s="88"/>
      <c r="G84" s="89"/>
      <c r="H84" s="90"/>
      <c r="I84" s="91">
        <f>SUM(I77:I83)</f>
        <v>0</v>
      </c>
      <c r="M84" s="51"/>
    </row>
    <row r="85" spans="1:13" x14ac:dyDescent="0.25">
      <c r="A85" s="92"/>
      <c r="B85" s="92"/>
      <c r="C85" s="37"/>
      <c r="D85" s="37"/>
      <c r="E85" s="37"/>
      <c r="F85" s="37"/>
      <c r="G85" s="37"/>
      <c r="H85" s="66"/>
      <c r="I85" s="93"/>
      <c r="M85" s="51"/>
    </row>
    <row r="86" spans="1:13" ht="16.5" thickBot="1" x14ac:dyDescent="0.3">
      <c r="A86" s="16"/>
      <c r="B86" s="16"/>
      <c r="C86" s="16"/>
      <c r="D86" s="94"/>
      <c r="E86" s="95"/>
      <c r="F86" s="96"/>
      <c r="G86" s="97"/>
      <c r="H86" s="98"/>
      <c r="I86" s="99"/>
      <c r="M86" s="51" t="str">
        <f t="shared" ref="M86:M97" si="7">IF(K86-L86&gt;0,"!","")</f>
        <v/>
      </c>
    </row>
    <row r="87" spans="1:13" ht="63.75" thickBot="1" x14ac:dyDescent="0.3">
      <c r="A87" s="168" t="s">
        <v>256</v>
      </c>
      <c r="B87" s="169"/>
      <c r="C87" s="170"/>
      <c r="D87" s="161" t="s">
        <v>93</v>
      </c>
      <c r="E87" s="161"/>
      <c r="F87" s="126" t="s">
        <v>94</v>
      </c>
      <c r="G87" s="126" t="s">
        <v>124</v>
      </c>
      <c r="H87" s="126" t="s">
        <v>70</v>
      </c>
      <c r="I87" s="127" t="s">
        <v>92</v>
      </c>
      <c r="M87" s="51" t="str">
        <f t="shared" si="7"/>
        <v/>
      </c>
    </row>
    <row r="88" spans="1:13" x14ac:dyDescent="0.25">
      <c r="A88" s="162" t="s">
        <v>134</v>
      </c>
      <c r="B88" s="163"/>
      <c r="C88" s="132" t="s">
        <v>95</v>
      </c>
      <c r="D88" s="133" t="s">
        <v>96</v>
      </c>
      <c r="E88" s="134"/>
      <c r="F88" s="135">
        <v>1</v>
      </c>
      <c r="G88" s="135">
        <v>300</v>
      </c>
      <c r="H88" s="134"/>
      <c r="I88" s="136">
        <f t="shared" ref="I88:I91" si="8">E88*F88*G88</f>
        <v>0</v>
      </c>
      <c r="M88" s="51" t="str">
        <f t="shared" si="7"/>
        <v/>
      </c>
    </row>
    <row r="89" spans="1:13" ht="15" customHeight="1" x14ac:dyDescent="0.25">
      <c r="A89" s="164" t="s">
        <v>134</v>
      </c>
      <c r="B89" s="165"/>
      <c r="C89" s="137" t="s">
        <v>95</v>
      </c>
      <c r="D89" s="131" t="s">
        <v>97</v>
      </c>
      <c r="E89" s="84"/>
      <c r="F89" s="130">
        <v>1</v>
      </c>
      <c r="G89" s="130">
        <v>300</v>
      </c>
      <c r="H89" s="84"/>
      <c r="I89" s="138">
        <f t="shared" si="8"/>
        <v>0</v>
      </c>
      <c r="M89" s="51" t="str">
        <f t="shared" si="7"/>
        <v/>
      </c>
    </row>
    <row r="90" spans="1:13" ht="15" customHeight="1" x14ac:dyDescent="0.25">
      <c r="A90" s="164" t="s">
        <v>134</v>
      </c>
      <c r="B90" s="165"/>
      <c r="C90" s="137" t="s">
        <v>95</v>
      </c>
      <c r="D90" s="131" t="s">
        <v>98</v>
      </c>
      <c r="E90" s="84"/>
      <c r="F90" s="130">
        <v>6</v>
      </c>
      <c r="G90" s="130">
        <v>190</v>
      </c>
      <c r="H90" s="84"/>
      <c r="I90" s="138">
        <f t="shared" si="8"/>
        <v>0</v>
      </c>
      <c r="M90" s="51" t="str">
        <f t="shared" si="7"/>
        <v/>
      </c>
    </row>
    <row r="91" spans="1:13" ht="15" customHeight="1" x14ac:dyDescent="0.25">
      <c r="A91" s="164" t="s">
        <v>134</v>
      </c>
      <c r="B91" s="165"/>
      <c r="C91" s="137" t="s">
        <v>95</v>
      </c>
      <c r="D91" s="131" t="s">
        <v>99</v>
      </c>
      <c r="E91" s="84"/>
      <c r="F91" s="130">
        <v>1</v>
      </c>
      <c r="G91" s="130">
        <v>300</v>
      </c>
      <c r="H91" s="84"/>
      <c r="I91" s="138">
        <f t="shared" si="8"/>
        <v>0</v>
      </c>
      <c r="M91" s="51" t="str">
        <f t="shared" si="7"/>
        <v/>
      </c>
    </row>
    <row r="92" spans="1:13" ht="15.75" customHeight="1" thickBot="1" x14ac:dyDescent="0.3">
      <c r="A92" s="166" t="s">
        <v>134</v>
      </c>
      <c r="B92" s="167"/>
      <c r="C92" s="139" t="s">
        <v>95</v>
      </c>
      <c r="D92" s="140" t="s">
        <v>100</v>
      </c>
      <c r="E92" s="141"/>
      <c r="F92" s="142">
        <v>6</v>
      </c>
      <c r="G92" s="142">
        <v>2160</v>
      </c>
      <c r="H92" s="141"/>
      <c r="I92" s="143">
        <f>E92*F92*G92</f>
        <v>0</v>
      </c>
      <c r="M92" s="51" t="str">
        <f t="shared" si="7"/>
        <v/>
      </c>
    </row>
    <row r="93" spans="1:13" ht="16.5" thickBot="1" x14ac:dyDescent="0.3">
      <c r="A93" s="36"/>
      <c r="B93" s="101"/>
      <c r="C93" s="101"/>
      <c r="D93" s="66"/>
      <c r="E93" s="66"/>
      <c r="F93" s="102"/>
      <c r="G93" s="102"/>
      <c r="H93" s="93"/>
      <c r="I93" s="93"/>
      <c r="M93" s="51" t="str">
        <f t="shared" si="7"/>
        <v/>
      </c>
    </row>
    <row r="94" spans="1:13" ht="63.75" thickBot="1" x14ac:dyDescent="0.3">
      <c r="A94" s="159" t="s">
        <v>101</v>
      </c>
      <c r="B94" s="160"/>
      <c r="C94" s="160"/>
      <c r="D94" s="128" t="s">
        <v>140</v>
      </c>
      <c r="E94" s="128" t="s">
        <v>139</v>
      </c>
      <c r="F94" s="128" t="s">
        <v>68</v>
      </c>
      <c r="G94" s="128" t="s">
        <v>125</v>
      </c>
      <c r="H94" s="128" t="s">
        <v>70</v>
      </c>
      <c r="I94" s="129" t="s">
        <v>92</v>
      </c>
      <c r="M94" s="51" t="str">
        <f t="shared" si="7"/>
        <v/>
      </c>
    </row>
    <row r="95" spans="1:13" ht="31.5" x14ac:dyDescent="0.25">
      <c r="A95" s="151" t="s">
        <v>137</v>
      </c>
      <c r="B95" s="152"/>
      <c r="C95" s="103" t="s">
        <v>102</v>
      </c>
      <c r="D95" s="104">
        <v>10</v>
      </c>
      <c r="E95" s="55"/>
      <c r="F95" s="105" t="e">
        <f>D95/E95</f>
        <v>#DIV/0!</v>
      </c>
      <c r="G95" s="56">
        <v>2</v>
      </c>
      <c r="H95" s="106"/>
      <c r="I95" s="107" t="e">
        <f>F95*G95*H95</f>
        <v>#DIV/0!</v>
      </c>
      <c r="M95" s="51" t="str">
        <f t="shared" si="7"/>
        <v/>
      </c>
    </row>
    <row r="96" spans="1:13" ht="31.5" x14ac:dyDescent="0.25">
      <c r="A96" s="153" t="s">
        <v>138</v>
      </c>
      <c r="B96" s="154"/>
      <c r="C96" s="103" t="s">
        <v>102</v>
      </c>
      <c r="D96" s="104">
        <v>10</v>
      </c>
      <c r="E96" s="55"/>
      <c r="F96" s="105" t="e">
        <f>D96/E96</f>
        <v>#DIV/0!</v>
      </c>
      <c r="G96" s="56">
        <v>2</v>
      </c>
      <c r="H96" s="106"/>
      <c r="I96" s="107" t="e">
        <f>F96*G96*H96</f>
        <v>#DIV/0!</v>
      </c>
      <c r="M96" s="51" t="str">
        <f t="shared" si="7"/>
        <v/>
      </c>
    </row>
    <row r="97" spans="1:13" ht="32.25" thickBot="1" x14ac:dyDescent="0.3">
      <c r="A97" s="153" t="s">
        <v>143</v>
      </c>
      <c r="B97" s="154"/>
      <c r="C97" s="108" t="s">
        <v>102</v>
      </c>
      <c r="D97" s="109">
        <v>1</v>
      </c>
      <c r="E97" s="110"/>
      <c r="F97" s="111" t="e">
        <f>D97/E97</f>
        <v>#DIV/0!</v>
      </c>
      <c r="G97" s="112">
        <v>1</v>
      </c>
      <c r="H97" s="100"/>
      <c r="I97" s="113" t="e">
        <f>F97*G97*H97</f>
        <v>#DIV/0!</v>
      </c>
      <c r="M97" s="51" t="str">
        <f t="shared" si="7"/>
        <v/>
      </c>
    </row>
    <row r="98" spans="1:13" ht="16.5" thickBot="1" x14ac:dyDescent="0.3">
      <c r="A98" s="36"/>
      <c r="B98" s="101"/>
      <c r="C98" s="101"/>
      <c r="D98" s="66"/>
      <c r="E98" s="66"/>
      <c r="F98" s="102"/>
      <c r="G98" s="102"/>
      <c r="H98" s="93"/>
      <c r="I98" s="93"/>
      <c r="M98" s="51"/>
    </row>
    <row r="99" spans="1:13" ht="16.5" thickBot="1" x14ac:dyDescent="0.3">
      <c r="A99" s="36"/>
      <c r="B99" s="155"/>
      <c r="C99" s="155"/>
      <c r="D99" s="156"/>
      <c r="E99" s="156"/>
      <c r="F99" s="157" t="s">
        <v>103</v>
      </c>
      <c r="G99" s="157"/>
      <c r="H99" s="157"/>
      <c r="I99" s="61" t="e">
        <f>SUM(I95:I97,I88:I92)</f>
        <v>#DIV/0!</v>
      </c>
      <c r="M99" s="51"/>
    </row>
    <row r="100" spans="1:13" ht="16.5" thickBot="1" x14ac:dyDescent="0.3">
      <c r="A100" s="36"/>
      <c r="B100" s="101"/>
      <c r="C100" s="101"/>
      <c r="D100" s="66"/>
      <c r="E100" s="66"/>
      <c r="F100" s="102"/>
      <c r="G100" s="102"/>
      <c r="H100" s="93"/>
      <c r="I100" s="93"/>
      <c r="M100" s="51"/>
    </row>
    <row r="101" spans="1:13" ht="16.5" thickBot="1" x14ac:dyDescent="0.3">
      <c r="A101" s="157" t="s">
        <v>104</v>
      </c>
      <c r="B101" s="157"/>
      <c r="C101" s="157"/>
      <c r="D101" s="158"/>
      <c r="E101" s="158"/>
      <c r="F101" s="158"/>
      <c r="G101" s="158"/>
      <c r="H101" s="158"/>
      <c r="I101" s="158"/>
      <c r="M101" s="51"/>
    </row>
    <row r="102" spans="1:13" ht="16.5" thickBot="1" x14ac:dyDescent="0.3">
      <c r="A102" s="36"/>
      <c r="B102" s="36"/>
      <c r="C102" s="36"/>
      <c r="D102" s="36"/>
      <c r="E102" s="36"/>
      <c r="F102" s="36"/>
      <c r="G102" s="36"/>
      <c r="H102" s="36"/>
      <c r="I102" s="36"/>
      <c r="M102" s="51"/>
    </row>
    <row r="103" spans="1:13" ht="16.5" thickBot="1" x14ac:dyDescent="0.3">
      <c r="A103" s="149" t="s">
        <v>105</v>
      </c>
      <c r="B103" s="149"/>
      <c r="C103" s="149"/>
      <c r="D103" s="149"/>
      <c r="E103" s="149"/>
      <c r="F103" s="149"/>
      <c r="G103" s="149"/>
      <c r="H103" s="114" t="s">
        <v>89</v>
      </c>
      <c r="I103" s="115" t="s">
        <v>90</v>
      </c>
      <c r="M103" s="51"/>
    </row>
    <row r="104" spans="1:13" ht="48.75" customHeight="1" thickBot="1" x14ac:dyDescent="0.3">
      <c r="A104" s="149"/>
      <c r="B104" s="149"/>
      <c r="C104" s="149"/>
      <c r="D104" s="149"/>
      <c r="E104" s="149"/>
      <c r="F104" s="149"/>
      <c r="G104" s="149"/>
      <c r="H104" s="17"/>
      <c r="I104" s="18" t="s">
        <v>91</v>
      </c>
      <c r="M104" s="51"/>
    </row>
    <row r="105" spans="1:13" ht="16.5" thickBot="1" x14ac:dyDescent="0.3">
      <c r="A105" s="36"/>
      <c r="B105" s="36"/>
      <c r="C105" s="36"/>
      <c r="D105" s="36"/>
      <c r="E105" s="36"/>
      <c r="F105" s="36"/>
      <c r="G105" s="36"/>
      <c r="H105" s="36"/>
      <c r="I105" s="36"/>
      <c r="M105" s="51"/>
    </row>
    <row r="106" spans="1:13" ht="16.5" thickBot="1" x14ac:dyDescent="0.3">
      <c r="A106" s="149" t="s">
        <v>159</v>
      </c>
      <c r="B106" s="149"/>
      <c r="C106" s="149"/>
      <c r="D106" s="149"/>
      <c r="E106" s="149"/>
      <c r="F106" s="149"/>
      <c r="G106" s="149"/>
      <c r="H106" s="114" t="s">
        <v>89</v>
      </c>
      <c r="I106" s="115" t="s">
        <v>90</v>
      </c>
      <c r="M106" s="51"/>
    </row>
    <row r="107" spans="1:13" ht="16.5" thickBot="1" x14ac:dyDescent="0.3">
      <c r="A107" s="149"/>
      <c r="B107" s="149"/>
      <c r="C107" s="149"/>
      <c r="D107" s="149"/>
      <c r="E107" s="149"/>
      <c r="F107" s="149"/>
      <c r="G107" s="149"/>
      <c r="H107" s="17" t="s">
        <v>91</v>
      </c>
      <c r="I107" s="18"/>
      <c r="M107" s="51"/>
    </row>
    <row r="108" spans="1:13" ht="16.5" thickBot="1" x14ac:dyDescent="0.3">
      <c r="A108" s="36"/>
      <c r="B108" s="36"/>
      <c r="C108" s="36"/>
      <c r="D108" s="36"/>
      <c r="E108" s="36"/>
      <c r="F108" s="36"/>
      <c r="G108" s="36"/>
      <c r="H108" s="36"/>
      <c r="I108" s="36"/>
      <c r="M108" s="51"/>
    </row>
    <row r="109" spans="1:13" ht="16.5" thickBot="1" x14ac:dyDescent="0.3">
      <c r="A109" s="149" t="s">
        <v>127</v>
      </c>
      <c r="B109" s="149"/>
      <c r="C109" s="149"/>
      <c r="D109" s="149"/>
      <c r="E109" s="149"/>
      <c r="F109" s="149"/>
      <c r="G109" s="149"/>
      <c r="H109" s="150" t="e">
        <f>SUM(I99,I84,I67)</f>
        <v>#DIV/0!</v>
      </c>
      <c r="I109" s="150"/>
      <c r="M109" s="51"/>
    </row>
    <row r="110" spans="1:13" x14ac:dyDescent="0.25">
      <c r="A110" s="36"/>
      <c r="B110" s="36"/>
      <c r="C110" s="36"/>
      <c r="D110" s="36"/>
      <c r="E110" s="36"/>
      <c r="F110" s="36"/>
      <c r="G110" s="36"/>
      <c r="H110" s="146" t="s">
        <v>106</v>
      </c>
      <c r="I110" s="146"/>
      <c r="M110" s="51"/>
    </row>
    <row r="111" spans="1:13" x14ac:dyDescent="0.25">
      <c r="A111" s="36"/>
      <c r="B111" s="36"/>
      <c r="C111" s="36"/>
      <c r="D111" s="36"/>
      <c r="E111" s="36"/>
      <c r="F111" s="36"/>
      <c r="G111" s="36"/>
      <c r="H111" s="146"/>
      <c r="I111" s="146"/>
      <c r="M111" s="51"/>
    </row>
    <row r="112" spans="1:13" x14ac:dyDescent="0.25">
      <c r="A112" s="36"/>
      <c r="B112" s="36"/>
      <c r="C112" s="36"/>
      <c r="D112" s="36"/>
      <c r="E112" s="36"/>
      <c r="F112" s="36"/>
      <c r="G112" s="36"/>
      <c r="H112" s="146"/>
      <c r="I112" s="146"/>
      <c r="M112" s="51"/>
    </row>
    <row r="113" spans="1:13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M113" s="51"/>
    </row>
    <row r="114" spans="1:13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M114" s="51"/>
    </row>
    <row r="115" spans="1:13" x14ac:dyDescent="0.25">
      <c r="A115" s="36"/>
      <c r="B115" s="36"/>
      <c r="C115" s="36"/>
      <c r="D115" s="36"/>
      <c r="E115" s="36"/>
      <c r="F115" s="36"/>
      <c r="G115" s="36"/>
      <c r="H115" s="36"/>
      <c r="I115" s="36"/>
      <c r="M115" s="51"/>
    </row>
    <row r="116" spans="1:13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M116" s="51"/>
    </row>
    <row r="117" spans="1:13" ht="16.5" thickBot="1" x14ac:dyDescent="0.3">
      <c r="A117" s="36"/>
      <c r="B117" s="36"/>
      <c r="C117" s="36"/>
      <c r="D117" s="36"/>
      <c r="E117" s="36"/>
      <c r="F117" s="36"/>
      <c r="G117" s="36"/>
      <c r="H117" s="36"/>
      <c r="I117" s="36"/>
      <c r="M117" s="51"/>
    </row>
    <row r="118" spans="1:13" x14ac:dyDescent="0.25">
      <c r="A118" s="147" t="s">
        <v>107</v>
      </c>
      <c r="B118" s="148"/>
      <c r="C118" s="116"/>
      <c r="D118" s="147" t="s">
        <v>108</v>
      </c>
      <c r="E118" s="147"/>
      <c r="F118" s="117"/>
      <c r="G118" s="147" t="s">
        <v>109</v>
      </c>
      <c r="H118" s="147"/>
      <c r="I118" s="147"/>
      <c r="M118" s="51"/>
    </row>
    <row r="119" spans="1:13" x14ac:dyDescent="0.25">
      <c r="A119" s="117"/>
      <c r="B119" s="117"/>
      <c r="C119" s="117"/>
      <c r="D119" s="117"/>
      <c r="E119" s="117"/>
      <c r="F119" s="117"/>
      <c r="G119" s="117"/>
      <c r="H119" s="117"/>
      <c r="I119" s="118"/>
      <c r="M119" s="51"/>
    </row>
    <row r="120" spans="1:13" x14ac:dyDescent="0.25">
      <c r="A120" s="117"/>
      <c r="B120" s="117"/>
      <c r="C120" s="117"/>
      <c r="D120" s="117"/>
      <c r="E120" s="117"/>
      <c r="F120" s="117"/>
      <c r="G120" s="117"/>
      <c r="H120" s="117"/>
      <c r="I120" s="118"/>
      <c r="M120" s="51"/>
    </row>
    <row r="121" spans="1:13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M121" s="51"/>
    </row>
    <row r="122" spans="1:13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M122" s="51"/>
    </row>
    <row r="123" spans="1:13" ht="16.5" thickBot="1" x14ac:dyDescent="0.3">
      <c r="A123" s="119"/>
      <c r="B123" s="120"/>
      <c r="C123" s="36"/>
      <c r="D123" s="36"/>
      <c r="E123" s="36"/>
      <c r="F123" s="117"/>
      <c r="G123" s="36"/>
      <c r="H123" s="36"/>
      <c r="I123" s="36"/>
      <c r="M123" s="51"/>
    </row>
    <row r="124" spans="1:13" x14ac:dyDescent="0.25">
      <c r="A124" s="147" t="s">
        <v>107</v>
      </c>
      <c r="B124" s="148"/>
      <c r="C124" s="116"/>
      <c r="D124" s="147" t="s">
        <v>110</v>
      </c>
      <c r="E124" s="147"/>
      <c r="F124" s="117"/>
      <c r="G124" s="147" t="s">
        <v>111</v>
      </c>
      <c r="H124" s="147"/>
      <c r="I124" s="147"/>
      <c r="M124" s="51"/>
    </row>
  </sheetData>
  <mergeCells count="68">
    <mergeCell ref="A1:I1"/>
    <mergeCell ref="A2:I2"/>
    <mergeCell ref="A5:C5"/>
    <mergeCell ref="H5:I5"/>
    <mergeCell ref="K5:L11"/>
    <mergeCell ref="A8:C8"/>
    <mergeCell ref="D8:I8"/>
    <mergeCell ref="A9:C9"/>
    <mergeCell ref="D9:I9"/>
    <mergeCell ref="A10:C10"/>
    <mergeCell ref="D10:I10"/>
    <mergeCell ref="A3:I3"/>
    <mergeCell ref="A12:B12"/>
    <mergeCell ref="A67:B67"/>
    <mergeCell ref="A69:I69"/>
    <mergeCell ref="A71:C71"/>
    <mergeCell ref="F71:H71"/>
    <mergeCell ref="F72:I72"/>
    <mergeCell ref="A74:I74"/>
    <mergeCell ref="A75:B76"/>
    <mergeCell ref="C75:D76"/>
    <mergeCell ref="E75:E76"/>
    <mergeCell ref="F75:F76"/>
    <mergeCell ref="G75:G76"/>
    <mergeCell ref="H75:H76"/>
    <mergeCell ref="I75:I76"/>
    <mergeCell ref="A77:B77"/>
    <mergeCell ref="C77:D77"/>
    <mergeCell ref="A78:B78"/>
    <mergeCell ref="C78:D78"/>
    <mergeCell ref="A79:I79"/>
    <mergeCell ref="A83:B83"/>
    <mergeCell ref="C83:D83"/>
    <mergeCell ref="A84:B84"/>
    <mergeCell ref="C84:D84"/>
    <mergeCell ref="A80:B80"/>
    <mergeCell ref="C80:D80"/>
    <mergeCell ref="A81:B81"/>
    <mergeCell ref="C81:D81"/>
    <mergeCell ref="A82:B82"/>
    <mergeCell ref="C82:D82"/>
    <mergeCell ref="A94:C94"/>
    <mergeCell ref="D87:E87"/>
    <mergeCell ref="A88:B88"/>
    <mergeCell ref="A89:B89"/>
    <mergeCell ref="A90:B90"/>
    <mergeCell ref="A91:B91"/>
    <mergeCell ref="A92:B92"/>
    <mergeCell ref="A87:C87"/>
    <mergeCell ref="A109:G109"/>
    <mergeCell ref="H109:I109"/>
    <mergeCell ref="A95:B95"/>
    <mergeCell ref="A96:B96"/>
    <mergeCell ref="A97:B97"/>
    <mergeCell ref="B99:C99"/>
    <mergeCell ref="D99:E99"/>
    <mergeCell ref="F99:H99"/>
    <mergeCell ref="A101:C101"/>
    <mergeCell ref="D101:I101"/>
    <mergeCell ref="A103:G104"/>
    <mergeCell ref="A106:G107"/>
    <mergeCell ref="H110:I112"/>
    <mergeCell ref="A118:B118"/>
    <mergeCell ref="D118:E118"/>
    <mergeCell ref="G118:I118"/>
    <mergeCell ref="A124:B124"/>
    <mergeCell ref="D124:E124"/>
    <mergeCell ref="G124:I124"/>
  </mergeCells>
  <pageMargins left="0.7" right="0.7" top="0.78740157499999996" bottom="0.78740157499999996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LOS 1 - Große Präsidentenstr. 9</vt:lpstr>
      <vt:lpstr>Preiszusammenstellung LOS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2025-03-28T06:42:12Z</cp:lastPrinted>
  <dcterms:created xsi:type="dcterms:W3CDTF">2021-04-29T12:08:35Z</dcterms:created>
  <dcterms:modified xsi:type="dcterms:W3CDTF">2025-12-07T22:01:14Z</dcterms:modified>
</cp:coreProperties>
</file>