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H:\Downloads\010-26-00219_Vertrag inkl. Anlagen\"/>
    </mc:Choice>
  </mc:AlternateContent>
  <xr:revisionPtr revIDLastSave="0" documentId="13_ncr:1_{37894D33-130C-4493-869D-15FC1CC53A8F}" xr6:coauthVersionLast="47" xr6:coauthVersionMax="47" xr10:uidLastSave="{00000000-0000-0000-0000-000000000000}"/>
  <workbookProtection lockStructure="1"/>
  <bookViews>
    <workbookView xWindow="40980" yWindow="330" windowWidth="16410" windowHeight="16905" tabRatio="883" firstSheet="4" activeTab="4" xr2:uid="{00000000-000D-0000-FFFF-FFFF00000000}"/>
  </bookViews>
  <sheets>
    <sheet name="LAK" sheetId="28" state="hidden" r:id="rId1"/>
    <sheet name="Tabelle_ANGEBOT_LAK" sheetId="25" state="hidden" r:id="rId2"/>
    <sheet name="Tabelle_WERTUNG_LAK" sheetId="26" state="hidden" r:id="rId3"/>
    <sheet name="Anlage 5_Preisblatt_LAK" sheetId="27" state="hidden" r:id="rId4"/>
    <sheet name="Tabelle_ANGEBOT_TA" sheetId="1" r:id="rId5"/>
    <sheet name="Tabelle_WERTUNG_TA" sheetId="6" r:id="rId6"/>
    <sheet name="Anlage 5_Preisblatt_TA" sheetId="7" r:id="rId7"/>
    <sheet name="SiGeKo" sheetId="21" state="hidden" r:id="rId8"/>
    <sheet name="Tabelle_ANGEBOT_Sigeko" sheetId="22" state="hidden" r:id="rId9"/>
    <sheet name="Tabelle_WERTUNG_Sigeko" sheetId="23" state="hidden" r:id="rId10"/>
    <sheet name="Anlage 5_Preisblatt_Sigeko" sheetId="24" state="hidden" r:id="rId11"/>
    <sheet name="Schadstoffuntersuchung" sheetId="29" state="hidden" r:id="rId12"/>
    <sheet name="Tabelle_ANGEBOT_Schadstoff" sheetId="30" state="hidden" r:id="rId13"/>
    <sheet name="Tabelle_WERTUNG_Schadstoff" sheetId="31" state="hidden" r:id="rId14"/>
    <sheet name="Anlage 5_Preisblatt_Schadstoff" sheetId="32" state="hidden" r:id="rId15"/>
  </sheets>
  <definedNames>
    <definedName name="_xlnm.Print_Area" localSheetId="3">'Anlage 5_Preisblatt_LAK'!$A$2:$E$42</definedName>
    <definedName name="_xlnm.Print_Area" localSheetId="14">'Anlage 5_Preisblatt_Schadstoff'!$A$2:$E$24</definedName>
    <definedName name="_xlnm.Print_Area" localSheetId="10">'Anlage 5_Preisblatt_Sigeko'!$A$2:$E$12</definedName>
    <definedName name="_xlnm.Print_Area" localSheetId="6">'Anlage 5_Preisblatt_TA'!$A$2:$E$42</definedName>
    <definedName name="_xlnm.Print_Area" localSheetId="8">Tabelle_ANGEBOT_Sigeko!$A$1:$I$17</definedName>
    <definedName name="_xlnm.Print_Area" localSheetId="4">Tabelle_ANGEBOT_TA!$A$1:$I$47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1" i="7" l="1"/>
  <c r="E42" i="7"/>
  <c r="B41" i="7"/>
  <c r="B42" i="7"/>
  <c r="F47" i="6"/>
  <c r="F48" i="6"/>
  <c r="F21" i="6"/>
  <c r="F19" i="6"/>
  <c r="G44" i="1"/>
  <c r="G45" i="1"/>
  <c r="B22" i="27"/>
  <c r="E22" i="27"/>
  <c r="F32" i="26"/>
  <c r="C32" i="26"/>
  <c r="E8" i="7"/>
  <c r="E9" i="7"/>
  <c r="B8" i="7"/>
  <c r="F11" i="6"/>
  <c r="C11" i="6"/>
  <c r="G48" i="6" l="1"/>
  <c r="G47" i="6"/>
  <c r="H47" i="6" s="1"/>
  <c r="I47" i="6" s="1"/>
  <c r="H48" i="6"/>
  <c r="I48" i="6" s="1"/>
  <c r="H45" i="1"/>
  <c r="I45" i="1" s="1"/>
  <c r="H44" i="1"/>
  <c r="I44" i="1" s="1"/>
  <c r="E8" i="32"/>
  <c r="E22" i="32"/>
  <c r="E23" i="32"/>
  <c r="E24" i="32"/>
  <c r="E21" i="32"/>
  <c r="B27" i="31"/>
  <c r="B28" i="31"/>
  <c r="B29" i="31"/>
  <c r="B26" i="31"/>
  <c r="F27" i="31"/>
  <c r="G27" i="31" s="1"/>
  <c r="F28" i="31"/>
  <c r="G28" i="31" s="1"/>
  <c r="F29" i="31"/>
  <c r="F26" i="31"/>
  <c r="F16" i="31"/>
  <c r="F18" i="31"/>
  <c r="F14" i="31"/>
  <c r="G14" i="31" s="1"/>
  <c r="G8" i="31"/>
  <c r="F9" i="31"/>
  <c r="G9" i="31" s="1"/>
  <c r="G26" i="31"/>
  <c r="G18" i="31"/>
  <c r="H18" i="31" s="1"/>
  <c r="I18" i="31" s="1"/>
  <c r="G16" i="31"/>
  <c r="G18" i="30"/>
  <c r="H18" i="30" s="1"/>
  <c r="G16" i="30"/>
  <c r="H16" i="30" s="1"/>
  <c r="I16" i="30" s="1"/>
  <c r="G14" i="30"/>
  <c r="G29" i="30"/>
  <c r="H29" i="30" s="1"/>
  <c r="G28" i="30"/>
  <c r="H28" i="30" s="1"/>
  <c r="I28" i="30" s="1"/>
  <c r="G27" i="30"/>
  <c r="G26" i="30"/>
  <c r="H26" i="30" s="1"/>
  <c r="A4" i="32"/>
  <c r="D3" i="32"/>
  <c r="A3" i="31"/>
  <c r="A2" i="31"/>
  <c r="H9" i="31" l="1"/>
  <c r="I9" i="31" s="1"/>
  <c r="G29" i="31"/>
  <c r="H29" i="31" s="1"/>
  <c r="I29" i="31" s="1"/>
  <c r="H16" i="31"/>
  <c r="I16" i="31" s="1"/>
  <c r="H28" i="31"/>
  <c r="I28" i="31" s="1"/>
  <c r="H27" i="31"/>
  <c r="I27" i="31" s="1"/>
  <c r="G30" i="31"/>
  <c r="H14" i="31"/>
  <c r="G20" i="31"/>
  <c r="H26" i="31"/>
  <c r="H14" i="30"/>
  <c r="I14" i="30" s="1"/>
  <c r="H27" i="30"/>
  <c r="I27" i="30" s="1"/>
  <c r="I26" i="30"/>
  <c r="G20" i="30"/>
  <c r="I18" i="30"/>
  <c r="I29" i="30"/>
  <c r="G30" i="30"/>
  <c r="D3" i="27"/>
  <c r="A4" i="27"/>
  <c r="B7" i="27"/>
  <c r="B8" i="27"/>
  <c r="E8" i="27"/>
  <c r="B10" i="27"/>
  <c r="E10" i="27"/>
  <c r="B14" i="27"/>
  <c r="B15" i="27"/>
  <c r="E15" i="27"/>
  <c r="B17" i="27"/>
  <c r="E17" i="27"/>
  <c r="B21" i="27"/>
  <c r="B23" i="27"/>
  <c r="E23" i="27"/>
  <c r="B24" i="27"/>
  <c r="C24" i="27"/>
  <c r="D24" i="27"/>
  <c r="B25" i="27"/>
  <c r="E25" i="27"/>
  <c r="B26" i="27"/>
  <c r="C26" i="27"/>
  <c r="D26" i="27"/>
  <c r="A29" i="27"/>
  <c r="B29" i="27"/>
  <c r="D29" i="27"/>
  <c r="E29" i="27"/>
  <c r="B30" i="27"/>
  <c r="A31" i="27"/>
  <c r="B31" i="27"/>
  <c r="D31" i="27"/>
  <c r="E31" i="27"/>
  <c r="B32" i="27"/>
  <c r="B35" i="27"/>
  <c r="B36" i="27"/>
  <c r="B37" i="27"/>
  <c r="D37" i="27"/>
  <c r="B38" i="27"/>
  <c r="B39" i="27"/>
  <c r="E39" i="27"/>
  <c r="B40" i="27"/>
  <c r="E40" i="27"/>
  <c r="B41" i="27"/>
  <c r="E41" i="27"/>
  <c r="B42" i="27"/>
  <c r="E42" i="27"/>
  <c r="A2" i="26"/>
  <c r="A3" i="26"/>
  <c r="C7" i="26"/>
  <c r="F7" i="26"/>
  <c r="C8" i="26"/>
  <c r="G8" i="26"/>
  <c r="C10" i="26"/>
  <c r="F10" i="26"/>
  <c r="C13" i="26"/>
  <c r="F13" i="26"/>
  <c r="G13" i="26" s="1"/>
  <c r="H13" i="26" s="1"/>
  <c r="C16" i="26"/>
  <c r="C19" i="26"/>
  <c r="F19" i="26"/>
  <c r="C20" i="26"/>
  <c r="G20" i="26"/>
  <c r="C22" i="26"/>
  <c r="F22" i="26"/>
  <c r="C25" i="26"/>
  <c r="F25" i="26"/>
  <c r="C28" i="26"/>
  <c r="C29" i="26"/>
  <c r="F29" i="26"/>
  <c r="G30" i="26"/>
  <c r="G32" i="26" s="1"/>
  <c r="F34" i="26"/>
  <c r="C35" i="26"/>
  <c r="D35" i="26"/>
  <c r="E35" i="26"/>
  <c r="C37" i="26"/>
  <c r="F37" i="26"/>
  <c r="C38" i="26"/>
  <c r="D38" i="26"/>
  <c r="E38" i="26"/>
  <c r="C40" i="26"/>
  <c r="E40" i="26"/>
  <c r="C41" i="26"/>
  <c r="A42" i="26"/>
  <c r="B42" i="26"/>
  <c r="C42" i="26"/>
  <c r="E42" i="26"/>
  <c r="F42" i="26"/>
  <c r="C43" i="26"/>
  <c r="A44" i="26"/>
  <c r="B44" i="26"/>
  <c r="C44" i="26"/>
  <c r="E44" i="26"/>
  <c r="F44" i="26"/>
  <c r="C45" i="26"/>
  <c r="C49" i="26"/>
  <c r="C50" i="26"/>
  <c r="C51" i="26"/>
  <c r="E51" i="26"/>
  <c r="C52" i="26"/>
  <c r="B53" i="26"/>
  <c r="C53" i="26"/>
  <c r="F53" i="26"/>
  <c r="B54" i="26"/>
  <c r="C54" i="26"/>
  <c r="F54" i="26"/>
  <c r="B55" i="26"/>
  <c r="C55" i="26"/>
  <c r="F55" i="26"/>
  <c r="B56" i="26"/>
  <c r="C56" i="26"/>
  <c r="F56" i="26"/>
  <c r="G9" i="25"/>
  <c r="G10" i="25"/>
  <c r="H10" i="25" s="1"/>
  <c r="I10" i="25" s="1"/>
  <c r="G28" i="25"/>
  <c r="H28" i="25" s="1"/>
  <c r="G30" i="25"/>
  <c r="H30" i="25"/>
  <c r="G41" i="25"/>
  <c r="H41" i="25" s="1"/>
  <c r="G42" i="25"/>
  <c r="H42" i="25"/>
  <c r="G43" i="25"/>
  <c r="H43" i="25"/>
  <c r="I43" i="25" s="1"/>
  <c r="G44" i="25"/>
  <c r="H44" i="25"/>
  <c r="G45" i="25"/>
  <c r="H45" i="25" s="1"/>
  <c r="I44" i="25" l="1"/>
  <c r="I30" i="25"/>
  <c r="I42" i="25"/>
  <c r="H32" i="25"/>
  <c r="I28" i="25"/>
  <c r="I32" i="25" s="1"/>
  <c r="H9" i="25"/>
  <c r="I9" i="25" s="1"/>
  <c r="G11" i="25"/>
  <c r="H11" i="25" s="1"/>
  <c r="H32" i="26"/>
  <c r="I32" i="26" s="1"/>
  <c r="G42" i="26"/>
  <c r="H42" i="26" s="1"/>
  <c r="I42" i="26" s="1"/>
  <c r="G22" i="26"/>
  <c r="H22" i="26" s="1"/>
  <c r="G53" i="26"/>
  <c r="H53" i="26" s="1"/>
  <c r="G54" i="26"/>
  <c r="H54" i="26" s="1"/>
  <c r="I54" i="26" s="1"/>
  <c r="G44" i="26"/>
  <c r="H44" i="26" s="1"/>
  <c r="G56" i="26"/>
  <c r="H56" i="26" s="1"/>
  <c r="G55" i="26"/>
  <c r="H55" i="26" s="1"/>
  <c r="I55" i="26" s="1"/>
  <c r="G34" i="26"/>
  <c r="G25" i="26"/>
  <c r="H25" i="26" s="1"/>
  <c r="I25" i="26" s="1"/>
  <c r="G10" i="26"/>
  <c r="G16" i="26" s="1"/>
  <c r="I13" i="26"/>
  <c r="G32" i="31"/>
  <c r="H20" i="31"/>
  <c r="H30" i="31"/>
  <c r="I14" i="31"/>
  <c r="I20" i="31" s="1"/>
  <c r="I26" i="31"/>
  <c r="I30" i="31" s="1"/>
  <c r="I30" i="30"/>
  <c r="H20" i="30"/>
  <c r="I20" i="30"/>
  <c r="H30" i="30"/>
  <c r="H46" i="25"/>
  <c r="I45" i="25"/>
  <c r="I41" i="25"/>
  <c r="G46" i="25"/>
  <c r="G32" i="25"/>
  <c r="G37" i="26"/>
  <c r="A2" i="23"/>
  <c r="A2" i="6"/>
  <c r="D3" i="24"/>
  <c r="A4" i="24"/>
  <c r="A3" i="23"/>
  <c r="E14" i="24"/>
  <c r="E12" i="24"/>
  <c r="B12" i="24"/>
  <c r="E11" i="24"/>
  <c r="B11" i="24"/>
  <c r="E10" i="24"/>
  <c r="B10" i="24"/>
  <c r="E9" i="24"/>
  <c r="B9" i="24"/>
  <c r="F16" i="23"/>
  <c r="G15" i="23"/>
  <c r="F12" i="23"/>
  <c r="C12" i="23"/>
  <c r="B12" i="23"/>
  <c r="F11" i="23"/>
  <c r="C11" i="23"/>
  <c r="B11" i="23"/>
  <c r="F10" i="23"/>
  <c r="C10" i="23"/>
  <c r="B10" i="23"/>
  <c r="F9" i="23"/>
  <c r="C9" i="23"/>
  <c r="B9" i="23"/>
  <c r="C8" i="23"/>
  <c r="G12" i="22"/>
  <c r="H12" i="22" s="1"/>
  <c r="I12" i="22" s="1"/>
  <c r="G11" i="22"/>
  <c r="H11" i="22" s="1"/>
  <c r="I11" i="22" s="1"/>
  <c r="G10" i="22"/>
  <c r="G9" i="22"/>
  <c r="G9" i="23" l="1"/>
  <c r="G11" i="23"/>
  <c r="G10" i="23"/>
  <c r="G12" i="23"/>
  <c r="G16" i="23"/>
  <c r="I46" i="25"/>
  <c r="I44" i="26"/>
  <c r="H34" i="26"/>
  <c r="I34" i="26" s="1"/>
  <c r="I22" i="26"/>
  <c r="I11" i="25"/>
  <c r="H10" i="26"/>
  <c r="I10" i="26" s="1"/>
  <c r="G57" i="26"/>
  <c r="G46" i="26"/>
  <c r="I56" i="26"/>
  <c r="I46" i="26"/>
  <c r="H46" i="26"/>
  <c r="H57" i="26"/>
  <c r="H16" i="26"/>
  <c r="I16" i="26" s="1"/>
  <c r="H37" i="26"/>
  <c r="I37" i="26" s="1"/>
  <c r="I53" i="26"/>
  <c r="G13" i="23"/>
  <c r="G19" i="23" s="1"/>
  <c r="H9" i="23"/>
  <c r="H11" i="23"/>
  <c r="I11" i="23" s="1"/>
  <c r="H10" i="22"/>
  <c r="I10" i="22" s="1"/>
  <c r="G13" i="22"/>
  <c r="H10" i="23"/>
  <c r="I10" i="23" s="1"/>
  <c r="H12" i="23"/>
  <c r="I12" i="23" s="1"/>
  <c r="H16" i="23"/>
  <c r="I16" i="23" s="1"/>
  <c r="H9" i="22"/>
  <c r="H13" i="22" s="1"/>
  <c r="H13" i="23" l="1"/>
  <c r="I57" i="26"/>
  <c r="G59" i="26"/>
  <c r="H59" i="26" s="1"/>
  <c r="I59" i="26" s="1"/>
  <c r="H32" i="31"/>
  <c r="I32" i="31" s="1"/>
  <c r="H19" i="23"/>
  <c r="I19" i="23" s="1"/>
  <c r="I9" i="22"/>
  <c r="I13" i="22" s="1"/>
  <c r="I9" i="23"/>
  <c r="I13" i="23" s="1"/>
  <c r="B7" i="7" l="1"/>
  <c r="G9" i="6" l="1"/>
  <c r="G21" i="6" s="1"/>
  <c r="G11" i="6" l="1"/>
  <c r="H11" i="6" s="1"/>
  <c r="I11" i="6" s="1"/>
  <c r="G19" i="6"/>
  <c r="A23" i="7"/>
  <c r="A25" i="7"/>
  <c r="A27" i="7"/>
  <c r="A29" i="7"/>
  <c r="A21" i="7"/>
  <c r="A19" i="7"/>
  <c r="E21" i="7"/>
  <c r="E23" i="7"/>
  <c r="E25" i="7"/>
  <c r="E27" i="7"/>
  <c r="E29" i="7"/>
  <c r="E19" i="7"/>
  <c r="B23" i="7"/>
  <c r="D23" i="7"/>
  <c r="B24" i="7"/>
  <c r="B25" i="7"/>
  <c r="D25" i="7"/>
  <c r="B26" i="7"/>
  <c r="B27" i="7"/>
  <c r="D27" i="7"/>
  <c r="B28" i="7"/>
  <c r="B29" i="7"/>
  <c r="D29" i="7"/>
  <c r="B30" i="7"/>
  <c r="B27" i="6"/>
  <c r="B29" i="6"/>
  <c r="B31" i="6"/>
  <c r="B33" i="6"/>
  <c r="B35" i="6"/>
  <c r="B25" i="6"/>
  <c r="A27" i="6"/>
  <c r="A29" i="6"/>
  <c r="A31" i="6"/>
  <c r="A33" i="6"/>
  <c r="A35" i="6"/>
  <c r="A25" i="6"/>
  <c r="C29" i="6"/>
  <c r="E29" i="6"/>
  <c r="F29" i="6"/>
  <c r="C30" i="6"/>
  <c r="C31" i="6"/>
  <c r="E31" i="6"/>
  <c r="F31" i="6"/>
  <c r="C32" i="6"/>
  <c r="C33" i="6"/>
  <c r="E33" i="6"/>
  <c r="F33" i="6"/>
  <c r="C34" i="6"/>
  <c r="C35" i="6"/>
  <c r="E35" i="6"/>
  <c r="F35" i="6"/>
  <c r="C36" i="6"/>
  <c r="G32" i="1"/>
  <c r="G30" i="1"/>
  <c r="H30" i="1" s="1"/>
  <c r="I30" i="1" s="1"/>
  <c r="G28" i="1"/>
  <c r="G26" i="1"/>
  <c r="H26" i="1" s="1"/>
  <c r="E16" i="7" l="1"/>
  <c r="H21" i="6"/>
  <c r="I21" i="6" s="1"/>
  <c r="E14" i="7"/>
  <c r="H19" i="6"/>
  <c r="I19" i="6" s="1"/>
  <c r="G33" i="6"/>
  <c r="H33" i="6" s="1"/>
  <c r="I33" i="6" s="1"/>
  <c r="G31" i="6"/>
  <c r="H31" i="6" s="1"/>
  <c r="I31" i="6" s="1"/>
  <c r="G35" i="6"/>
  <c r="H35" i="6" s="1"/>
  <c r="I35" i="6" s="1"/>
  <c r="G29" i="6"/>
  <c r="H29" i="6" s="1"/>
  <c r="I29" i="6" s="1"/>
  <c r="H32" i="1"/>
  <c r="I32" i="1" s="1"/>
  <c r="I26" i="1"/>
  <c r="H28" i="1"/>
  <c r="I28" i="1" s="1"/>
  <c r="D3" i="7"/>
  <c r="A4" i="7"/>
  <c r="B39" i="7" l="1"/>
  <c r="B40" i="7"/>
  <c r="B38" i="7"/>
  <c r="D36" i="7"/>
  <c r="B37" i="7"/>
  <c r="B36" i="7"/>
  <c r="B35" i="7"/>
  <c r="B34" i="7"/>
  <c r="B22" i="7"/>
  <c r="D21" i="7"/>
  <c r="B21" i="7"/>
  <c r="B20" i="7"/>
  <c r="D19" i="7"/>
  <c r="B19" i="7"/>
  <c r="B9" i="7"/>
  <c r="D12" i="7"/>
  <c r="C12" i="7"/>
  <c r="B12" i="7"/>
  <c r="B11" i="7"/>
  <c r="C10" i="7"/>
  <c r="D10" i="7"/>
  <c r="B10" i="7"/>
  <c r="C46" i="6" l="1"/>
  <c r="E42" i="6"/>
  <c r="C43" i="6"/>
  <c r="C42" i="6"/>
  <c r="F25" i="6"/>
  <c r="E23" i="6"/>
  <c r="C24" i="6"/>
  <c r="E17" i="6"/>
  <c r="D17" i="6"/>
  <c r="C17" i="6"/>
  <c r="D14" i="6"/>
  <c r="E14" i="6"/>
  <c r="C14" i="6"/>
  <c r="C8" i="6"/>
  <c r="C23" i="6"/>
  <c r="C28" i="6"/>
  <c r="E27" i="6"/>
  <c r="C26" i="6"/>
  <c r="E25" i="6"/>
  <c r="E39" i="7" l="1"/>
  <c r="E40" i="7" l="1"/>
  <c r="E38" i="7"/>
  <c r="E11" i="7"/>
  <c r="C45" i="6" l="1"/>
  <c r="C44" i="6"/>
  <c r="C41" i="6"/>
  <c r="C40" i="6"/>
  <c r="G25" i="6"/>
  <c r="F8" i="6"/>
  <c r="C27" i="6"/>
  <c r="C25" i="6"/>
  <c r="C16" i="6"/>
  <c r="C13" i="6"/>
  <c r="F45" i="6" l="1"/>
  <c r="G45" i="6" s="1"/>
  <c r="H45" i="6" s="1"/>
  <c r="F46" i="6"/>
  <c r="G46" i="6" s="1"/>
  <c r="H46" i="6" s="1"/>
  <c r="I46" i="6" s="1"/>
  <c r="F44" i="6"/>
  <c r="G44" i="6" s="1"/>
  <c r="F16" i="6"/>
  <c r="G16" i="6" s="1"/>
  <c r="F13" i="6"/>
  <c r="G13" i="6" s="1"/>
  <c r="F27" i="6"/>
  <c r="G27" i="6" s="1"/>
  <c r="H27" i="6" s="1"/>
  <c r="A3" i="6"/>
  <c r="H13" i="6" l="1"/>
  <c r="I13" i="6" s="1"/>
  <c r="H44" i="6"/>
  <c r="G49" i="6"/>
  <c r="I45" i="6"/>
  <c r="I27" i="6"/>
  <c r="H16" i="6"/>
  <c r="I16" i="6" s="1"/>
  <c r="G37" i="6"/>
  <c r="H25" i="6"/>
  <c r="G51" i="6" l="1"/>
  <c r="H51" i="6" s="1"/>
  <c r="I51" i="6" s="1"/>
  <c r="H49" i="6"/>
  <c r="I44" i="6"/>
  <c r="I49" i="6" s="1"/>
  <c r="H37" i="6"/>
  <c r="I25" i="6"/>
  <c r="I37" i="6" s="1"/>
  <c r="G42" i="1" l="1"/>
  <c r="H42" i="1" s="1"/>
  <c r="I42" i="1" s="1"/>
  <c r="G43" i="1"/>
  <c r="H43" i="1" s="1"/>
  <c r="G41" i="1"/>
  <c r="H41" i="1" s="1"/>
  <c r="G24" i="1"/>
  <c r="H24" i="1" s="1"/>
  <c r="I24" i="1" s="1"/>
  <c r="G22" i="1"/>
  <c r="H22" i="1" s="1"/>
  <c r="I41" i="1" l="1"/>
  <c r="I43" i="1"/>
  <c r="G46" i="1"/>
  <c r="H46" i="1"/>
  <c r="H34" i="1"/>
  <c r="G34" i="1"/>
  <c r="I22" i="1"/>
  <c r="I46" i="1" l="1"/>
  <c r="I34" i="1"/>
</calcChain>
</file>

<file path=xl/sharedStrings.xml><?xml version="1.0" encoding="utf-8"?>
<sst xmlns="http://schemas.openxmlformats.org/spreadsheetml/2006/main" count="421" uniqueCount="150">
  <si>
    <t>Pos.</t>
  </si>
  <si>
    <t>Leistungsbeschreibung</t>
  </si>
  <si>
    <t>2.1</t>
  </si>
  <si>
    <t>2.3</t>
  </si>
  <si>
    <t>2.4</t>
  </si>
  <si>
    <t>3.1</t>
  </si>
  <si>
    <t>3.2</t>
  </si>
  <si>
    <t>Stundensatz einer Hilfskraft bzw. Schreibkraft</t>
  </si>
  <si>
    <t>3.3</t>
  </si>
  <si>
    <t>3.4</t>
  </si>
  <si>
    <t>19 % MwSt</t>
  </si>
  <si>
    <t>Stundensatz eines Techniker/ in</t>
  </si>
  <si>
    <t>2.2</t>
  </si>
  <si>
    <t>1</t>
  </si>
  <si>
    <t>2</t>
  </si>
  <si>
    <t>3</t>
  </si>
  <si>
    <t>% - Angabe des Bieters</t>
  </si>
  <si>
    <t>Gesamtpreis / € brutto</t>
  </si>
  <si>
    <t>Gesamtpreis / € netto</t>
  </si>
  <si>
    <t xml:space="preserve">Menge
</t>
  </si>
  <si>
    <t>Honorargruppe 1</t>
  </si>
  <si>
    <t>Honorargruppe 3</t>
  </si>
  <si>
    <t>Gesamtsumme Honorargruppe 3</t>
  </si>
  <si>
    <t>Gesamtsumme  Honorargruppe 2</t>
  </si>
  <si>
    <t>Einheitspreis bzw. Pauschale / € netto</t>
  </si>
  <si>
    <t>Die hier genannten Besonderen Leistungen werden im Einzelfall gesondert verhandelt; dabei werden die nachfolgenden Stundensätze zugrunde gelegt, gem. § 6.3</t>
  </si>
  <si>
    <t>Wird auf Basis der HOAI 2013 im Einzelfall vereinbart, siehe § 6.2 ff.</t>
  </si>
  <si>
    <t>Stundensatz eines Zeichners/ in</t>
  </si>
  <si>
    <t>vorgegebenen Bezugsgröße für die Honorargruppe 1, um die Nebenkosten und den Umbauzuschlag zu werten</t>
  </si>
  <si>
    <t>Annahme</t>
  </si>
  <si>
    <t>Wertung</t>
  </si>
  <si>
    <t>Wertung des Angebot aus der Summe der Honorargruppe 2 &amp; 3 sowie der Zuschläge aus Honorargruppe 1:
Wertungssumme / Angebots- Vergleichssumme =</t>
  </si>
  <si>
    <t>HIER MUSS NICHTS AUSGEFÜLLT WERDEN!</t>
  </si>
  <si>
    <t>netto</t>
  </si>
  <si>
    <t>MwSt.</t>
  </si>
  <si>
    <t>brutto</t>
  </si>
  <si>
    <t xml:space="preserve">anrechenbare Kosten, gemäß Rahmenvertragsbedingungen. </t>
  </si>
  <si>
    <t xml:space="preserve">Kleinauftrag mit anrechenbaren Kosten bis </t>
  </si>
  <si>
    <t>Kleinauftrag mit anrechenbaren Kosten bis</t>
  </si>
  <si>
    <r>
      <rPr>
        <b/>
        <sz val="10"/>
        <color indexed="8"/>
        <rFont val="Arial"/>
        <family val="2"/>
      </rPr>
      <t>Nebenkosten</t>
    </r>
    <r>
      <rPr>
        <sz val="10"/>
        <color indexed="8"/>
        <rFont val="Arial"/>
        <family val="2"/>
      </rPr>
      <t xml:space="preserve"> gemäß § 6.2.5 für Maßnahmen der Honorargruppe 1</t>
    </r>
  </si>
  <si>
    <t>(über</t>
  </si>
  <si>
    <t xml:space="preserve"> / netto anrechenbare Kosten)</t>
  </si>
  <si>
    <r>
      <rPr>
        <b/>
        <sz val="10"/>
        <color indexed="8"/>
        <rFont val="Arial"/>
        <family val="2"/>
      </rPr>
      <t xml:space="preserve">Umbauzuschlag </t>
    </r>
    <r>
      <rPr>
        <sz val="10"/>
        <color indexed="8"/>
        <rFont val="Arial"/>
        <family val="2"/>
      </rPr>
      <t xml:space="preserve">gemäß § 6.2.4 für Maßnahmen der Honorargruppe 1 </t>
    </r>
  </si>
  <si>
    <t xml:space="preserve">Honorargruppe 2 unter </t>
  </si>
  <si>
    <r>
      <t xml:space="preserve">Es wird von </t>
    </r>
    <r>
      <rPr>
        <b/>
        <i/>
        <sz val="10"/>
        <rFont val="Arial"/>
        <family val="2"/>
      </rPr>
      <t/>
    </r>
  </si>
  <si>
    <t>Abrufaufträgen pro Jahr zu Besonderen Leistungen ausgegangen.</t>
  </si>
  <si>
    <t>Stundensatz eines Ingenieur/ in bzw. Architekt/ in</t>
  </si>
  <si>
    <r>
      <rPr>
        <b/>
        <sz val="18"/>
        <color rgb="FFFF0000"/>
        <rFont val="Arial"/>
        <family val="2"/>
      </rPr>
      <t>Hier muss nichts ausgefüllt werden!</t>
    </r>
    <r>
      <rPr>
        <b/>
        <sz val="10"/>
        <rFont val="Arial"/>
        <family val="2"/>
      </rPr>
      <t xml:space="preserve">
Die Aufschlüsselung zur Wertung des Angebots befindet sich in diesem Tabellenblatt Wertung (Tabelle_WERTUNG)!
Die Wertung erfolgt anhand der Nettopreise und mit einer fest vorgegebenen Bezugsgröße für die Honorargruppe 1, um die Nebenkosten und den Umbauzuschlag zu werten. Die Wertung dient lediglich der Vergleichbarkeit der Angebote und beeinflusst nicht die Berechnung der Abrufaufträge.</t>
    </r>
  </si>
  <si>
    <t>Anlage 05 Preisblatt</t>
  </si>
  <si>
    <t>Vergabenummer:</t>
  </si>
  <si>
    <t>Angebot</t>
  </si>
  <si>
    <t>100-17-00780</t>
  </si>
  <si>
    <t>mit bis zu 50 % des Leistungsbildes nach HOAI sowie der HZ I</t>
  </si>
  <si>
    <t xml:space="preserve"> und mehr als 50 % des Leistungsbildes nach HOAI sowie der HZ I</t>
  </si>
  <si>
    <t>mit bis zu 50 % des Leistungsbildes nach HOAI sowie der HZ II</t>
  </si>
  <si>
    <t xml:space="preserve"> und mehr als 50 % des Leistungsbildes nach HOAI sowie der HZ II</t>
  </si>
  <si>
    <t xml:space="preserve"> und mehr als 50 % des Leistungsbildes nach HOAI sowie der HZ III</t>
  </si>
  <si>
    <t>2.5</t>
  </si>
  <si>
    <t>2.6</t>
  </si>
  <si>
    <t>mit bis zu 50 % des Leistungsbildes nach HOAI sowie der HZ III</t>
  </si>
  <si>
    <t>Hinweis: Die gelb markierten Stellen sind vom PV auszufüllen</t>
  </si>
  <si>
    <t>Annahme:</t>
  </si>
  <si>
    <t>Hinweis: Die blau markierte Stelle ist vom Einkauf auszufüllen</t>
  </si>
  <si>
    <r>
      <t xml:space="preserve">Bitte füllen Sie zur Angebotsabgabe (Tabelle_ANGEBOT) die hellblau hinterlegten Felder aus. 
Die Aufschlüsselung zur Wertung Ihres Angebots befindet sich in dem Tabellenblatt Wertung (Tabelle_WERTUNG)!
</t>
    </r>
    <r>
      <rPr>
        <b/>
        <sz val="12"/>
        <color rgb="FFFF0000"/>
        <rFont val="Arial"/>
        <family val="2"/>
      </rPr>
      <t>Das Tabellenblatt Anlage5_Preisblatt übernimmt die Angaben für den Einzelpreis aus der Tabelle_ANGEBOT und wird als einziges Tabellenblatt im pdf-Dateiformat dem Vertrag beigefügt.</t>
    </r>
  </si>
  <si>
    <t>Hypothetische Gesamtsumme des Honorars aller Einzelabrufe für die Honorargruppe 1 
(Nur zu Wertungszwecken)</t>
  </si>
  <si>
    <t>Bitte füllen Sie zur Angebotsabgabe (Tabelle_ANGEBOT) die hellblau hinterlegten Felder aus. 
Die Aufschlüsselung zur Wertung Ihres Angebots befindet sich in dem Tabellenblatt Wertung (Tabelle_WERTUNG)!
Das Tabellenblatt Anlage5_Preisblatt übernimmt die Angaben für den Einzelpreis aus der Tabelle_ANGEBOT und wird als einziges Tabellenblatt im pdf-Dateiformat dem Vertrag beigefügt.</t>
  </si>
  <si>
    <t>Bitte nicht benötigte Tabellenblätter löschen.</t>
  </si>
  <si>
    <t>Einheitspreis  / € netto</t>
  </si>
  <si>
    <t>Honorar</t>
  </si>
  <si>
    <t>Leistungen im Rahmen des Leistungskataloges der Anlage 3 dieses Vertrages</t>
  </si>
  <si>
    <t>1.1</t>
  </si>
  <si>
    <t>Stundensatz für den Inhaber / Inhaberin / Geschäftsführung</t>
  </si>
  <si>
    <t>1.2</t>
  </si>
  <si>
    <t>Stundenansatz für den Sicherheits- und Gesundheitskoordinator/ in</t>
  </si>
  <si>
    <t>1.3</t>
  </si>
  <si>
    <t>1.4</t>
  </si>
  <si>
    <t>Hypothetische Gesamtsumme des Honorars aller Einzelabrufe für die Bewertung der Nebenkosten (Nur zu Wertungszwecken)</t>
  </si>
  <si>
    <t xml:space="preserve">Nebenkosten </t>
  </si>
  <si>
    <t>Einheitspreis / € netto</t>
  </si>
  <si>
    <t>Gesamtsumme Honorar</t>
  </si>
  <si>
    <t>Nebenkosten</t>
  </si>
  <si>
    <t>Sicherheits- und Gesundheitsschutzkoordination (SiGeKo)</t>
  </si>
  <si>
    <t>Honorarangebot 
über Rahmenvertragsleistungen für Leistungen zur Sicherheits- und Gesundheitsschutzkoordination (SiGeKo)</t>
  </si>
  <si>
    <t>Wertungssumme / Angebots- Vergleichssumme =</t>
  </si>
  <si>
    <t>Stundensatz eines Ingenieur/ in</t>
  </si>
  <si>
    <t>Stundensatz des Auftragnehmers</t>
  </si>
  <si>
    <r>
      <rPr>
        <b/>
        <sz val="10"/>
        <rFont val="Arial"/>
        <family val="2"/>
      </rPr>
      <t>Besondere Leistungen der LPH 8 Punkt 8.2</t>
    </r>
    <r>
      <rPr>
        <sz val="10"/>
        <rFont val="Arial"/>
        <family val="2"/>
      </rPr>
      <t xml:space="preserve"> gemäß Leistungsverzeichnis Umsetzung Sanierungskonzept</t>
    </r>
  </si>
  <si>
    <t>vorgegebene Bezugsgröße (Bausumme) zur Wertung:</t>
  </si>
  <si>
    <r>
      <rPr>
        <b/>
        <sz val="10"/>
        <rFont val="Arial"/>
        <family val="2"/>
      </rPr>
      <t>Besondere Leistungen der LPH 8 Punkt 8.1</t>
    </r>
    <r>
      <rPr>
        <sz val="10"/>
        <rFont val="Arial"/>
        <family val="2"/>
      </rPr>
      <t xml:space="preserve"> gemäß Leistungsverzeichnis Umsetzung Sanierungskonzept</t>
    </r>
  </si>
  <si>
    <t>Die hier genannten Besonderen Leistungen werden im Einzelfall gesondert verhandelt; dabei werden die nachfolgenden Stundensätze zugrunde gelegt, gem. § 7.9</t>
  </si>
  <si>
    <t>Leistungen im Rahmen des Leistungsbildes gem. Anlage 12 zu § 43 HOAI Absatz 4 und Anlage 3 dieses Vertrages, "Besondere Leistungen"</t>
  </si>
  <si>
    <t>Honorargruppe 3 (Umsetzung Sanierungskonzept)</t>
  </si>
  <si>
    <t>mit 71 % des Leistungsbildes nach HOAI sowie der HZ III Mitte</t>
  </si>
  <si>
    <t>anrechenbare Kosten, gemäß Rahmenvertragsbedingungen</t>
  </si>
  <si>
    <t>Honorargruppe 2 (Umsetzung Sanierungskonzept)</t>
  </si>
  <si>
    <r>
      <rPr>
        <b/>
        <sz val="10"/>
        <color indexed="8"/>
        <rFont val="Arial"/>
        <family val="2"/>
      </rPr>
      <t xml:space="preserve">Umbauzuschlag (Umsetzung Sanierungskonzept) </t>
    </r>
    <r>
      <rPr>
        <sz val="10"/>
        <color indexed="8"/>
        <rFont val="Arial"/>
        <family val="2"/>
      </rPr>
      <t xml:space="preserve">gemäß § 7.7 für Maßnahmen der Honorargruppe 1 </t>
    </r>
  </si>
  <si>
    <r>
      <rPr>
        <b/>
        <sz val="10"/>
        <color indexed="8"/>
        <rFont val="Arial"/>
        <family val="2"/>
      </rPr>
      <t>Nebenkosten (Umsetzung Sanierungskonzept)</t>
    </r>
    <r>
      <rPr>
        <sz val="10"/>
        <color indexed="8"/>
        <rFont val="Arial"/>
        <family val="2"/>
      </rPr>
      <t xml:space="preserve"> gemäß § 7.8 für Maßnahmen der Honorargruppe 1</t>
    </r>
  </si>
  <si>
    <r>
      <t xml:space="preserve">Leistungen im Rahmen des gesamten Leistungsbildes des </t>
    </r>
    <r>
      <rPr>
        <b/>
        <sz val="10"/>
        <rFont val="Arial"/>
        <family val="2"/>
      </rPr>
      <t>§ 43 HOAI</t>
    </r>
    <r>
      <rPr>
        <sz val="10"/>
        <rFont val="Arial"/>
        <family val="2"/>
      </rPr>
      <t xml:space="preserve"> (Leistungsbild Ingenieurbauwerke) sowie Teilleistungen aus diesem Leistungsbild gemäß Rahmenvertragsbedingungen</t>
    </r>
  </si>
  <si>
    <t>Wird auf Basis der HOAI 2013 im Einzelfall vereinbart, siehe § 7.7 ff.</t>
  </si>
  <si>
    <t>Honorargruppe 1 (Umsetzung Sanierungskonzept)</t>
  </si>
  <si>
    <t xml:space="preserve">Abgebot für Einzelabrufe mit einem Gesamtauftragswert ohne Stundenlohnvergütung  
&gt; 20.000 € netto in Höhe von:
</t>
  </si>
  <si>
    <t xml:space="preserve">Aufgebot für Einzelabrufe mit einem Gesamtauftragswert ohne Stundenlohnvergütung  
&lt; 10.000 € netto in Höhe von: 
</t>
  </si>
  <si>
    <t>vorgegebene Honorarbezugsgröße für das LAK, um die Auf- und Abgebote zu werten:</t>
  </si>
  <si>
    <r>
      <t>Erstellung einer Liegenschaftsbezogenen Dokumentation eines Abwasserentsorgungskonzeptes</t>
    </r>
    <r>
      <rPr>
        <b/>
        <sz val="10"/>
        <rFont val="Arial"/>
        <family val="2"/>
      </rPr>
      <t>, gemäß Anlage 03 Leistungsverzeichnis LAK.</t>
    </r>
  </si>
  <si>
    <t>Wird auf Basis der Anlage 03 Leistungsverzeichnis LAK vereinbart.</t>
  </si>
  <si>
    <t>Leistungsverzeichnis LAK</t>
  </si>
  <si>
    <t>Gesamtkosten LAK Teil A+B inklusive Nebenkosten</t>
  </si>
  <si>
    <t>Gesamtkosten LAK TEIL A+B</t>
  </si>
  <si>
    <t>Nebenkosten LAK TEIL A+B</t>
  </si>
  <si>
    <t>Gesamtsumme für das Leistungsverzeichnis LAK</t>
  </si>
  <si>
    <t>Gesamtpreis
€
(brutto)</t>
  </si>
  <si>
    <t>Gesamtpreis
€
(netto)</t>
  </si>
  <si>
    <t>Einheitspreis bzw. Pauschale
€
(netto)</t>
  </si>
  <si>
    <t>Honorarangebot 
über Rahmenvertragsleistungen für die Erstellung Liegenschaftsbezogener Dokumentation eines Abwasserentsorgungskonzepte gem. § 61 LWG und der Sanierungsplanung</t>
  </si>
  <si>
    <t>Nebenkosten (Umsetzung Sanierungskonzept) gemäß § 7.8 für Maßnahmen der Honorargruppe 1</t>
  </si>
  <si>
    <r>
      <rPr>
        <b/>
        <sz val="12"/>
        <rFont val="Arial"/>
        <family val="2"/>
      </rPr>
      <t>Honorargruppe 2</t>
    </r>
    <r>
      <rPr>
        <b/>
        <sz val="10"/>
        <rFont val="Arial"/>
        <family val="2"/>
      </rPr>
      <t xml:space="preserve"> unter 25.000 € anrechenbare Kosten, gemäß Rahmenvertragsbedingungen. </t>
    </r>
  </si>
  <si>
    <t>Liegenschaftsabwasserkonzept (LAK)</t>
  </si>
  <si>
    <t>Schadstoffuntersuchungsleistungen</t>
  </si>
  <si>
    <t>Honorarangebot 
über Rahmenvertragsleistungen für die Entnahme, Untersuchung und Dokumentation von Schadstoffen</t>
  </si>
  <si>
    <t>1. Stufe: Bestandsaufnahme und Erstbewertung</t>
  </si>
  <si>
    <t xml:space="preserve">Honorargruppe 2 </t>
  </si>
  <si>
    <t>2. Stufe: Technische Untersuchung</t>
  </si>
  <si>
    <t>3. Stufe: Dokumentation</t>
  </si>
  <si>
    <t>Besondere Leistungen werden im Einzelfall gesondert verhandelt; dabei werden die nachfolgenden Stundensätze zugrunde gelegt.</t>
  </si>
  <si>
    <t>gemäß Anlage_03_Leistungsverzeichnis Schadstoffuntersuchung</t>
  </si>
  <si>
    <t xml:space="preserve">Leistungen der gesamten Stufen gemäß Anlage 3 Leistungsverzeichnis
</t>
  </si>
  <si>
    <t xml:space="preserve">Leistungen der Stufen gemäß Anlage 3 Leistungsverzeichnis
</t>
  </si>
  <si>
    <r>
      <t>Auf- oder Abgebot</t>
    </r>
    <r>
      <rPr>
        <sz val="10"/>
        <color indexed="8"/>
        <rFont val="Arial"/>
        <family val="2"/>
      </rPr>
      <t xml:space="preserve"> für Leistungen der Honorargruppe 1</t>
    </r>
    <r>
      <rPr>
        <b/>
        <sz val="10"/>
        <color indexed="8"/>
        <rFont val="Arial"/>
        <family val="2"/>
      </rPr>
      <t xml:space="preserve">
</t>
    </r>
  </si>
  <si>
    <t>vorgegebene Bezugsgröße für die Honorargruppe 1, um die Auf- oder Abgebote, Nebenkosten und den Umbauzuschlag zu werten:</t>
  </si>
  <si>
    <t>Honorargruppe 1: Leistungen oberhalb der Tafeleingangswerte gemäß HOAI
Honorargruppe 2: Leistungen unterhalb der Tafeleingangswerte gemäß HOAI (Pauschalen)
Honorargruppe 3: Stundensätze</t>
  </si>
  <si>
    <t>Stundensatz - Inhaber bzw. Geschäftsführer</t>
  </si>
  <si>
    <t>Aufstellen einer vertieften Kostenschätzung nach DIN 276:2018-12, einschließlich 2. Ebene über alle Kostengruppen, zusätzlich Aufgliederung der Kostengruppe 400 bis zur 3. Ebene. Mit dieser besonderen Leistung wird die Grundleistung g) der Leistungsphase 2 ergänzt.</t>
  </si>
  <si>
    <t xml:space="preserve">Aufstellen und Fortschreiben einer vertieften Kostenberechnung nach DIN 276:2018-12, einschließlich 3. Ebene über alle Kostengruppen, zusätzlich Aufgliederung der Kostengruppe 400 bis zur 4. Ebene (DIN 276:2018-12 Tabelle 4 – Mengen und Bezugseinheiten für die Kostengruppe 400). Mit dieser besonderen Leistung wird die Grundleistung e) der Leistungsphase 3 ergänzt. </t>
  </si>
  <si>
    <t>3.5</t>
  </si>
  <si>
    <t>Stundensatz - Zeichner / Schreibkraft</t>
  </si>
  <si>
    <t>Hinweis zu 1.1                                                                                                                                                                   Es wird ein prozentualer Aufschlag auf die Grundleistung g der Leistungsphase 2 /  in % vereinbart. Vorgabe:  Die Grundleistung g wird gemäß Simon-Tabelle mit 1% vereinbart.</t>
  </si>
  <si>
    <t>Hinweis zu 1.2                                                                                                                                                Es wird ein prozentualer Aufschlag auf die Grundleistung g der Leistungsphase 3 /  in % vereinbart. Vorgabe:  Die Grundleistung g wird gemäß Simon-Tabelle mit 2,8% vereinbart.</t>
  </si>
  <si>
    <t>Hinweis zu 1.1                                                                                                             Es wird ein prozentualer Aufschlag auf die Grundleistung g der Leistungsphase 2 /  in % vereinbart. Vorgabe:  Die Grundleistung g wird gemäß Anlage 3  mit 1% vereinbart.</t>
  </si>
  <si>
    <t>Hinweis zu 1.2                                                                                                            Es wird ein prozentualer Aufschlag auf die Grundleistung e der Leistungsphase 3 /  in % vereinbart. Vorgabe:  Die Grundleistung e wird gemäß Anlage 3 mit 2,0% vereinbart.</t>
  </si>
  <si>
    <t>Honorarangebot 
über Rahmenvertragsleistungen für Planungsleistungen zur Fachplanung Technische Ausrüstung</t>
  </si>
  <si>
    <r>
      <t xml:space="preserve">Leistungen im Rahmen des gesamten Leistungsbildes des </t>
    </r>
    <r>
      <rPr>
        <b/>
        <sz val="10"/>
        <rFont val="Arial"/>
        <family val="2"/>
      </rPr>
      <t>§ 55 HOAI</t>
    </r>
    <r>
      <rPr>
        <sz val="10"/>
        <rFont val="Arial"/>
        <family val="2"/>
      </rPr>
      <t xml:space="preserve"> sowie Teilleistungen aus diesem Leistungsbild gemäß Rahmenvertragsbedingungen</t>
    </r>
  </si>
  <si>
    <t>Aufstellen einer vertieften Kostenschätzung nach DIN 276:2018-12, einschließlich 2. Ebene über alle Kostengruppen, zusätzlich Aufgliederung der Kostengruppe 400 bis zur 3. Ebene. Mit dieser besonderen Leistung wird die Grundleistung f) der Leistungsphase 2 ergänzt.</t>
  </si>
  <si>
    <t>Hinweis zu 1.2                                                                                                            Es wird ein prozentualer Aufschlag auf die Grundleistung f ) der Leistungsphase 3 /  in % vereinbart. Vorgabe:  Die Grundleistung f wird gemäß Anlage 3 mit 1,0% vereinbart.</t>
  </si>
  <si>
    <t>Hinweis zu 1.1                                                                                                             Es wird ein prozentualer Aufschlag auf die Grundleistung g der Leistungsphase 2 /  in % vereinbart. Vorgabe:  Die Grundleistung f wird gemäß Anlage 3  mit 1,0% vereinbart.</t>
  </si>
  <si>
    <t>Leistungen im Rahmen des Leistungsbildes gem. Anlage 15 zu § 55 HOAI Absatz 3 und Anlage 3 dieses Vertrages, "Besondere Leistungen"</t>
  </si>
  <si>
    <t xml:space="preserve">Stundensatz - Techniker  </t>
  </si>
  <si>
    <t>Stundensatz -Ingenieur  (Projektleiter)</t>
  </si>
  <si>
    <t>Stundensatz - Ingenieur  (Sachbearbeiter)</t>
  </si>
  <si>
    <t xml:space="preserve">Stundensatz -Techniker </t>
  </si>
  <si>
    <r>
      <rPr>
        <b/>
        <sz val="12"/>
        <rFont val="Arial"/>
        <family val="2"/>
      </rPr>
      <t>Honorargruppe 2</t>
    </r>
    <r>
      <rPr>
        <b/>
        <sz val="10"/>
        <rFont val="Arial"/>
        <family val="2"/>
      </rPr>
      <t xml:space="preserve"> unter 5.000 € anrechenbare Kosten, gemäß Rahmenvertragsbedingungen.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</si>
</sst>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7" formatCode="#,##0.00\ &quot;€&quot;;\-#,##0.00\ &quot;€&quot;"/>
    <numFmt numFmtId="8" formatCode="#,##0.00\ &quot;€&quot;;[Red]\-#,##0.00\ &quot;€&quot;"/>
    <numFmt numFmtId="44" formatCode="_-* #,##0.00\ &quot;€&quot;_-;\-* #,##0.00\ &quot;€&quot;_-;_-* &quot;-&quot;??\ &quot;€&quot;_-;_-@_-"/>
    <numFmt numFmtId="164" formatCode="_-* #,##0.00\ _€_-;\-* #,##0.00\ _€_-;_-* &quot;-&quot;??\ _€_-;_-@_-"/>
    <numFmt numFmtId="165" formatCode="#,##0.00\ &quot;€&quot;"/>
    <numFmt numFmtId="166" formatCode="_-* #,##0\ [$€-407]_-;\-* #,##0\ [$€-407]_-;_-* &quot;-&quot;??\ [$€-407]_-;_-@_-"/>
    <numFmt numFmtId="167" formatCode="#,##0\ &quot;€&quot;"/>
  </numFmts>
  <fonts count="21">
    <font>
      <sz val="10"/>
      <name val="Arial"/>
    </font>
    <font>
      <sz val="10"/>
      <name val="Arial"/>
      <family val="2"/>
    </font>
    <font>
      <b/>
      <sz val="10"/>
      <name val="Arial"/>
      <family val="2"/>
    </font>
    <font>
      <sz val="8"/>
      <name val="Arial"/>
      <family val="2"/>
    </font>
    <font>
      <b/>
      <sz val="12"/>
      <name val="Arial"/>
      <family val="2"/>
    </font>
    <font>
      <sz val="10"/>
      <name val="Arial"/>
      <family val="2"/>
    </font>
    <font>
      <sz val="10"/>
      <name val="Arial"/>
      <family val="2"/>
    </font>
    <font>
      <b/>
      <sz val="11"/>
      <name val="Futura Book"/>
    </font>
    <font>
      <sz val="9"/>
      <name val="Arial"/>
      <family val="2"/>
    </font>
    <font>
      <b/>
      <sz val="11"/>
      <name val="Arial"/>
      <family val="2"/>
    </font>
    <font>
      <b/>
      <i/>
      <sz val="10"/>
      <name val="Arial"/>
      <family val="2"/>
    </font>
    <font>
      <sz val="10"/>
      <color indexed="8"/>
      <name val="Arial"/>
      <family val="2"/>
    </font>
    <font>
      <b/>
      <sz val="10"/>
      <color indexed="8"/>
      <name val="Arial"/>
      <family val="2"/>
    </font>
    <font>
      <b/>
      <sz val="10"/>
      <color rgb="FFFF0000"/>
      <name val="Arial"/>
      <family val="2"/>
    </font>
    <font>
      <b/>
      <sz val="15"/>
      <color rgb="FFFF0000"/>
      <name val="Arial"/>
      <family val="2"/>
    </font>
    <font>
      <b/>
      <sz val="11"/>
      <color rgb="FFFF0000"/>
      <name val="Arial"/>
      <family val="2"/>
    </font>
    <font>
      <b/>
      <sz val="18"/>
      <color rgb="FFFF0000"/>
      <name val="Arial"/>
      <family val="2"/>
    </font>
    <font>
      <b/>
      <sz val="15"/>
      <name val="Arial"/>
      <family val="2"/>
    </font>
    <font>
      <b/>
      <sz val="12"/>
      <color rgb="FFFF0000"/>
      <name val="Arial"/>
      <family val="2"/>
    </font>
    <font>
      <sz val="28"/>
      <name val="Arial"/>
      <family val="2"/>
    </font>
    <font>
      <sz val="10"/>
      <color rgb="FF000000"/>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00B0F0"/>
        <bgColor indexed="64"/>
      </patternFill>
    </fill>
    <fill>
      <patternFill patternType="solid">
        <fgColor rgb="FFFFC000"/>
        <bgColor indexed="64"/>
      </patternFill>
    </fill>
  </fills>
  <borders count="55">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0" fontId="5" fillId="0" borderId="0"/>
  </cellStyleXfs>
  <cellXfs count="719">
    <xf numFmtId="0" fontId="0" fillId="0" borderId="0" xfId="0"/>
    <xf numFmtId="0" fontId="0" fillId="0" borderId="0" xfId="0" applyAlignment="1">
      <alignment wrapText="1"/>
    </xf>
    <xf numFmtId="49" fontId="0" fillId="0" borderId="0" xfId="0" applyNumberFormat="1" applyAlignment="1">
      <alignment horizontal="center"/>
    </xf>
    <xf numFmtId="0" fontId="0" fillId="0" borderId="0" xfId="0" applyAlignment="1">
      <alignment horizontal="center"/>
    </xf>
    <xf numFmtId="0" fontId="2" fillId="0" borderId="0" xfId="0" applyFont="1" applyAlignment="1">
      <alignment vertical="center"/>
    </xf>
    <xf numFmtId="0" fontId="7" fillId="0" borderId="0" xfId="0" applyFont="1" applyAlignment="1">
      <alignment horizontal="left" vertical="center" indent="4"/>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0" borderId="0" xfId="0" applyFill="1"/>
    <xf numFmtId="0" fontId="0" fillId="2" borderId="2" xfId="0" applyFill="1" applyBorder="1" applyAlignment="1">
      <alignment horizontal="center" vertical="center"/>
    </xf>
    <xf numFmtId="0" fontId="0" fillId="0" borderId="0" xfId="0" applyBorder="1"/>
    <xf numFmtId="0" fontId="0" fillId="0" borderId="7" xfId="0" applyBorder="1"/>
    <xf numFmtId="0" fontId="9" fillId="0" borderId="7" xfId="0" applyFont="1" applyBorder="1" applyAlignment="1">
      <alignment vertical="center" wrapText="1"/>
    </xf>
    <xf numFmtId="0" fontId="0" fillId="3" borderId="7" xfId="0" applyFill="1" applyBorder="1" applyAlignment="1">
      <alignment horizontal="center" vertical="center"/>
    </xf>
    <xf numFmtId="0" fontId="2" fillId="2" borderId="4" xfId="0" applyFont="1" applyFill="1" applyBorder="1" applyAlignment="1">
      <alignment horizontal="center" vertical="center" textRotation="90" wrapText="1"/>
    </xf>
    <xf numFmtId="0" fontId="2" fillId="2" borderId="4"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0" borderId="2" xfId="0" applyFont="1" applyBorder="1" applyAlignment="1">
      <alignment horizontal="center" vertical="center"/>
    </xf>
    <xf numFmtId="44" fontId="6" fillId="0" borderId="3" xfId="0" applyNumberFormat="1" applyFont="1" applyBorder="1"/>
    <xf numFmtId="44" fontId="0" fillId="0" borderId="3" xfId="0" applyNumberFormat="1" applyBorder="1"/>
    <xf numFmtId="44" fontId="6" fillId="0" borderId="1" xfId="0" applyNumberFormat="1" applyFont="1" applyBorder="1"/>
    <xf numFmtId="44" fontId="0" fillId="0" borderId="1" xfId="0" applyNumberFormat="1" applyBorder="1"/>
    <xf numFmtId="44" fontId="6" fillId="0" borderId="7" xfId="0" applyNumberFormat="1" applyFont="1" applyBorder="1"/>
    <xf numFmtId="44" fontId="0" fillId="0" borderId="7" xfId="0" applyNumberFormat="1" applyBorder="1"/>
    <xf numFmtId="49" fontId="2" fillId="2" borderId="13" xfId="0" applyNumberFormat="1" applyFont="1" applyFill="1" applyBorder="1" applyAlignment="1">
      <alignment horizontal="center" vertical="center"/>
    </xf>
    <xf numFmtId="0" fontId="2" fillId="2" borderId="14" xfId="0" applyFont="1" applyFill="1" applyBorder="1" applyAlignment="1">
      <alignment horizontal="center" vertical="center" wrapText="1"/>
    </xf>
    <xf numFmtId="49" fontId="0" fillId="2" borderId="10" xfId="0" applyNumberFormat="1" applyFill="1" applyBorder="1" applyAlignment="1">
      <alignment horizontal="center" vertical="center"/>
    </xf>
    <xf numFmtId="49" fontId="0" fillId="0" borderId="15" xfId="0" applyNumberFormat="1" applyBorder="1" applyAlignment="1">
      <alignment horizontal="center" vertical="center"/>
    </xf>
    <xf numFmtId="49" fontId="6" fillId="2" borderId="15" xfId="0" applyNumberFormat="1" applyFont="1" applyFill="1" applyBorder="1" applyAlignment="1">
      <alignment horizontal="center" vertical="center"/>
    </xf>
    <xf numFmtId="44" fontId="0" fillId="0" borderId="12" xfId="0" applyNumberFormat="1" applyBorder="1"/>
    <xf numFmtId="49" fontId="0" fillId="2" borderId="13" xfId="0" applyNumberFormat="1" applyFill="1" applyBorder="1" applyAlignment="1">
      <alignment horizontal="center" vertical="center"/>
    </xf>
    <xf numFmtId="49" fontId="0" fillId="3" borderId="19" xfId="0" applyNumberFormat="1" applyFill="1" applyBorder="1" applyAlignment="1">
      <alignment horizontal="center" vertical="center"/>
    </xf>
    <xf numFmtId="44" fontId="0" fillId="0" borderId="20" xfId="0" applyNumberFormat="1" applyBorder="1"/>
    <xf numFmtId="49" fontId="0" fillId="2" borderId="15" xfId="0" applyNumberFormat="1" applyFill="1" applyBorder="1" applyAlignment="1">
      <alignment horizontal="center" vertical="center"/>
    </xf>
    <xf numFmtId="44" fontId="0" fillId="0" borderId="3" xfId="0" applyNumberFormat="1" applyFill="1" applyBorder="1"/>
    <xf numFmtId="44" fontId="2" fillId="0" borderId="12" xfId="0" applyNumberFormat="1" applyFont="1" applyFill="1" applyBorder="1"/>
    <xf numFmtId="44" fontId="2" fillId="3" borderId="11" xfId="0" applyNumberFormat="1" applyFont="1" applyFill="1" applyBorder="1"/>
    <xf numFmtId="49" fontId="2" fillId="0" borderId="13" xfId="0" applyNumberFormat="1" applyFont="1" applyFill="1" applyBorder="1" applyAlignment="1">
      <alignment horizontal="center" vertical="center"/>
    </xf>
    <xf numFmtId="0" fontId="2" fillId="0" borderId="4" xfId="0" applyFont="1" applyFill="1" applyBorder="1" applyAlignment="1">
      <alignment horizontal="center" vertical="center" textRotation="90" wrapText="1"/>
    </xf>
    <xf numFmtId="0" fontId="2" fillId="0" borderId="0" xfId="0" applyFont="1" applyFill="1" applyAlignment="1">
      <alignment vertical="center"/>
    </xf>
    <xf numFmtId="49" fontId="0" fillId="0" borderId="18" xfId="0" applyNumberFormat="1" applyFill="1" applyBorder="1" applyAlignment="1">
      <alignment horizontal="center" vertical="center"/>
    </xf>
    <xf numFmtId="0" fontId="0" fillId="0" borderId="3" xfId="0" applyFill="1" applyBorder="1" applyAlignment="1">
      <alignment horizontal="center" vertical="center"/>
    </xf>
    <xf numFmtId="2" fontId="0" fillId="0" borderId="0" xfId="0" applyNumberFormat="1" applyFill="1"/>
    <xf numFmtId="0" fontId="0" fillId="0" borderId="20" xfId="0" applyBorder="1"/>
    <xf numFmtId="0" fontId="0" fillId="0" borderId="7" xfId="0" applyBorder="1" applyAlignment="1">
      <alignment vertical="center" wrapText="1"/>
    </xf>
    <xf numFmtId="0" fontId="0" fillId="0" borderId="7" xfId="0" applyBorder="1" applyAlignment="1">
      <alignment horizontal="center" vertical="center"/>
    </xf>
    <xf numFmtId="49" fontId="0" fillId="0" borderId="19" xfId="0" applyNumberFormat="1" applyBorder="1" applyAlignment="1">
      <alignment horizontal="center" vertical="center"/>
    </xf>
    <xf numFmtId="49" fontId="0" fillId="0" borderId="30" xfId="0" applyNumberFormat="1" applyBorder="1" applyAlignment="1">
      <alignment horizontal="center"/>
    </xf>
    <xf numFmtId="0" fontId="0" fillId="0" borderId="31" xfId="0" applyBorder="1" applyAlignment="1">
      <alignment horizontal="center"/>
    </xf>
    <xf numFmtId="0" fontId="0" fillId="0" borderId="31" xfId="0" applyBorder="1" applyAlignment="1">
      <alignment wrapText="1"/>
    </xf>
    <xf numFmtId="0" fontId="0" fillId="0" borderId="31" xfId="0" applyBorder="1"/>
    <xf numFmtId="0" fontId="0" fillId="0" borderId="32" xfId="0" applyBorder="1"/>
    <xf numFmtId="0" fontId="0" fillId="2" borderId="9" xfId="0" applyFill="1" applyBorder="1"/>
    <xf numFmtId="0" fontId="0" fillId="2" borderId="20" xfId="0" applyFill="1" applyBorder="1"/>
    <xf numFmtId="0" fontId="0" fillId="2" borderId="7" xfId="0" applyFill="1" applyBorder="1"/>
    <xf numFmtId="0" fontId="9" fillId="0" borderId="28" xfId="0" applyFont="1" applyBorder="1" applyAlignment="1">
      <alignment vertical="center" wrapText="1"/>
    </xf>
    <xf numFmtId="0" fontId="0" fillId="0" borderId="25" xfId="0" applyBorder="1"/>
    <xf numFmtId="0" fontId="0" fillId="0" borderId="26" xfId="0" applyBorder="1"/>
    <xf numFmtId="164" fontId="0" fillId="2" borderId="27" xfId="0" applyNumberFormat="1" applyFill="1" applyBorder="1"/>
    <xf numFmtId="164" fontId="0" fillId="2" borderId="29" xfId="0" applyNumberFormat="1" applyFill="1" applyBorder="1"/>
    <xf numFmtId="44" fontId="5" fillId="2" borderId="0" xfId="2" applyFont="1" applyFill="1" applyBorder="1" applyAlignment="1">
      <alignment horizontal="right" vertical="center"/>
    </xf>
    <xf numFmtId="44" fontId="5" fillId="2" borderId="0" xfId="2" applyFont="1" applyFill="1" applyBorder="1" applyAlignment="1">
      <alignment vertical="center"/>
    </xf>
    <xf numFmtId="44" fontId="2" fillId="7" borderId="24" xfId="0" applyNumberFormat="1" applyFont="1" applyFill="1" applyBorder="1"/>
    <xf numFmtId="49" fontId="0" fillId="8" borderId="34" xfId="0" applyNumberFormat="1" applyFill="1" applyBorder="1" applyAlignment="1">
      <alignment horizontal="center" vertical="center"/>
    </xf>
    <xf numFmtId="0" fontId="0" fillId="8" borderId="24" xfId="0" applyFill="1" applyBorder="1" applyAlignment="1">
      <alignment horizontal="center"/>
    </xf>
    <xf numFmtId="44" fontId="0" fillId="8" borderId="24" xfId="0" applyNumberFormat="1" applyFill="1" applyBorder="1"/>
    <xf numFmtId="44" fontId="5" fillId="8" borderId="35" xfId="0" applyNumberFormat="1" applyFont="1" applyFill="1" applyBorder="1"/>
    <xf numFmtId="0" fontId="6" fillId="2" borderId="7" xfId="0" applyFont="1" applyFill="1" applyBorder="1" applyAlignment="1">
      <alignment vertical="center" wrapText="1"/>
    </xf>
    <xf numFmtId="0" fontId="0" fillId="2" borderId="20" xfId="0" applyFill="1" applyBorder="1" applyAlignment="1">
      <alignment vertical="center" wrapText="1"/>
    </xf>
    <xf numFmtId="9" fontId="0" fillId="0" borderId="9" xfId="0" applyNumberFormat="1" applyFill="1" applyBorder="1" applyAlignment="1">
      <alignment horizontal="center" vertical="center"/>
    </xf>
    <xf numFmtId="44" fontId="0" fillId="0" borderId="7" xfId="0" applyNumberFormat="1" applyFill="1" applyBorder="1" applyAlignment="1">
      <alignment horizontal="center" vertical="center"/>
    </xf>
    <xf numFmtId="0" fontId="0" fillId="0" borderId="7" xfId="0" applyFill="1" applyBorder="1" applyAlignment="1">
      <alignment horizontal="center" vertical="center"/>
    </xf>
    <xf numFmtId="44" fontId="6" fillId="0" borderId="3" xfId="0" applyNumberFormat="1" applyFont="1" applyFill="1" applyBorder="1"/>
    <xf numFmtId="44" fontId="0" fillId="9" borderId="3" xfId="0" applyNumberFormat="1" applyFill="1" applyBorder="1"/>
    <xf numFmtId="44" fontId="0" fillId="8" borderId="3" xfId="0" applyNumberFormat="1" applyFill="1" applyBorder="1"/>
    <xf numFmtId="44" fontId="0" fillId="8" borderId="1" xfId="0" applyNumberFormat="1" applyFill="1" applyBorder="1"/>
    <xf numFmtId="49" fontId="2" fillId="2" borderId="15" xfId="0" applyNumberFormat="1" applyFont="1" applyFill="1" applyBorder="1" applyAlignment="1">
      <alignment horizontal="center" vertical="center"/>
    </xf>
    <xf numFmtId="0" fontId="2" fillId="2" borderId="16" xfId="0" applyFont="1" applyFill="1" applyBorder="1" applyAlignment="1">
      <alignment horizontal="center" vertical="center" wrapText="1"/>
    </xf>
    <xf numFmtId="0" fontId="0" fillId="2" borderId="16" xfId="0" applyFill="1" applyBorder="1"/>
    <xf numFmtId="0" fontId="5" fillId="2" borderId="16" xfId="0" applyFont="1" applyFill="1" applyBorder="1" applyAlignment="1">
      <alignment horizontal="center" vertical="center" wrapText="1"/>
    </xf>
    <xf numFmtId="0" fontId="0" fillId="2" borderId="16" xfId="0" applyFill="1" applyBorder="1" applyAlignment="1">
      <alignment horizontal="center" vertical="center" wrapText="1"/>
    </xf>
    <xf numFmtId="44" fontId="6" fillId="0" borderId="12" xfId="0" applyNumberFormat="1" applyFont="1" applyFill="1" applyBorder="1"/>
    <xf numFmtId="44" fontId="6" fillId="0" borderId="12" xfId="0" applyNumberFormat="1" applyFont="1" applyBorder="1"/>
    <xf numFmtId="49" fontId="0" fillId="0" borderId="36" xfId="0" applyNumberFormat="1" applyBorder="1" applyAlignment="1">
      <alignment horizontal="center" vertical="center"/>
    </xf>
    <xf numFmtId="44" fontId="6" fillId="0" borderId="37" xfId="0" applyNumberFormat="1" applyFont="1" applyFill="1" applyBorder="1"/>
    <xf numFmtId="0" fontId="0" fillId="2" borderId="10" xfId="0" applyNumberFormat="1" applyFill="1" applyBorder="1" applyAlignment="1">
      <alignment horizontal="center" vertical="center"/>
    </xf>
    <xf numFmtId="0" fontId="9" fillId="0" borderId="25" xfId="0" applyFont="1" applyBorder="1" applyAlignment="1">
      <alignment vertical="center" wrapText="1"/>
    </xf>
    <xf numFmtId="0" fontId="0" fillId="0" borderId="27" xfId="0" applyBorder="1" applyAlignment="1">
      <alignment vertical="center" wrapText="1"/>
    </xf>
    <xf numFmtId="6" fontId="5" fillId="0" borderId="38" xfId="0" applyNumberFormat="1" applyFont="1" applyBorder="1" applyAlignment="1">
      <alignment horizontal="left" vertical="center" wrapText="1"/>
    </xf>
    <xf numFmtId="0" fontId="2" fillId="0" borderId="40" xfId="0" applyFont="1" applyBorder="1" applyAlignment="1">
      <alignment horizontal="left" vertical="top" wrapText="1"/>
    </xf>
    <xf numFmtId="0" fontId="0" fillId="0" borderId="28" xfId="0" applyFill="1" applyBorder="1" applyAlignment="1">
      <alignment horizontal="center" vertical="center"/>
    </xf>
    <xf numFmtId="0" fontId="0" fillId="0" borderId="27" xfId="0" applyBorder="1" applyAlignment="1">
      <alignment horizontal="center" vertical="center"/>
    </xf>
    <xf numFmtId="6" fontId="12" fillId="10" borderId="28" xfId="0" applyNumberFormat="1" applyFont="1" applyFill="1" applyBorder="1" applyAlignment="1">
      <alignment vertical="center" wrapText="1"/>
    </xf>
    <xf numFmtId="6" fontId="12" fillId="10" borderId="25" xfId="0" applyNumberFormat="1" applyFont="1" applyFill="1" applyBorder="1" applyAlignment="1">
      <alignment horizontal="center" vertical="center" wrapText="1"/>
    </xf>
    <xf numFmtId="0" fontId="12" fillId="10" borderId="39" xfId="0" applyFont="1" applyFill="1" applyBorder="1" applyAlignment="1">
      <alignment vertical="center" wrapText="1"/>
    </xf>
    <xf numFmtId="44" fontId="5" fillId="0" borderId="20" xfId="1" applyNumberFormat="1" applyFont="1" applyFill="1" applyBorder="1" applyAlignment="1">
      <alignment horizontal="center" vertical="center"/>
    </xf>
    <xf numFmtId="49" fontId="0" fillId="0" borderId="33" xfId="0" applyNumberFormat="1" applyFill="1" applyBorder="1" applyAlignment="1">
      <alignment horizontal="center" vertical="center"/>
    </xf>
    <xf numFmtId="49" fontId="0" fillId="0" borderId="41" xfId="0" applyNumberFormat="1" applyBorder="1" applyAlignment="1">
      <alignment horizontal="center" vertical="center"/>
    </xf>
    <xf numFmtId="0" fontId="0" fillId="0" borderId="0" xfId="0" applyFill="1" applyBorder="1" applyAlignment="1">
      <alignment horizontal="center" vertical="center"/>
    </xf>
    <xf numFmtId="0" fontId="9" fillId="0" borderId="0" xfId="0" applyFont="1" applyFill="1" applyBorder="1" applyAlignment="1">
      <alignment vertical="center" wrapText="1"/>
    </xf>
    <xf numFmtId="0" fontId="12" fillId="10" borderId="28" xfId="0" applyFont="1" applyFill="1" applyBorder="1" applyAlignment="1">
      <alignment vertical="top" wrapText="1"/>
    </xf>
    <xf numFmtId="0" fontId="12" fillId="10" borderId="39" xfId="0" applyFont="1" applyFill="1" applyBorder="1" applyAlignment="1">
      <alignment vertical="top" wrapText="1"/>
    </xf>
    <xf numFmtId="6" fontId="4" fillId="4" borderId="38" xfId="0" applyNumberFormat="1" applyFont="1" applyFill="1" applyBorder="1" applyAlignment="1">
      <alignment horizontal="left" vertical="center" wrapText="1" shrinkToFit="1"/>
    </xf>
    <xf numFmtId="0" fontId="0" fillId="2" borderId="10" xfId="0" applyNumberFormat="1" applyFill="1" applyBorder="1" applyAlignment="1">
      <alignment horizontal="left" vertical="top"/>
    </xf>
    <xf numFmtId="0" fontId="0" fillId="0" borderId="0" xfId="0" applyBorder="1" applyAlignment="1">
      <alignment horizontal="center" vertical="center"/>
    </xf>
    <xf numFmtId="0" fontId="0" fillId="0" borderId="0" xfId="0" applyBorder="1" applyAlignment="1">
      <alignment vertical="center" wrapText="1"/>
    </xf>
    <xf numFmtId="0" fontId="2" fillId="0" borderId="0" xfId="0" applyFont="1"/>
    <xf numFmtId="166" fontId="6" fillId="0" borderId="40" xfId="0" applyNumberFormat="1" applyFont="1" applyBorder="1" applyAlignment="1">
      <alignment horizontal="left" vertical="center" wrapText="1"/>
    </xf>
    <xf numFmtId="166" fontId="4" fillId="4" borderId="38" xfId="0" applyNumberFormat="1" applyFont="1" applyFill="1" applyBorder="1" applyAlignment="1">
      <alignment vertical="top" wrapText="1" shrinkToFit="1"/>
    </xf>
    <xf numFmtId="166" fontId="12" fillId="10" borderId="25" xfId="0" applyNumberFormat="1" applyFont="1" applyFill="1" applyBorder="1" applyAlignment="1">
      <alignment horizontal="center" vertical="center" wrapText="1"/>
    </xf>
    <xf numFmtId="166" fontId="5" fillId="0" borderId="38" xfId="0" applyNumberFormat="1" applyFont="1" applyBorder="1" applyAlignment="1">
      <alignment horizontal="left" vertical="center" wrapText="1"/>
    </xf>
    <xf numFmtId="0" fontId="2" fillId="0" borderId="40" xfId="0" applyFont="1" applyBorder="1" applyAlignment="1">
      <alignment horizontal="left" vertical="top" wrapText="1"/>
    </xf>
    <xf numFmtId="44" fontId="6" fillId="0" borderId="2" xfId="0" applyNumberFormat="1" applyFont="1" applyBorder="1"/>
    <xf numFmtId="44" fontId="0" fillId="0" borderId="2" xfId="0" applyNumberFormat="1" applyFill="1" applyBorder="1"/>
    <xf numFmtId="44" fontId="0" fillId="0" borderId="2" xfId="0" applyNumberFormat="1" applyBorder="1"/>
    <xf numFmtId="44" fontId="2" fillId="3" borderId="16" xfId="0" applyNumberFormat="1" applyFont="1" applyFill="1" applyBorder="1"/>
    <xf numFmtId="6" fontId="12" fillId="10" borderId="39" xfId="0" applyNumberFormat="1" applyFont="1" applyFill="1" applyBorder="1" applyAlignment="1">
      <alignment vertical="center" wrapText="1"/>
    </xf>
    <xf numFmtId="6" fontId="6" fillId="0" borderId="38" xfId="0" applyNumberFormat="1" applyFont="1" applyBorder="1" applyAlignment="1" applyProtection="1">
      <alignment horizontal="left" vertical="center" wrapText="1"/>
      <protection locked="0"/>
    </xf>
    <xf numFmtId="6" fontId="5" fillId="0" borderId="38" xfId="0" applyNumberFormat="1" applyFont="1" applyBorder="1" applyAlignment="1" applyProtection="1">
      <alignment horizontal="left" vertical="center" wrapText="1"/>
      <protection locked="0"/>
    </xf>
    <xf numFmtId="44" fontId="6" fillId="6" borderId="3" xfId="0" applyNumberFormat="1" applyFont="1" applyFill="1" applyBorder="1" applyProtection="1">
      <protection locked="0"/>
    </xf>
    <xf numFmtId="165" fontId="0" fillId="0" borderId="0" xfId="0" applyNumberFormat="1" applyBorder="1" applyAlignment="1" applyProtection="1">
      <alignment horizontal="right"/>
      <protection locked="0"/>
    </xf>
    <xf numFmtId="0" fontId="0" fillId="0" borderId="0" xfId="0" applyNumberFormat="1"/>
    <xf numFmtId="49" fontId="0" fillId="2" borderId="13" xfId="0" applyNumberFormat="1" applyFill="1" applyBorder="1" applyAlignment="1">
      <alignment horizontal="center" vertical="center"/>
    </xf>
    <xf numFmtId="0" fontId="2" fillId="5" borderId="2" xfId="0" applyFont="1" applyFill="1" applyBorder="1" applyAlignment="1" applyProtection="1">
      <alignment horizontal="center" vertical="center"/>
      <protection locked="0"/>
    </xf>
    <xf numFmtId="0" fontId="2" fillId="5" borderId="40" xfId="0" applyFont="1" applyFill="1" applyBorder="1" applyAlignment="1" applyProtection="1">
      <alignment horizontal="left" vertical="top" wrapText="1"/>
      <protection locked="0"/>
    </xf>
    <xf numFmtId="6" fontId="12" fillId="5" borderId="25" xfId="0" applyNumberFormat="1" applyFont="1" applyFill="1" applyBorder="1" applyAlignment="1" applyProtection="1">
      <alignment horizontal="center" vertical="center" wrapText="1"/>
      <protection locked="0"/>
    </xf>
    <xf numFmtId="0" fontId="0" fillId="2" borderId="38" xfId="0" applyFill="1" applyBorder="1" applyAlignment="1">
      <alignment horizontal="center" vertical="center"/>
    </xf>
    <xf numFmtId="0" fontId="0" fillId="2" borderId="29" xfId="0" applyFill="1" applyBorder="1" applyAlignment="1">
      <alignment horizontal="center" vertical="center" wrapText="1"/>
    </xf>
    <xf numFmtId="49" fontId="0" fillId="2" borderId="13" xfId="0" applyNumberFormat="1" applyFill="1" applyBorder="1" applyAlignment="1">
      <alignment horizontal="center" vertical="center"/>
    </xf>
    <xf numFmtId="0" fontId="17" fillId="5" borderId="0" xfId="0" applyFont="1" applyFill="1"/>
    <xf numFmtId="0" fontId="4" fillId="4" borderId="41" xfId="0" applyNumberFormat="1" applyFont="1" applyFill="1" applyBorder="1" applyAlignment="1">
      <alignment horizontal="center" vertical="center" wrapText="1"/>
    </xf>
    <xf numFmtId="0" fontId="4" fillId="4" borderId="25" xfId="0" applyNumberFormat="1" applyFont="1" applyFill="1" applyBorder="1" applyAlignment="1">
      <alignment horizontal="center" vertical="center"/>
    </xf>
    <xf numFmtId="0" fontId="4" fillId="4" borderId="26" xfId="0" applyNumberFormat="1" applyFont="1" applyFill="1" applyBorder="1" applyAlignment="1">
      <alignment horizontal="center" vertical="center"/>
    </xf>
    <xf numFmtId="0" fontId="6" fillId="2" borderId="27" xfId="0" applyFont="1" applyFill="1" applyBorder="1" applyAlignment="1">
      <alignment horizontal="center" vertical="center" wrapText="1"/>
    </xf>
    <xf numFmtId="0" fontId="1" fillId="2" borderId="8" xfId="0" applyFont="1" applyFill="1" applyBorder="1" applyAlignment="1">
      <alignment horizontal="center" vertical="center" wrapText="1"/>
    </xf>
    <xf numFmtId="167" fontId="6" fillId="5" borderId="27" xfId="0" applyNumberFormat="1" applyFont="1" applyFill="1" applyBorder="1" applyAlignment="1">
      <alignment horizontal="center" vertical="center" wrapText="1"/>
    </xf>
    <xf numFmtId="0" fontId="4" fillId="11" borderId="25" xfId="0" applyNumberFormat="1" applyFont="1" applyFill="1" applyBorder="1" applyAlignment="1" applyProtection="1">
      <alignment horizontal="center" vertical="center"/>
      <protection locked="0"/>
    </xf>
    <xf numFmtId="0" fontId="4" fillId="11" borderId="26" xfId="0" applyNumberFormat="1" applyFont="1" applyFill="1" applyBorder="1" applyAlignment="1" applyProtection="1">
      <alignment horizontal="center" vertical="center"/>
      <protection locked="0"/>
    </xf>
    <xf numFmtId="0" fontId="17" fillId="11" borderId="0" xfId="0" applyFont="1" applyFill="1"/>
    <xf numFmtId="0" fontId="4" fillId="11" borderId="41" xfId="0" applyNumberFormat="1" applyFont="1" applyFill="1" applyBorder="1" applyAlignment="1" applyProtection="1">
      <alignment horizontal="center" vertical="center" wrapText="1"/>
      <protection locked="0"/>
    </xf>
    <xf numFmtId="0" fontId="19" fillId="0" borderId="0" xfId="0" applyFont="1"/>
    <xf numFmtId="0" fontId="2" fillId="2" borderId="10" xfId="0" applyNumberFormat="1" applyFont="1" applyFill="1" applyBorder="1" applyAlignment="1">
      <alignment horizontal="center" vertical="center"/>
    </xf>
    <xf numFmtId="0" fontId="0" fillId="0" borderId="0" xfId="0" applyNumberFormat="1" applyBorder="1"/>
    <xf numFmtId="6" fontId="12" fillId="10" borderId="28" xfId="0" applyNumberFormat="1" applyFont="1" applyFill="1" applyBorder="1" applyAlignment="1">
      <alignment vertical="top" wrapText="1"/>
    </xf>
    <xf numFmtId="0" fontId="0" fillId="2" borderId="29" xfId="0" applyFill="1" applyBorder="1" applyAlignment="1">
      <alignment horizontal="center" vertical="center" wrapText="1"/>
    </xf>
    <xf numFmtId="0" fontId="0" fillId="2" borderId="38" xfId="0" applyFill="1" applyBorder="1" applyAlignment="1">
      <alignment horizontal="center" vertical="center"/>
    </xf>
    <xf numFmtId="0" fontId="0" fillId="0" borderId="28" xfId="0" applyFill="1" applyBorder="1" applyAlignment="1">
      <alignment horizontal="center" vertical="center"/>
    </xf>
    <xf numFmtId="0" fontId="0" fillId="2" borderId="1" xfId="0" applyFill="1" applyBorder="1" applyAlignment="1">
      <alignment horizontal="center" vertical="top"/>
    </xf>
    <xf numFmtId="49" fontId="0" fillId="2" borderId="13" xfId="0" applyNumberFormat="1" applyFill="1" applyBorder="1" applyAlignment="1">
      <alignment horizontal="center" vertical="center"/>
    </xf>
    <xf numFmtId="44" fontId="1" fillId="6" borderId="2" xfId="0" applyNumberFormat="1" applyFont="1" applyFill="1" applyBorder="1" applyProtection="1">
      <protection locked="0"/>
    </xf>
    <xf numFmtId="44" fontId="0" fillId="0" borderId="16" xfId="0" applyNumberFormat="1" applyBorder="1"/>
    <xf numFmtId="44" fontId="1" fillId="6" borderId="3" xfId="0" applyNumberFormat="1" applyFont="1" applyFill="1" applyBorder="1" applyProtection="1">
      <protection locked="0"/>
    </xf>
    <xf numFmtId="44" fontId="1" fillId="0" borderId="2" xfId="0" applyNumberFormat="1" applyFont="1" applyBorder="1"/>
    <xf numFmtId="49" fontId="0" fillId="0" borderId="33" xfId="0" applyNumberFormat="1" applyBorder="1" applyAlignment="1">
      <alignment horizontal="center"/>
    </xf>
    <xf numFmtId="0" fontId="0" fillId="0" borderId="27" xfId="0" applyBorder="1" applyAlignment="1">
      <alignment horizontal="center"/>
    </xf>
    <xf numFmtId="0" fontId="0" fillId="0" borderId="27" xfId="0" applyBorder="1" applyAlignment="1">
      <alignment wrapText="1"/>
    </xf>
    <xf numFmtId="0" fontId="0" fillId="0" borderId="27" xfId="0" applyBorder="1"/>
    <xf numFmtId="0" fontId="0" fillId="0" borderId="29" xfId="0" applyBorder="1"/>
    <xf numFmtId="167" fontId="1" fillId="5" borderId="27" xfId="0" applyNumberFormat="1" applyFont="1" applyFill="1" applyBorder="1" applyAlignment="1">
      <alignment horizontal="center" vertical="center" wrapText="1"/>
    </xf>
    <xf numFmtId="0" fontId="1" fillId="2" borderId="27" xfId="0" applyFont="1" applyFill="1" applyBorder="1" applyAlignment="1">
      <alignment horizontal="center" vertical="center" wrapText="1"/>
    </xf>
    <xf numFmtId="44" fontId="1" fillId="0" borderId="3" xfId="0" applyNumberFormat="1" applyFont="1" applyFill="1" applyBorder="1"/>
    <xf numFmtId="44" fontId="1" fillId="0" borderId="1" xfId="0" applyNumberFormat="1" applyFont="1" applyBorder="1"/>
    <xf numFmtId="44" fontId="1" fillId="0" borderId="7" xfId="0" applyNumberFormat="1" applyFont="1" applyBorder="1"/>
    <xf numFmtId="44" fontId="1" fillId="2" borderId="27" xfId="2" applyFont="1" applyFill="1" applyBorder="1" applyAlignment="1">
      <alignment horizontal="center" vertical="center" wrapText="1"/>
    </xf>
    <xf numFmtId="49" fontId="0" fillId="3" borderId="41" xfId="0" applyNumberFormat="1" applyFill="1" applyBorder="1" applyAlignment="1">
      <alignment horizontal="center" vertical="center"/>
    </xf>
    <xf numFmtId="0" fontId="0" fillId="3" borderId="25" xfId="0" applyFill="1" applyBorder="1" applyAlignment="1">
      <alignment horizontal="center" vertical="center"/>
    </xf>
    <xf numFmtId="44" fontId="1" fillId="0" borderId="25" xfId="0" applyNumberFormat="1" applyFont="1" applyBorder="1"/>
    <xf numFmtId="44" fontId="0" fillId="0" borderId="25" xfId="0" applyNumberFormat="1" applyBorder="1"/>
    <xf numFmtId="44" fontId="0" fillId="0" borderId="26" xfId="0" applyNumberFormat="1" applyBorder="1"/>
    <xf numFmtId="44" fontId="2" fillId="7" borderId="24" xfId="0" applyNumberFormat="1" applyFont="1" applyFill="1" applyBorder="1" applyAlignment="1">
      <alignment horizontal="right" vertical="center"/>
    </xf>
    <xf numFmtId="44" fontId="0" fillId="8" borderId="24" xfId="0" applyNumberFormat="1" applyFill="1" applyBorder="1" applyAlignment="1">
      <alignment horizontal="right" vertical="center"/>
    </xf>
    <xf numFmtId="44" fontId="1" fillId="8" borderId="35" xfId="0" applyNumberFormat="1" applyFont="1" applyFill="1" applyBorder="1" applyAlignment="1">
      <alignment horizontal="right" vertical="center"/>
    </xf>
    <xf numFmtId="0" fontId="2" fillId="0" borderId="0" xfId="0" applyFont="1" applyAlignment="1">
      <alignment horizontal="right" vertical="center"/>
    </xf>
    <xf numFmtId="0" fontId="0" fillId="0" borderId="0" xfId="0" applyAlignment="1">
      <alignment horizontal="right" vertical="center"/>
    </xf>
    <xf numFmtId="49" fontId="1" fillId="2" borderId="13" xfId="0" applyNumberFormat="1" applyFont="1" applyFill="1" applyBorder="1" applyAlignment="1">
      <alignment horizontal="center" vertical="top"/>
    </xf>
    <xf numFmtId="164" fontId="0" fillId="2" borderId="2" xfId="0" applyNumberFormat="1" applyFill="1" applyBorder="1" applyAlignment="1">
      <alignment horizontal="center"/>
    </xf>
    <xf numFmtId="44" fontId="1" fillId="0" borderId="12" xfId="0" applyNumberFormat="1" applyFont="1" applyFill="1" applyBorder="1"/>
    <xf numFmtId="0" fontId="18" fillId="0" borderId="0" xfId="0" applyFont="1"/>
    <xf numFmtId="0" fontId="0" fillId="2" borderId="8" xfId="0" applyFill="1" applyBorder="1" applyAlignment="1">
      <alignment horizontal="center" vertical="center"/>
    </xf>
    <xf numFmtId="0" fontId="8" fillId="0" borderId="4" xfId="0" applyFont="1" applyFill="1" applyBorder="1" applyAlignment="1">
      <alignment horizontal="center" vertical="center" wrapText="1"/>
    </xf>
    <xf numFmtId="0" fontId="0" fillId="2" borderId="38" xfId="0" applyFill="1" applyBorder="1" applyAlignment="1">
      <alignment horizontal="center" vertical="center"/>
    </xf>
    <xf numFmtId="0" fontId="0" fillId="2" borderId="13" xfId="0" applyFill="1" applyBorder="1" applyAlignment="1">
      <alignment horizontal="center" vertical="center"/>
    </xf>
    <xf numFmtId="0" fontId="2" fillId="0" borderId="40" xfId="0" applyFont="1" applyBorder="1" applyAlignment="1">
      <alignment horizontal="left" vertical="top" wrapText="1"/>
    </xf>
    <xf numFmtId="0" fontId="0" fillId="0" borderId="28" xfId="0" applyFill="1" applyBorder="1" applyAlignment="1">
      <alignment horizontal="center" vertical="center"/>
    </xf>
    <xf numFmtId="0" fontId="0" fillId="0" borderId="25" xfId="0" applyFill="1" applyBorder="1" applyAlignment="1">
      <alignment horizontal="center" vertical="center"/>
    </xf>
    <xf numFmtId="0" fontId="2" fillId="0" borderId="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center" vertical="center" wrapText="1"/>
    </xf>
    <xf numFmtId="49" fontId="0" fillId="2" borderId="13" xfId="0" applyNumberFormat="1" applyFill="1" applyBorder="1" applyAlignment="1">
      <alignment horizontal="center" vertical="center"/>
    </xf>
    <xf numFmtId="0" fontId="0" fillId="2" borderId="2" xfId="0" applyFill="1" applyBorder="1" applyAlignment="1">
      <alignment horizontal="center" vertical="center"/>
    </xf>
    <xf numFmtId="0" fontId="0" fillId="0" borderId="28" xfId="0" applyFill="1" applyBorder="1" applyAlignment="1">
      <alignment horizontal="center" vertical="center"/>
    </xf>
    <xf numFmtId="0" fontId="0" fillId="2" borderId="38" xfId="0" applyFill="1" applyBorder="1" applyAlignment="1">
      <alignment horizontal="center" vertical="center"/>
    </xf>
    <xf numFmtId="0" fontId="0" fillId="2" borderId="29" xfId="0" applyFill="1" applyBorder="1" applyAlignment="1">
      <alignment horizontal="center" vertical="center" wrapText="1"/>
    </xf>
    <xf numFmtId="49" fontId="0" fillId="2" borderId="13" xfId="0" applyNumberFormat="1" applyFill="1" applyBorder="1" applyAlignment="1">
      <alignment horizontal="center" vertical="center"/>
    </xf>
    <xf numFmtId="0" fontId="0" fillId="2" borderId="2" xfId="0" applyFill="1" applyBorder="1" applyAlignment="1">
      <alignment horizontal="center" vertical="center"/>
    </xf>
    <xf numFmtId="0" fontId="2" fillId="5" borderId="40" xfId="0" applyFont="1" applyFill="1" applyBorder="1" applyAlignment="1">
      <alignment horizontal="center" vertical="center"/>
    </xf>
    <xf numFmtId="8" fontId="0" fillId="0" borderId="0" xfId="0" applyNumberFormat="1" applyBorder="1"/>
    <xf numFmtId="0" fontId="0" fillId="2" borderId="40" xfId="0" applyFill="1" applyBorder="1" applyAlignment="1">
      <alignment horizontal="center" vertical="center"/>
    </xf>
    <xf numFmtId="44" fontId="1" fillId="0" borderId="3" xfId="0" applyNumberFormat="1" applyFont="1" applyBorder="1"/>
    <xf numFmtId="6" fontId="1" fillId="0" borderId="38" xfId="0" applyNumberFormat="1" applyFont="1" applyBorder="1" applyAlignment="1" applyProtection="1">
      <alignment horizontal="left" vertical="center" wrapText="1"/>
      <protection locked="0"/>
    </xf>
    <xf numFmtId="0" fontId="1" fillId="0" borderId="0" xfId="0" applyFont="1"/>
    <xf numFmtId="7" fontId="0" fillId="10" borderId="0" xfId="0" applyNumberFormat="1" applyFill="1" applyAlignment="1">
      <alignment horizontal="center" vertical="center"/>
    </xf>
    <xf numFmtId="0" fontId="0" fillId="2" borderId="10" xfId="0" applyFill="1" applyBorder="1" applyAlignment="1">
      <alignment horizontal="center" vertical="center"/>
    </xf>
    <xf numFmtId="0" fontId="17" fillId="0" borderId="0" xfId="0" applyFont="1" applyFill="1"/>
    <xf numFmtId="0" fontId="0" fillId="0" borderId="1" xfId="0" applyFill="1" applyBorder="1" applyAlignment="1">
      <alignment horizontal="center" vertical="center"/>
    </xf>
    <xf numFmtId="49" fontId="0" fillId="0" borderId="10" xfId="0" applyNumberFormat="1" applyFill="1" applyBorder="1" applyAlignment="1">
      <alignment horizontal="center" vertical="center"/>
    </xf>
    <xf numFmtId="0" fontId="8" fillId="2"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9" fontId="0" fillId="6" borderId="2" xfId="1" applyFont="1" applyFill="1" applyBorder="1" applyAlignment="1" applyProtection="1">
      <alignment horizontal="right" vertical="center"/>
      <protection locked="0"/>
    </xf>
    <xf numFmtId="0" fontId="8" fillId="2" borderId="14" xfId="0" applyFont="1" applyFill="1" applyBorder="1" applyAlignment="1">
      <alignment horizontal="center" vertical="center" wrapText="1"/>
    </xf>
    <xf numFmtId="0" fontId="8" fillId="2" borderId="4" xfId="0" applyFont="1" applyFill="1" applyBorder="1" applyAlignment="1">
      <alignment horizontal="center" vertical="center" wrapText="1"/>
    </xf>
    <xf numFmtId="9" fontId="0" fillId="6" borderId="4" xfId="1" applyFont="1" applyFill="1" applyBorder="1" applyAlignment="1" applyProtection="1">
      <alignment horizontal="right" vertical="center"/>
      <protection locked="0"/>
    </xf>
    <xf numFmtId="6" fontId="0" fillId="5" borderId="20" xfId="0" applyNumberFormat="1" applyFill="1" applyBorder="1" applyAlignment="1">
      <alignment horizontal="center" vertical="center" wrapText="1"/>
    </xf>
    <xf numFmtId="44" fontId="8" fillId="0" borderId="7" xfId="0" applyNumberFormat="1" applyFont="1" applyFill="1" applyBorder="1" applyAlignment="1">
      <alignment horizontal="center" vertical="center" wrapText="1"/>
    </xf>
    <xf numFmtId="44" fontId="0" fillId="0" borderId="9" xfId="1" applyNumberFormat="1" applyFont="1" applyFill="1" applyBorder="1" applyAlignment="1" applyProtection="1">
      <alignment horizontal="right" vertical="center"/>
      <protection locked="0"/>
    </xf>
    <xf numFmtId="0" fontId="0" fillId="0" borderId="39" xfId="0" applyFill="1" applyBorder="1" applyAlignment="1">
      <alignment horizontal="left" vertical="center"/>
    </xf>
    <xf numFmtId="0" fontId="0" fillId="0" borderId="25" xfId="0" applyFill="1" applyBorder="1" applyAlignment="1">
      <alignment horizontal="left" vertical="center"/>
    </xf>
    <xf numFmtId="0" fontId="0" fillId="0" borderId="28" xfId="0" applyFill="1" applyBorder="1" applyAlignment="1">
      <alignment horizontal="left" vertical="center"/>
    </xf>
    <xf numFmtId="44" fontId="8" fillId="2" borderId="2" xfId="0" applyNumberFormat="1" applyFont="1" applyFill="1" applyBorder="1" applyAlignment="1">
      <alignment horizontal="center" vertical="center" wrapText="1"/>
    </xf>
    <xf numFmtId="44" fontId="0" fillId="2" borderId="2" xfId="1" applyNumberFormat="1" applyFont="1" applyFill="1" applyBorder="1" applyAlignment="1" applyProtection="1">
      <alignment horizontal="right" vertical="center"/>
      <protection locked="0"/>
    </xf>
    <xf numFmtId="44" fontId="0" fillId="2" borderId="14" xfId="0" applyNumberFormat="1" applyFill="1" applyBorder="1" applyAlignment="1">
      <alignment horizontal="center" vertical="center"/>
    </xf>
    <xf numFmtId="44" fontId="0" fillId="2" borderId="4" xfId="0" applyNumberFormat="1" applyFill="1" applyBorder="1" applyAlignment="1">
      <alignment horizontal="center" vertical="center"/>
    </xf>
    <xf numFmtId="44" fontId="1" fillId="6" borderId="4" xfId="0" applyNumberFormat="1" applyFont="1" applyFill="1" applyBorder="1" applyAlignment="1" applyProtection="1">
      <alignment horizontal="left" vertical="center"/>
      <protection locked="0"/>
    </xf>
    <xf numFmtId="0" fontId="2" fillId="2" borderId="8" xfId="0" applyFont="1" applyFill="1" applyBorder="1" applyAlignment="1">
      <alignment horizontal="left" vertical="top"/>
    </xf>
    <xf numFmtId="49" fontId="0" fillId="2" borderId="13" xfId="0" applyNumberFormat="1" applyFill="1" applyBorder="1" applyAlignment="1">
      <alignment horizontal="left" vertical="top"/>
    </xf>
    <xf numFmtId="44" fontId="0" fillId="2" borderId="2" xfId="0" applyNumberFormat="1" applyFill="1" applyBorder="1" applyAlignment="1">
      <alignment horizontal="center" vertical="center" wrapText="1"/>
    </xf>
    <xf numFmtId="44" fontId="1" fillId="2" borderId="2" xfId="0" applyNumberFormat="1" applyFont="1" applyFill="1" applyBorder="1" applyAlignment="1">
      <alignment horizontal="center" vertical="center" wrapText="1"/>
    </xf>
    <xf numFmtId="9" fontId="0" fillId="6" borderId="2" xfId="1" applyFont="1" applyFill="1" applyBorder="1" applyAlignment="1" applyProtection="1">
      <alignment vertical="center"/>
      <protection locked="0"/>
    </xf>
    <xf numFmtId="44" fontId="1" fillId="8" borderId="35" xfId="0" applyNumberFormat="1" applyFont="1" applyFill="1" applyBorder="1"/>
    <xf numFmtId="166" fontId="1" fillId="0" borderId="38" xfId="0" applyNumberFormat="1" applyFont="1" applyBorder="1" applyAlignment="1">
      <alignment horizontal="left" vertical="center" wrapText="1"/>
    </xf>
    <xf numFmtId="166" fontId="1" fillId="0" borderId="40" xfId="0" applyNumberFormat="1" applyFont="1" applyBorder="1" applyAlignment="1">
      <alignment horizontal="left" vertical="center" wrapText="1"/>
    </xf>
    <xf numFmtId="44" fontId="1" fillId="0" borderId="20" xfId="1" applyNumberFormat="1" applyFont="1" applyFill="1" applyBorder="1" applyAlignment="1">
      <alignment horizontal="center" vertical="center"/>
    </xf>
    <xf numFmtId="0" fontId="1" fillId="2" borderId="7" xfId="0" applyFont="1" applyFill="1" applyBorder="1" applyAlignment="1">
      <alignment vertical="center" wrapText="1"/>
    </xf>
    <xf numFmtId="6" fontId="1" fillId="2" borderId="0" xfId="2" applyNumberFormat="1" applyFont="1" applyFill="1" applyBorder="1" applyAlignment="1">
      <alignment vertical="center"/>
    </xf>
    <xf numFmtId="44" fontId="1" fillId="2" borderId="0" xfId="2" applyFont="1" applyFill="1" applyBorder="1" applyAlignment="1">
      <alignment horizontal="right" vertical="center"/>
    </xf>
    <xf numFmtId="6" fontId="1" fillId="2" borderId="7" xfId="0" applyNumberFormat="1" applyFont="1" applyFill="1" applyBorder="1" applyAlignment="1">
      <alignment vertical="center" wrapText="1"/>
    </xf>
    <xf numFmtId="0" fontId="1" fillId="2" borderId="9" xfId="0" applyFont="1" applyFill="1" applyBorder="1" applyAlignment="1">
      <alignment horizontal="right" vertical="center" wrapText="1"/>
    </xf>
    <xf numFmtId="0" fontId="2" fillId="0" borderId="1" xfId="0" applyFont="1" applyFill="1" applyBorder="1" applyAlignment="1">
      <alignment horizontal="center" vertical="center" textRotation="90" wrapText="1"/>
    </xf>
    <xf numFmtId="49" fontId="2" fillId="0" borderId="10" xfId="0" applyNumberFormat="1" applyFont="1" applyFill="1" applyBorder="1" applyAlignment="1">
      <alignment horizontal="center" vertical="center"/>
    </xf>
    <xf numFmtId="44" fontId="1" fillId="0" borderId="37" xfId="0" applyNumberFormat="1" applyFont="1" applyFill="1" applyBorder="1"/>
    <xf numFmtId="49" fontId="0" fillId="2" borderId="36" xfId="0" applyNumberFormat="1" applyFill="1" applyBorder="1" applyAlignment="1">
      <alignment horizontal="center" vertical="center"/>
    </xf>
    <xf numFmtId="6" fontId="1" fillId="0" borderId="38" xfId="0" applyNumberFormat="1" applyFont="1" applyBorder="1" applyAlignment="1">
      <alignment horizontal="left" vertical="center" wrapText="1"/>
    </xf>
    <xf numFmtId="49" fontId="1" fillId="2" borderId="15" xfId="0" applyNumberFormat="1" applyFont="1" applyFill="1" applyBorder="1" applyAlignment="1">
      <alignment horizontal="center" vertical="center"/>
    </xf>
    <xf numFmtId="0" fontId="1" fillId="2" borderId="16" xfId="0" applyFont="1" applyFill="1" applyBorder="1" applyAlignment="1">
      <alignment horizontal="center" vertical="center" wrapText="1"/>
    </xf>
    <xf numFmtId="167" fontId="1" fillId="2" borderId="27" xfId="0" applyNumberFormat="1" applyFont="1" applyFill="1" applyBorder="1" applyAlignment="1">
      <alignment horizontal="center" vertical="center" wrapText="1"/>
    </xf>
    <xf numFmtId="0" fontId="2" fillId="0" borderId="2" xfId="0" applyFont="1" applyFill="1" applyBorder="1" applyAlignment="1" applyProtection="1">
      <alignment horizontal="center" vertical="center"/>
      <protection locked="0"/>
    </xf>
    <xf numFmtId="0" fontId="2" fillId="0" borderId="40" xfId="0" applyFont="1" applyFill="1" applyBorder="1" applyAlignment="1" applyProtection="1">
      <alignment horizontal="left" vertical="top" wrapText="1"/>
      <protection locked="0"/>
    </xf>
    <xf numFmtId="165" fontId="2" fillId="7" borderId="24" xfId="0" applyNumberFormat="1" applyFont="1" applyFill="1" applyBorder="1"/>
    <xf numFmtId="49" fontId="0" fillId="2" borderId="13" xfId="0" applyNumberFormat="1" applyFill="1" applyBorder="1" applyAlignment="1">
      <alignment vertical="center"/>
    </xf>
    <xf numFmtId="49" fontId="1" fillId="0" borderId="18" xfId="0" applyNumberFormat="1" applyFont="1" applyBorder="1" applyAlignment="1">
      <alignment horizontal="center" vertical="center"/>
    </xf>
    <xf numFmtId="6" fontId="4" fillId="4" borderId="27" xfId="0" applyNumberFormat="1" applyFont="1" applyFill="1" applyBorder="1" applyAlignment="1">
      <alignment horizontal="left" vertical="center" wrapText="1" shrinkToFit="1"/>
    </xf>
    <xf numFmtId="0" fontId="2" fillId="0" borderId="0" xfId="0" applyFont="1" applyFill="1" applyBorder="1" applyAlignment="1" applyProtection="1">
      <alignment horizontal="left" vertical="top" wrapText="1"/>
      <protection locked="0"/>
    </xf>
    <xf numFmtId="44" fontId="1" fillId="0" borderId="12" xfId="0" applyNumberFormat="1" applyFont="1" applyFill="1" applyBorder="1" applyAlignment="1">
      <alignment horizontal="center" wrapText="1"/>
    </xf>
    <xf numFmtId="0" fontId="4" fillId="4" borderId="51" xfId="0" applyNumberFormat="1" applyFont="1" applyFill="1" applyBorder="1" applyAlignment="1">
      <alignment horizontal="center" vertical="center" wrapText="1"/>
    </xf>
    <xf numFmtId="0" fontId="4" fillId="4" borderId="0" xfId="0" applyNumberFormat="1" applyFont="1" applyFill="1" applyBorder="1" applyAlignment="1">
      <alignment horizontal="center" vertical="center"/>
    </xf>
    <xf numFmtId="0" fontId="4" fillId="4" borderId="17" xfId="0" applyNumberFormat="1" applyFont="1" applyFill="1" applyBorder="1" applyAlignment="1">
      <alignment horizontal="center" vertical="center"/>
    </xf>
    <xf numFmtId="0" fontId="0" fillId="2" borderId="17" xfId="0" applyFill="1" applyBorder="1"/>
    <xf numFmtId="0" fontId="5" fillId="2" borderId="17" xfId="0" applyFont="1" applyFill="1" applyBorder="1" applyAlignment="1">
      <alignment horizontal="center" vertical="center" wrapText="1"/>
    </xf>
    <xf numFmtId="0" fontId="0" fillId="2" borderId="14" xfId="0" applyFill="1" applyBorder="1" applyAlignment="1">
      <alignment horizontal="center" vertical="center" wrapText="1"/>
    </xf>
    <xf numFmtId="44" fontId="6" fillId="2" borderId="12" xfId="0" applyNumberFormat="1" applyFont="1" applyFill="1" applyBorder="1" applyAlignment="1"/>
    <xf numFmtId="49" fontId="1" fillId="0" borderId="15" xfId="0" applyNumberFormat="1" applyFont="1" applyBorder="1" applyAlignment="1">
      <alignment horizontal="center" vertical="center"/>
    </xf>
    <xf numFmtId="0" fontId="0" fillId="2" borderId="14" xfId="0" applyFill="1" applyBorder="1"/>
    <xf numFmtId="0" fontId="8" fillId="0" borderId="4" xfId="0" applyFont="1" applyFill="1" applyBorder="1" applyAlignment="1">
      <alignment horizontal="center" vertical="center" wrapText="1"/>
    </xf>
    <xf numFmtId="0" fontId="0" fillId="2" borderId="38" xfId="0" applyFill="1" applyBorder="1" applyAlignment="1">
      <alignment horizontal="center" vertical="center"/>
    </xf>
    <xf numFmtId="0" fontId="0" fillId="2" borderId="13" xfId="0" applyFill="1" applyBorder="1" applyAlignment="1">
      <alignment horizontal="center" vertical="center"/>
    </xf>
    <xf numFmtId="9" fontId="0" fillId="6" borderId="4" xfId="1" applyFont="1" applyFill="1" applyBorder="1" applyAlignment="1" applyProtection="1">
      <alignment horizontal="right" vertical="center"/>
      <protection locked="0"/>
    </xf>
    <xf numFmtId="0" fontId="8" fillId="0" borderId="16" xfId="0" applyFont="1" applyFill="1" applyBorder="1" applyAlignment="1">
      <alignment horizontal="center" vertical="center" wrapText="1"/>
    </xf>
    <xf numFmtId="49" fontId="0" fillId="0" borderId="33" xfId="0" applyNumberFormat="1" applyBorder="1" applyAlignment="1">
      <alignment horizontal="center" vertical="center"/>
    </xf>
    <xf numFmtId="9" fontId="0" fillId="0" borderId="6" xfId="0" applyNumberFormat="1" applyFill="1" applyBorder="1" applyAlignment="1">
      <alignment horizontal="center" vertical="center"/>
    </xf>
    <xf numFmtId="44" fontId="0" fillId="0" borderId="0" xfId="0" applyNumberFormat="1" applyFill="1" applyBorder="1" applyAlignment="1">
      <alignment horizontal="center" vertical="center"/>
    </xf>
    <xf numFmtId="44" fontId="5" fillId="0" borderId="17" xfId="1" applyNumberFormat="1" applyFont="1" applyFill="1" applyBorder="1" applyAlignment="1">
      <alignment horizontal="center" vertical="center"/>
    </xf>
    <xf numFmtId="9" fontId="0" fillId="6" borderId="4" xfId="1" applyFont="1" applyFill="1" applyBorder="1" applyAlignment="1" applyProtection="1">
      <alignment horizontal="center" vertical="center"/>
      <protection locked="0"/>
    </xf>
    <xf numFmtId="44" fontId="0" fillId="8" borderId="7" xfId="0" applyNumberFormat="1" applyFill="1" applyBorder="1" applyAlignment="1">
      <alignment horizontal="center" vertical="center"/>
    </xf>
    <xf numFmtId="49" fontId="0" fillId="2" borderId="33" xfId="0" applyNumberFormat="1" applyFill="1" applyBorder="1" applyAlignment="1">
      <alignment horizontal="center" vertical="center"/>
    </xf>
    <xf numFmtId="9" fontId="5" fillId="0" borderId="29" xfId="0" applyNumberFormat="1" applyFont="1" applyFill="1" applyBorder="1" applyAlignment="1">
      <alignment horizontal="center" vertical="center" wrapText="1"/>
    </xf>
    <xf numFmtId="49" fontId="6" fillId="0" borderId="51" xfId="0" applyNumberFormat="1" applyFont="1" applyFill="1" applyBorder="1" applyAlignment="1">
      <alignment horizontal="center" vertical="center"/>
    </xf>
    <xf numFmtId="49" fontId="6" fillId="0" borderId="6" xfId="0" applyNumberFormat="1" applyFont="1" applyFill="1" applyBorder="1" applyAlignment="1">
      <alignment horizontal="center" vertical="center"/>
    </xf>
    <xf numFmtId="6" fontId="12" fillId="0" borderId="6" xfId="0" applyNumberFormat="1" applyFont="1" applyFill="1" applyBorder="1" applyAlignment="1">
      <alignment vertical="center" wrapText="1"/>
    </xf>
    <xf numFmtId="166" fontId="12" fillId="0" borderId="0" xfId="0" applyNumberFormat="1" applyFont="1" applyFill="1" applyBorder="1" applyAlignment="1">
      <alignment horizontal="center" vertical="center" wrapText="1"/>
    </xf>
    <xf numFmtId="0" fontId="12" fillId="0" borderId="40" xfId="0" applyFont="1" applyFill="1" applyBorder="1" applyAlignment="1">
      <alignment vertical="center" wrapText="1"/>
    </xf>
    <xf numFmtId="49" fontId="6" fillId="2" borderId="19" xfId="0" applyNumberFormat="1" applyFont="1" applyFill="1" applyBorder="1" applyAlignment="1">
      <alignment horizontal="center" vertical="center"/>
    </xf>
    <xf numFmtId="49" fontId="6" fillId="2" borderId="9" xfId="0" applyNumberFormat="1" applyFont="1" applyFill="1" applyBorder="1" applyAlignment="1">
      <alignment horizontal="center" vertical="center"/>
    </xf>
    <xf numFmtId="9" fontId="5" fillId="0" borderId="29" xfId="0" applyNumberFormat="1" applyFont="1" applyFill="1" applyBorder="1" applyAlignment="1">
      <alignment horizontal="right" vertical="center" wrapText="1"/>
    </xf>
    <xf numFmtId="0" fontId="8" fillId="0" borderId="4" xfId="0" applyFont="1" applyFill="1" applyBorder="1" applyAlignment="1">
      <alignment horizontal="center" vertical="center" wrapText="1"/>
    </xf>
    <xf numFmtId="49" fontId="1" fillId="2" borderId="41" xfId="0" applyNumberFormat="1" applyFont="1" applyFill="1" applyBorder="1" applyAlignment="1">
      <alignment horizontal="center" vertical="center"/>
    </xf>
    <xf numFmtId="0" fontId="0" fillId="2" borderId="2" xfId="0" applyFill="1" applyBorder="1" applyAlignment="1">
      <alignment horizontal="center" vertical="center"/>
    </xf>
    <xf numFmtId="0" fontId="0" fillId="2" borderId="41" xfId="0" applyFill="1" applyBorder="1" applyAlignment="1">
      <alignment horizontal="center" vertical="center"/>
    </xf>
    <xf numFmtId="0" fontId="0" fillId="2" borderId="25" xfId="0" applyFill="1" applyBorder="1" applyAlignment="1">
      <alignment horizontal="center" vertical="center"/>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165" fontId="8" fillId="0" borderId="25" xfId="0" applyNumberFormat="1" applyFont="1" applyFill="1" applyBorder="1" applyAlignment="1">
      <alignment horizontal="center" vertical="center" wrapText="1"/>
    </xf>
    <xf numFmtId="165" fontId="8" fillId="0" borderId="26" xfId="0" applyNumberFormat="1" applyFont="1" applyFill="1" applyBorder="1" applyAlignment="1">
      <alignment horizontal="center" vertical="center" wrapText="1"/>
    </xf>
    <xf numFmtId="9" fontId="0" fillId="0" borderId="25" xfId="1" applyFont="1" applyFill="1" applyBorder="1" applyAlignment="1" applyProtection="1">
      <alignment horizontal="center" vertical="center"/>
      <protection locked="0"/>
    </xf>
    <xf numFmtId="10" fontId="0" fillId="0" borderId="25" xfId="1" applyNumberFormat="1" applyFont="1" applyFill="1" applyBorder="1" applyAlignment="1" applyProtection="1">
      <alignment horizontal="center" vertical="center"/>
      <protection locked="0"/>
    </xf>
    <xf numFmtId="44" fontId="8" fillId="0" borderId="25" xfId="0" applyNumberFormat="1" applyFont="1" applyFill="1" applyBorder="1" applyAlignment="1">
      <alignment horizontal="center" vertical="center" wrapText="1"/>
    </xf>
    <xf numFmtId="44" fontId="8" fillId="0" borderId="26" xfId="0" applyNumberFormat="1" applyFont="1" applyFill="1" applyBorder="1" applyAlignment="1">
      <alignment horizontal="center" vertical="center" wrapText="1"/>
    </xf>
    <xf numFmtId="44" fontId="1" fillId="8" borderId="2" xfId="0" applyNumberFormat="1" applyFont="1" applyFill="1" applyBorder="1" applyAlignment="1">
      <alignment horizontal="center" vertical="center"/>
    </xf>
    <xf numFmtId="49" fontId="0" fillId="2" borderId="2" xfId="0" applyNumberFormat="1" applyFill="1" applyBorder="1" applyAlignment="1">
      <alignment horizontal="center" vertical="center"/>
    </xf>
    <xf numFmtId="9" fontId="0" fillId="2" borderId="2" xfId="1" applyFont="1" applyFill="1" applyBorder="1" applyAlignment="1">
      <alignment horizontal="center" vertical="center"/>
    </xf>
    <xf numFmtId="44" fontId="0" fillId="0" borderId="2" xfId="1" applyNumberFormat="1" applyFont="1" applyFill="1" applyBorder="1" applyAlignment="1">
      <alignment horizontal="center" vertical="center"/>
    </xf>
    <xf numFmtId="49" fontId="1" fillId="2" borderId="2" xfId="0" applyNumberFormat="1" applyFont="1" applyFill="1" applyBorder="1" applyAlignment="1">
      <alignment horizontal="center" vertical="center"/>
    </xf>
    <xf numFmtId="10" fontId="0" fillId="6" borderId="2" xfId="1" applyNumberFormat="1" applyFont="1" applyFill="1" applyBorder="1" applyAlignment="1" applyProtection="1">
      <alignment horizontal="center" vertical="center"/>
      <protection locked="0"/>
    </xf>
    <xf numFmtId="6" fontId="0" fillId="2" borderId="14" xfId="0" applyNumberFormat="1" applyFill="1" applyBorder="1" applyAlignment="1">
      <alignment horizontal="center" vertical="center" wrapText="1"/>
    </xf>
    <xf numFmtId="6" fontId="0" fillId="2" borderId="12" xfId="0" applyNumberFormat="1" applyFill="1" applyBorder="1" applyAlignment="1">
      <alignment horizontal="center" vertical="center" wrapText="1"/>
    </xf>
    <xf numFmtId="0" fontId="1" fillId="10" borderId="9" xfId="0" applyFont="1" applyFill="1" applyBorder="1" applyAlignment="1">
      <alignment horizontal="left" vertical="center" wrapText="1"/>
    </xf>
    <xf numFmtId="0" fontId="1" fillId="10" borderId="7" xfId="0" applyFont="1" applyFill="1" applyBorder="1" applyAlignment="1">
      <alignment horizontal="left" vertical="center" wrapText="1"/>
    </xf>
    <xf numFmtId="0" fontId="1" fillId="10" borderId="5" xfId="0" applyFont="1" applyFill="1" applyBorder="1" applyAlignment="1">
      <alignment horizontal="left" vertical="center" wrapText="1"/>
    </xf>
    <xf numFmtId="0" fontId="1" fillId="10" borderId="8" xfId="0" applyFont="1" applyFill="1" applyBorder="1" applyAlignment="1">
      <alignment horizontal="left" vertical="center" wrapText="1"/>
    </xf>
    <xf numFmtId="0" fontId="1" fillId="10" borderId="27" xfId="0" applyFont="1" applyFill="1" applyBorder="1" applyAlignment="1">
      <alignment horizontal="left" vertical="center" wrapText="1"/>
    </xf>
    <xf numFmtId="0" fontId="1" fillId="10" borderId="38" xfId="0" applyFont="1" applyFill="1" applyBorder="1" applyAlignment="1">
      <alignment horizontal="left" vertical="center" wrapText="1"/>
    </xf>
    <xf numFmtId="0" fontId="1" fillId="10" borderId="28" xfId="0" applyFont="1" applyFill="1" applyBorder="1" applyAlignment="1">
      <alignment horizontal="left" vertical="center" wrapText="1"/>
    </xf>
    <xf numFmtId="0" fontId="1" fillId="10" borderId="25" xfId="0" applyFont="1" applyFill="1" applyBorder="1" applyAlignment="1">
      <alignment horizontal="left" vertical="center" wrapText="1"/>
    </xf>
    <xf numFmtId="0" fontId="1" fillId="10" borderId="39" xfId="0" applyFont="1" applyFill="1" applyBorder="1" applyAlignment="1">
      <alignment horizontal="left" vertical="center" wrapText="1"/>
    </xf>
    <xf numFmtId="10" fontId="0" fillId="6" borderId="4" xfId="1" applyNumberFormat="1" applyFont="1" applyFill="1" applyBorder="1" applyAlignment="1" applyProtection="1">
      <alignment horizontal="right" vertical="center"/>
      <protection locked="0"/>
    </xf>
    <xf numFmtId="10" fontId="0" fillId="6" borderId="3" xfId="1" applyNumberFormat="1" applyFont="1" applyFill="1" applyBorder="1" applyAlignment="1" applyProtection="1">
      <alignment horizontal="right" vertical="center"/>
      <protection locked="0"/>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9" xfId="0" applyFont="1" applyBorder="1" applyAlignment="1">
      <alignment horizontal="left" vertical="center" wrapText="1"/>
    </xf>
    <xf numFmtId="0" fontId="9" fillId="0" borderId="7" xfId="0" applyFont="1" applyBorder="1" applyAlignment="1">
      <alignment horizontal="left" vertical="center" wrapText="1"/>
    </xf>
    <xf numFmtId="0" fontId="9" fillId="0" borderId="5" xfId="0" applyFont="1" applyBorder="1" applyAlignment="1">
      <alignment horizontal="left"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0" fillId="0" borderId="28" xfId="0" applyFill="1" applyBorder="1" applyAlignment="1">
      <alignment horizontal="center" vertical="center"/>
    </xf>
    <xf numFmtId="0" fontId="0" fillId="0" borderId="25" xfId="0" applyFill="1" applyBorder="1" applyAlignment="1">
      <alignment horizontal="center" vertical="center"/>
    </xf>
    <xf numFmtId="0" fontId="2" fillId="0" borderId="6" xfId="0" applyFont="1" applyBorder="1" applyAlignment="1">
      <alignment horizontal="right" vertical="top" wrapText="1"/>
    </xf>
    <xf numFmtId="0" fontId="2" fillId="0" borderId="0" xfId="0" applyFont="1" applyBorder="1" applyAlignment="1">
      <alignment horizontal="right" vertical="top" wrapText="1"/>
    </xf>
    <xf numFmtId="0" fontId="1" fillId="0" borderId="28" xfId="0" applyFont="1" applyBorder="1" applyAlignment="1">
      <alignment horizontal="center" vertical="top" wrapText="1"/>
    </xf>
    <xf numFmtId="0" fontId="1" fillId="0" borderId="25" xfId="0" applyFont="1" applyBorder="1" applyAlignment="1">
      <alignment horizontal="center" vertical="top" wrapText="1"/>
    </xf>
    <xf numFmtId="0" fontId="1" fillId="0" borderId="39" xfId="0" applyFont="1" applyBorder="1" applyAlignment="1">
      <alignment horizontal="center" vertical="top" wrapText="1"/>
    </xf>
    <xf numFmtId="0" fontId="0" fillId="0" borderId="9"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2" borderId="9" xfId="0" applyFill="1" applyBorder="1" applyAlignment="1">
      <alignment horizontal="center"/>
    </xf>
    <xf numFmtId="0" fontId="0" fillId="2" borderId="7" xfId="0" applyFill="1" applyBorder="1" applyAlignment="1">
      <alignment horizontal="center"/>
    </xf>
    <xf numFmtId="0" fontId="0" fillId="2" borderId="20" xfId="0" applyFill="1" applyBorder="1" applyAlignment="1">
      <alignment horizontal="center"/>
    </xf>
    <xf numFmtId="0" fontId="1" fillId="2" borderId="9"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2" fillId="10" borderId="9" xfId="0" applyFont="1" applyFill="1" applyBorder="1" applyAlignment="1">
      <alignment horizontal="left" vertical="top" wrapText="1"/>
    </xf>
    <xf numFmtId="0" fontId="12" fillId="10" borderId="7" xfId="0" applyFont="1" applyFill="1" applyBorder="1" applyAlignment="1">
      <alignment horizontal="left" vertical="top" wrapText="1"/>
    </xf>
    <xf numFmtId="0" fontId="12" fillId="10" borderId="5" xfId="0" applyFont="1" applyFill="1" applyBorder="1" applyAlignment="1">
      <alignment horizontal="left" vertical="top" wrapText="1"/>
    </xf>
    <xf numFmtId="44" fontId="0" fillId="0" borderId="14" xfId="0" applyNumberFormat="1" applyBorder="1" applyAlignment="1">
      <alignment horizontal="center" vertical="center"/>
    </xf>
    <xf numFmtId="44" fontId="0" fillId="0" borderId="12" xfId="0" applyNumberFormat="1" applyBorder="1" applyAlignment="1">
      <alignment horizontal="center" vertical="center"/>
    </xf>
    <xf numFmtId="0" fontId="1" fillId="0" borderId="8" xfId="0" applyFont="1" applyBorder="1" applyAlignment="1">
      <alignment horizontal="left" vertical="center" wrapText="1"/>
    </xf>
    <xf numFmtId="0" fontId="1" fillId="0" borderId="27" xfId="0" applyFont="1" applyBorder="1" applyAlignment="1">
      <alignment horizontal="left" vertical="center" wrapText="1"/>
    </xf>
    <xf numFmtId="0" fontId="4" fillId="4" borderId="9" xfId="0" applyFont="1" applyFill="1" applyBorder="1" applyAlignment="1">
      <alignment horizontal="center" wrapText="1"/>
    </xf>
    <xf numFmtId="0" fontId="4" fillId="4" borderId="7" xfId="0" applyFont="1" applyFill="1" applyBorder="1" applyAlignment="1">
      <alignment horizontal="center" wrapText="1"/>
    </xf>
    <xf numFmtId="0" fontId="4" fillId="4" borderId="5" xfId="0" applyFont="1" applyFill="1" applyBorder="1" applyAlignment="1">
      <alignment horizontal="center" wrapText="1"/>
    </xf>
    <xf numFmtId="0" fontId="9" fillId="4" borderId="28" xfId="0" applyFont="1" applyFill="1" applyBorder="1" applyAlignment="1">
      <alignment horizontal="center" vertical="top" wrapText="1" shrinkToFit="1"/>
    </xf>
    <xf numFmtId="0" fontId="9" fillId="4" borderId="25" xfId="0" applyFont="1" applyFill="1" applyBorder="1" applyAlignment="1">
      <alignment horizontal="center" vertical="top" wrapText="1" shrinkToFit="1"/>
    </xf>
    <xf numFmtId="0" fontId="9" fillId="4" borderId="39" xfId="0" applyFont="1" applyFill="1" applyBorder="1" applyAlignment="1">
      <alignment horizontal="center" vertical="top" wrapText="1" shrinkToFit="1"/>
    </xf>
    <xf numFmtId="0" fontId="1" fillId="0" borderId="28" xfId="0" applyFont="1" applyBorder="1" applyAlignment="1">
      <alignment horizontal="left" vertical="top" wrapText="1"/>
    </xf>
    <xf numFmtId="0" fontId="1" fillId="0" borderId="25" xfId="0" applyFont="1" applyBorder="1" applyAlignment="1">
      <alignment horizontal="left" vertical="top" wrapText="1"/>
    </xf>
    <xf numFmtId="0" fontId="1" fillId="0" borderId="39" xfId="0" applyFont="1" applyBorder="1" applyAlignment="1">
      <alignment horizontal="left" vertical="top" wrapText="1"/>
    </xf>
    <xf numFmtId="0" fontId="4" fillId="4" borderId="8" xfId="0" applyFont="1" applyFill="1" applyBorder="1" applyAlignment="1">
      <alignment horizontal="center" vertical="top" wrapText="1" shrinkToFit="1"/>
    </xf>
    <xf numFmtId="0" fontId="4" fillId="4" borderId="27" xfId="0" applyFont="1" applyFill="1" applyBorder="1" applyAlignment="1">
      <alignment horizontal="center" vertical="top" wrapText="1" shrinkToFit="1"/>
    </xf>
    <xf numFmtId="0" fontId="4" fillId="4" borderId="38" xfId="0" applyFont="1" applyFill="1" applyBorder="1" applyAlignment="1">
      <alignment horizontal="center" vertical="top" wrapText="1" shrinkToFit="1"/>
    </xf>
    <xf numFmtId="164" fontId="0" fillId="2" borderId="6" xfId="0" applyNumberFormat="1" applyFill="1" applyBorder="1" applyAlignment="1">
      <alignment horizontal="center"/>
    </xf>
    <xf numFmtId="164" fontId="0" fillId="2" borderId="0" xfId="0" applyNumberFormat="1" applyFill="1" applyBorder="1" applyAlignment="1">
      <alignment horizontal="center"/>
    </xf>
    <xf numFmtId="164" fontId="0" fillId="2" borderId="17" xfId="0" applyNumberFormat="1" applyFill="1" applyBorder="1" applyAlignment="1">
      <alignment horizontal="center"/>
    </xf>
    <xf numFmtId="164" fontId="0" fillId="2" borderId="28" xfId="0" applyNumberFormat="1" applyFill="1" applyBorder="1" applyAlignment="1">
      <alignment horizontal="center"/>
    </xf>
    <xf numFmtId="164" fontId="0" fillId="2" borderId="25" xfId="0" applyNumberFormat="1" applyFill="1" applyBorder="1" applyAlignment="1">
      <alignment horizontal="center"/>
    </xf>
    <xf numFmtId="164" fontId="0" fillId="2" borderId="26" xfId="0" applyNumberFormat="1" applyFill="1" applyBorder="1" applyAlignment="1">
      <alignment horizontal="center"/>
    </xf>
    <xf numFmtId="44" fontId="0" fillId="0" borderId="4" xfId="0" applyNumberFormat="1" applyBorder="1" applyAlignment="1">
      <alignment horizontal="center" vertical="center"/>
    </xf>
    <xf numFmtId="44" fontId="0" fillId="0" borderId="3" xfId="0" applyNumberFormat="1" applyBorder="1" applyAlignment="1">
      <alignment horizontal="center" vertical="center"/>
    </xf>
    <xf numFmtId="0" fontId="1" fillId="0" borderId="8" xfId="0" applyFont="1" applyBorder="1" applyAlignment="1">
      <alignment horizontal="left" vertical="top" wrapText="1"/>
    </xf>
    <xf numFmtId="0" fontId="1" fillId="0" borderId="27" xfId="0" applyFont="1" applyBorder="1" applyAlignment="1">
      <alignment horizontal="left" vertical="top" wrapText="1"/>
    </xf>
    <xf numFmtId="0" fontId="1" fillId="0" borderId="38" xfId="0" applyFont="1" applyBorder="1" applyAlignment="1">
      <alignment horizontal="left" vertical="top" wrapText="1"/>
    </xf>
    <xf numFmtId="0" fontId="4" fillId="4" borderId="21" xfId="0" applyNumberFormat="1" applyFont="1" applyFill="1" applyBorder="1" applyAlignment="1" applyProtection="1">
      <alignment horizontal="center" vertical="center" wrapText="1"/>
      <protection locked="0"/>
    </xf>
    <xf numFmtId="0" fontId="4" fillId="4" borderId="22" xfId="0" applyNumberFormat="1" applyFont="1" applyFill="1" applyBorder="1" applyAlignment="1" applyProtection="1">
      <alignment horizontal="center" vertical="center"/>
      <protection locked="0"/>
    </xf>
    <xf numFmtId="0" fontId="4" fillId="4" borderId="23" xfId="0" applyNumberFormat="1" applyFont="1" applyFill="1" applyBorder="1" applyAlignment="1" applyProtection="1">
      <alignment horizontal="center" vertical="center"/>
      <protection locked="0"/>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left" vertical="center" wrapText="1"/>
    </xf>
    <xf numFmtId="0" fontId="11" fillId="10" borderId="8" xfId="0" applyFont="1" applyFill="1" applyBorder="1" applyAlignment="1">
      <alignment horizontal="left" vertical="center" wrapText="1"/>
    </xf>
    <xf numFmtId="0" fontId="11" fillId="10" borderId="27" xfId="0" applyFont="1" applyFill="1" applyBorder="1" applyAlignment="1">
      <alignment horizontal="left" vertical="center" wrapText="1"/>
    </xf>
    <xf numFmtId="0" fontId="11" fillId="10" borderId="38" xfId="0" applyFont="1" applyFill="1" applyBorder="1" applyAlignment="1">
      <alignment horizontal="left" vertical="center" wrapText="1"/>
    </xf>
    <xf numFmtId="0" fontId="0" fillId="2" borderId="38" xfId="0" applyFill="1" applyBorder="1" applyAlignment="1">
      <alignment horizontal="center" vertical="center"/>
    </xf>
    <xf numFmtId="0" fontId="0" fillId="2" borderId="39" xfId="0" applyFill="1" applyBorder="1" applyAlignment="1">
      <alignment horizontal="center" vertical="center"/>
    </xf>
    <xf numFmtId="0" fontId="0" fillId="2" borderId="13" xfId="0" applyFill="1" applyBorder="1" applyAlignment="1">
      <alignment horizontal="center" vertical="center"/>
    </xf>
    <xf numFmtId="0" fontId="0" fillId="2" borderId="18" xfId="0" applyFill="1" applyBorder="1" applyAlignment="1">
      <alignment horizontal="center" vertical="center"/>
    </xf>
    <xf numFmtId="9" fontId="0" fillId="6" borderId="4" xfId="1" applyFont="1" applyFill="1" applyBorder="1" applyAlignment="1" applyProtection="1">
      <alignment horizontal="right" vertical="center"/>
      <protection locked="0"/>
    </xf>
    <xf numFmtId="9" fontId="0" fillId="6" borderId="3" xfId="1" applyFont="1" applyFill="1" applyBorder="1" applyAlignment="1" applyProtection="1">
      <alignment horizontal="right" vertical="center"/>
      <protection locked="0"/>
    </xf>
    <xf numFmtId="0" fontId="1" fillId="0" borderId="2" xfId="0" applyFont="1" applyBorder="1" applyAlignment="1">
      <alignment horizontal="left" vertical="center" wrapText="1"/>
    </xf>
    <xf numFmtId="9" fontId="0" fillId="6" borderId="8" xfId="1" applyFont="1" applyFill="1" applyBorder="1" applyAlignment="1" applyProtection="1">
      <alignment horizontal="right" vertical="center"/>
      <protection locked="0"/>
    </xf>
    <xf numFmtId="9" fontId="0" fillId="6" borderId="28" xfId="1" applyFont="1" applyFill="1" applyBorder="1" applyAlignment="1" applyProtection="1">
      <alignment horizontal="right" vertical="center"/>
      <protection locked="0"/>
    </xf>
    <xf numFmtId="165" fontId="8" fillId="2" borderId="14" xfId="0" applyNumberFormat="1" applyFont="1" applyFill="1" applyBorder="1" applyAlignment="1">
      <alignment horizontal="center" vertical="center" wrapText="1"/>
    </xf>
    <xf numFmtId="165" fontId="8" fillId="2" borderId="12" xfId="0" applyNumberFormat="1" applyFont="1" applyFill="1" applyBorder="1" applyAlignment="1">
      <alignment horizontal="center" vertical="center" wrapText="1"/>
    </xf>
    <xf numFmtId="0" fontId="1" fillId="2" borderId="13" xfId="0" applyNumberFormat="1" applyFont="1" applyFill="1" applyBorder="1" applyAlignment="1">
      <alignment horizontal="left" vertical="top"/>
    </xf>
    <xf numFmtId="0" fontId="1" fillId="2" borderId="10" xfId="0" applyNumberFormat="1" applyFont="1" applyFill="1" applyBorder="1" applyAlignment="1">
      <alignment horizontal="left" vertical="top"/>
    </xf>
    <xf numFmtId="0" fontId="1" fillId="2" borderId="18" xfId="0" applyNumberFormat="1" applyFont="1" applyFill="1" applyBorder="1" applyAlignment="1">
      <alignment horizontal="left" vertical="top"/>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28" xfId="0" applyFill="1" applyBorder="1" applyAlignment="1">
      <alignment horizontal="center" vertical="center"/>
    </xf>
    <xf numFmtId="0" fontId="1" fillId="0" borderId="6" xfId="0" applyFont="1" applyBorder="1" applyAlignment="1">
      <alignment horizontal="left" vertical="top" wrapText="1"/>
    </xf>
    <xf numFmtId="0" fontId="1" fillId="0" borderId="0" xfId="0" applyFont="1" applyBorder="1" applyAlignment="1">
      <alignment horizontal="left" vertical="top" wrapText="1"/>
    </xf>
    <xf numFmtId="0" fontId="1" fillId="0" borderId="40" xfId="0" applyFont="1" applyBorder="1" applyAlignment="1">
      <alignment horizontal="left" vertical="top" wrapText="1"/>
    </xf>
    <xf numFmtId="49" fontId="1" fillId="2" borderId="18" xfId="0" applyNumberFormat="1" applyFont="1" applyFill="1" applyBorder="1" applyAlignment="1">
      <alignment horizontal="left" vertical="top"/>
    </xf>
    <xf numFmtId="0" fontId="0" fillId="2" borderId="27"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26" xfId="0" applyFill="1" applyBorder="1" applyAlignment="1">
      <alignment horizontal="center" vertical="center" wrapText="1"/>
    </xf>
    <xf numFmtId="44" fontId="1" fillId="6" borderId="4" xfId="0" applyNumberFormat="1" applyFont="1" applyFill="1" applyBorder="1" applyAlignment="1" applyProtection="1">
      <alignment horizontal="left" vertical="center"/>
      <protection locked="0"/>
    </xf>
    <xf numFmtId="44" fontId="1" fillId="6" borderId="3" xfId="0" applyNumberFormat="1" applyFont="1" applyFill="1" applyBorder="1" applyAlignment="1" applyProtection="1">
      <alignment horizontal="left" vertical="center"/>
      <protection locked="0"/>
    </xf>
    <xf numFmtId="0" fontId="2" fillId="5" borderId="8" xfId="0" applyFont="1" applyFill="1" applyBorder="1" applyAlignment="1">
      <alignment horizontal="left" vertical="top"/>
    </xf>
    <xf numFmtId="0" fontId="2" fillId="5" borderId="28" xfId="0" applyFont="1" applyFill="1" applyBorder="1" applyAlignment="1">
      <alignment horizontal="left" vertical="top"/>
    </xf>
    <xf numFmtId="49" fontId="0" fillId="2" borderId="13" xfId="0" applyNumberFormat="1" applyFill="1" applyBorder="1" applyAlignment="1">
      <alignment horizontal="left" vertical="top"/>
    </xf>
    <xf numFmtId="49" fontId="0" fillId="2" borderId="18" xfId="0" applyNumberFormat="1" applyFill="1" applyBorder="1" applyAlignment="1">
      <alignment horizontal="left" vertical="top"/>
    </xf>
    <xf numFmtId="0" fontId="4" fillId="2" borderId="19" xfId="0" applyNumberFormat="1" applyFont="1" applyFill="1" applyBorder="1" applyAlignment="1" applyProtection="1">
      <alignment horizontal="center" vertical="center" wrapText="1"/>
      <protection locked="0"/>
    </xf>
    <xf numFmtId="0" fontId="4" fillId="2" borderId="7" xfId="0" applyNumberFormat="1" applyFont="1" applyFill="1" applyBorder="1" applyAlignment="1" applyProtection="1">
      <alignment horizontal="center" vertical="center"/>
      <protection locked="0"/>
    </xf>
    <xf numFmtId="0" fontId="4" fillId="2" borderId="20" xfId="0" applyNumberFormat="1" applyFont="1" applyFill="1" applyBorder="1" applyAlignment="1" applyProtection="1">
      <alignment horizontal="center" vertical="center"/>
      <protection locked="0"/>
    </xf>
    <xf numFmtId="0" fontId="0" fillId="0" borderId="28" xfId="0" applyFill="1" applyBorder="1" applyAlignment="1">
      <alignment horizontal="left" vertical="center"/>
    </xf>
    <xf numFmtId="0" fontId="0" fillId="0" borderId="25" xfId="0" applyFill="1" applyBorder="1" applyAlignment="1">
      <alignment horizontal="left" vertical="center"/>
    </xf>
    <xf numFmtId="0" fontId="0" fillId="0" borderId="39" xfId="0" applyFill="1" applyBorder="1" applyAlignment="1">
      <alignment horizontal="left" vertical="center"/>
    </xf>
    <xf numFmtId="7" fontId="8" fillId="2" borderId="14" xfId="0" applyNumberFormat="1" applyFont="1" applyFill="1" applyBorder="1" applyAlignment="1">
      <alignment horizontal="center" vertical="center" wrapText="1"/>
    </xf>
    <xf numFmtId="7" fontId="8" fillId="2" borderId="12" xfId="0" applyNumberFormat="1" applyFont="1" applyFill="1" applyBorder="1" applyAlignment="1">
      <alignment horizontal="center" vertical="center" wrapText="1"/>
    </xf>
    <xf numFmtId="0" fontId="9" fillId="8" borderId="24" xfId="0" applyFont="1" applyFill="1"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1" fillId="2" borderId="13" xfId="0" applyNumberFormat="1" applyFont="1" applyFill="1" applyBorder="1" applyAlignment="1">
      <alignment horizontal="center" vertical="top"/>
    </xf>
    <xf numFmtId="49" fontId="1" fillId="2" borderId="10" xfId="0" applyNumberFormat="1" applyFont="1" applyFill="1" applyBorder="1" applyAlignment="1">
      <alignment horizontal="center" vertical="top"/>
    </xf>
    <xf numFmtId="49" fontId="1" fillId="2" borderId="18" xfId="0" applyNumberFormat="1" applyFont="1" applyFill="1" applyBorder="1" applyAlignment="1">
      <alignment horizontal="center" vertical="top"/>
    </xf>
    <xf numFmtId="0" fontId="0" fillId="2" borderId="1" xfId="0" applyFill="1" applyBorder="1" applyAlignment="1">
      <alignment horizontal="center" vertical="top"/>
    </xf>
    <xf numFmtId="0" fontId="0" fillId="2" borderId="3" xfId="0" applyFill="1" applyBorder="1" applyAlignment="1">
      <alignment horizontal="center" vertical="top"/>
    </xf>
    <xf numFmtId="49" fontId="1" fillId="2" borderId="27" xfId="0" applyNumberFormat="1" applyFont="1" applyFill="1" applyBorder="1" applyAlignment="1">
      <alignment horizontal="center" vertical="center"/>
    </xf>
    <xf numFmtId="49" fontId="1" fillId="2" borderId="25" xfId="0" applyNumberFormat="1" applyFont="1" applyFill="1" applyBorder="1" applyAlignment="1">
      <alignment horizontal="center" vertical="center"/>
    </xf>
    <xf numFmtId="49" fontId="1" fillId="2" borderId="4"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0" fontId="11" fillId="10" borderId="8" xfId="0" applyFont="1" applyFill="1" applyBorder="1" applyAlignment="1">
      <alignment horizontal="left" vertical="top" wrapText="1"/>
    </xf>
    <xf numFmtId="0" fontId="11" fillId="10" borderId="27" xfId="0" applyFont="1" applyFill="1" applyBorder="1" applyAlignment="1">
      <alignment horizontal="left" vertical="top" wrapText="1"/>
    </xf>
    <xf numFmtId="0" fontId="11" fillId="10" borderId="38" xfId="0" applyFont="1" applyFill="1" applyBorder="1" applyAlignment="1">
      <alignment horizontal="left" vertical="top" wrapText="1"/>
    </xf>
    <xf numFmtId="49" fontId="0" fillId="0" borderId="13" xfId="0" applyNumberFormat="1" applyBorder="1" applyAlignment="1">
      <alignment horizontal="left" vertical="center"/>
    </xf>
    <xf numFmtId="0" fontId="0" fillId="0" borderId="18" xfId="0" applyNumberFormat="1" applyBorder="1" applyAlignment="1">
      <alignment horizontal="left" vertical="center"/>
    </xf>
    <xf numFmtId="164" fontId="0" fillId="2" borderId="8" xfId="0" applyNumberFormat="1" applyFill="1" applyBorder="1" applyAlignment="1">
      <alignment horizontal="center"/>
    </xf>
    <xf numFmtId="164" fontId="0" fillId="2" borderId="27" xfId="0" applyNumberFormat="1" applyFill="1" applyBorder="1" applyAlignment="1">
      <alignment horizontal="center"/>
    </xf>
    <xf numFmtId="164" fontId="0" fillId="2" borderId="29" xfId="0" applyNumberFormat="1" applyFill="1" applyBorder="1" applyAlignment="1">
      <alignment horizontal="center"/>
    </xf>
    <xf numFmtId="0" fontId="4" fillId="4" borderId="8" xfId="0" applyFont="1" applyFill="1" applyBorder="1" applyAlignment="1">
      <alignment horizontal="center" wrapText="1"/>
    </xf>
    <xf numFmtId="0" fontId="4" fillId="4" borderId="27" xfId="0" applyFont="1" applyFill="1" applyBorder="1" applyAlignment="1">
      <alignment horizontal="center" wrapText="1"/>
    </xf>
    <xf numFmtId="0" fontId="4" fillId="4" borderId="38" xfId="0" applyFont="1" applyFill="1" applyBorder="1" applyAlignment="1">
      <alignment horizontal="center" wrapText="1"/>
    </xf>
    <xf numFmtId="0" fontId="2" fillId="0" borderId="6" xfId="0" applyFont="1" applyBorder="1" applyAlignment="1">
      <alignment horizontal="left" vertical="top" wrapText="1"/>
    </xf>
    <xf numFmtId="0" fontId="2" fillId="0" borderId="0" xfId="0" applyFont="1" applyBorder="1" applyAlignment="1">
      <alignment horizontal="left" vertical="top" wrapText="1"/>
    </xf>
    <xf numFmtId="0" fontId="2" fillId="0" borderId="40" xfId="0" applyFont="1" applyBorder="1" applyAlignment="1">
      <alignment horizontal="left" vertical="top" wrapText="1"/>
    </xf>
    <xf numFmtId="0" fontId="1" fillId="0" borderId="6" xfId="0" applyFont="1" applyBorder="1" applyAlignment="1">
      <alignment horizontal="right" vertical="top" wrapText="1"/>
    </xf>
    <xf numFmtId="0" fontId="1" fillId="0" borderId="0" xfId="0" applyFont="1" applyBorder="1" applyAlignment="1">
      <alignment horizontal="right" vertical="top" wrapText="1"/>
    </xf>
    <xf numFmtId="0" fontId="9" fillId="0" borderId="28" xfId="0" applyFont="1" applyBorder="1" applyAlignment="1">
      <alignment horizontal="left" vertical="center" wrapText="1"/>
    </xf>
    <xf numFmtId="0" fontId="9" fillId="0" borderId="25" xfId="0" applyFont="1" applyBorder="1" applyAlignment="1">
      <alignment horizontal="left" vertical="center" wrapText="1"/>
    </xf>
    <xf numFmtId="0" fontId="9" fillId="0" borderId="39" xfId="0" applyFont="1" applyBorder="1" applyAlignment="1">
      <alignment horizontal="left" vertical="center" wrapText="1"/>
    </xf>
    <xf numFmtId="44" fontId="1" fillId="0" borderId="4" xfId="0" applyNumberFormat="1" applyFont="1" applyFill="1" applyBorder="1" applyAlignment="1">
      <alignment horizontal="center" vertical="center"/>
    </xf>
    <xf numFmtId="44" fontId="1" fillId="0" borderId="3" xfId="0" applyNumberFormat="1" applyFont="1" applyFill="1" applyBorder="1" applyAlignment="1">
      <alignment horizontal="center" vertical="center"/>
    </xf>
    <xf numFmtId="44" fontId="0" fillId="9" borderId="4" xfId="0" applyNumberFormat="1" applyFill="1" applyBorder="1" applyAlignment="1">
      <alignment horizontal="center" vertical="center"/>
    </xf>
    <xf numFmtId="44" fontId="0" fillId="9" borderId="3" xfId="0" applyNumberFormat="1" applyFill="1" applyBorder="1" applyAlignment="1">
      <alignment horizontal="center" vertical="center"/>
    </xf>
    <xf numFmtId="0" fontId="2" fillId="0" borderId="28" xfId="0" applyFont="1" applyBorder="1" applyAlignment="1">
      <alignment horizontal="center" vertical="top" wrapText="1"/>
    </xf>
    <xf numFmtId="0" fontId="2" fillId="0" borderId="25" xfId="0" applyFont="1" applyBorder="1" applyAlignment="1">
      <alignment horizontal="center" vertical="top" wrapText="1"/>
    </xf>
    <xf numFmtId="0" fontId="2" fillId="0" borderId="39" xfId="0" applyFont="1" applyBorder="1" applyAlignment="1">
      <alignment horizontal="center" vertical="top" wrapText="1"/>
    </xf>
    <xf numFmtId="0" fontId="1" fillId="0" borderId="28" xfId="0" applyFont="1" applyBorder="1" applyAlignment="1">
      <alignment horizontal="left" vertical="center" wrapText="1"/>
    </xf>
    <xf numFmtId="0" fontId="1" fillId="0" borderId="25" xfId="0" applyFont="1" applyBorder="1" applyAlignment="1">
      <alignment horizontal="left" vertical="center" wrapText="1"/>
    </xf>
    <xf numFmtId="0" fontId="1" fillId="0" borderId="39" xfId="0" applyFont="1" applyBorder="1" applyAlignment="1">
      <alignment horizontal="left" vertical="center" wrapText="1"/>
    </xf>
    <xf numFmtId="0" fontId="1" fillId="0" borderId="8" xfId="0" applyFont="1" applyBorder="1" applyAlignment="1">
      <alignment horizontal="center" vertical="center" wrapText="1"/>
    </xf>
    <xf numFmtId="0" fontId="1" fillId="0" borderId="27" xfId="0" applyFont="1" applyBorder="1" applyAlignment="1">
      <alignment horizontal="center" vertical="center" wrapText="1"/>
    </xf>
    <xf numFmtId="49" fontId="4" fillId="4" borderId="21" xfId="0" applyNumberFormat="1" applyFont="1" applyFill="1" applyBorder="1" applyAlignment="1">
      <alignment horizontal="center" vertical="center" wrapText="1"/>
    </xf>
    <xf numFmtId="49" fontId="4" fillId="4" borderId="22" xfId="0" applyNumberFormat="1" applyFont="1" applyFill="1" applyBorder="1" applyAlignment="1">
      <alignment horizontal="center" vertical="center"/>
    </xf>
    <xf numFmtId="49" fontId="4" fillId="4" borderId="23" xfId="0" applyNumberFormat="1" applyFont="1" applyFill="1" applyBorder="1" applyAlignment="1">
      <alignment horizontal="center" vertical="center"/>
    </xf>
    <xf numFmtId="0" fontId="0" fillId="2" borderId="20" xfId="0"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center" vertical="center" wrapText="1"/>
    </xf>
    <xf numFmtId="44" fontId="0" fillId="0" borderId="27" xfId="0" applyNumberFormat="1" applyFill="1" applyBorder="1" applyAlignment="1">
      <alignment horizontal="center" vertical="center"/>
    </xf>
    <xf numFmtId="44" fontId="0" fillId="0" borderId="25" xfId="0" applyNumberFormat="1" applyFill="1" applyBorder="1" applyAlignment="1">
      <alignment horizontal="center" vertical="center"/>
    </xf>
    <xf numFmtId="44" fontId="1" fillId="0" borderId="29" xfId="1" applyNumberFormat="1" applyFont="1" applyFill="1" applyBorder="1" applyAlignment="1">
      <alignment horizontal="center" vertical="center"/>
    </xf>
    <xf numFmtId="44" fontId="1" fillId="0" borderId="26" xfId="1" applyNumberFormat="1" applyFont="1" applyFill="1" applyBorder="1" applyAlignment="1">
      <alignment horizontal="center" vertical="center"/>
    </xf>
    <xf numFmtId="0" fontId="11" fillId="10" borderId="8" xfId="0" applyFont="1" applyFill="1" applyBorder="1" applyAlignment="1">
      <alignment horizontal="center" vertical="top" wrapText="1"/>
    </xf>
    <xf numFmtId="0" fontId="11" fillId="10" borderId="27" xfId="0" applyFont="1" applyFill="1" applyBorder="1" applyAlignment="1">
      <alignment horizontal="center" vertical="top" wrapText="1"/>
    </xf>
    <xf numFmtId="0" fontId="11" fillId="10" borderId="38" xfId="0" applyFont="1" applyFill="1" applyBorder="1" applyAlignment="1">
      <alignment horizontal="center" vertical="top" wrapText="1"/>
    </xf>
    <xf numFmtId="0" fontId="11" fillId="10" borderId="28" xfId="0" applyFont="1" applyFill="1" applyBorder="1" applyAlignment="1">
      <alignment horizontal="center" vertical="top" wrapText="1"/>
    </xf>
    <xf numFmtId="0" fontId="11" fillId="10" borderId="25" xfId="0" applyFont="1" applyFill="1" applyBorder="1" applyAlignment="1">
      <alignment horizontal="center" vertical="top" wrapText="1"/>
    </xf>
    <xf numFmtId="0" fontId="11" fillId="10" borderId="39" xfId="0" applyFont="1" applyFill="1" applyBorder="1" applyAlignment="1">
      <alignment horizontal="center" vertical="top" wrapText="1"/>
    </xf>
    <xf numFmtId="49" fontId="1" fillId="2" borderId="33" xfId="0" applyNumberFormat="1" applyFont="1" applyFill="1" applyBorder="1" applyAlignment="1">
      <alignment horizontal="center" vertical="center"/>
    </xf>
    <xf numFmtId="49" fontId="1" fillId="2" borderId="41" xfId="0" applyNumberFormat="1" applyFont="1" applyFill="1" applyBorder="1" applyAlignment="1">
      <alignment horizontal="center" vertical="center"/>
    </xf>
    <xf numFmtId="49" fontId="1" fillId="2" borderId="8" xfId="0" applyNumberFormat="1" applyFont="1" applyFill="1" applyBorder="1" applyAlignment="1">
      <alignment horizontal="center" vertical="center"/>
    </xf>
    <xf numFmtId="49" fontId="1" fillId="2" borderId="28" xfId="0" applyNumberFormat="1" applyFont="1" applyFill="1" applyBorder="1" applyAlignment="1">
      <alignment horizontal="center" vertical="center"/>
    </xf>
    <xf numFmtId="9" fontId="0" fillId="0" borderId="27" xfId="0" applyNumberFormat="1" applyFill="1" applyBorder="1" applyAlignment="1">
      <alignment horizontal="center" vertical="center"/>
    </xf>
    <xf numFmtId="9" fontId="0" fillId="0" borderId="25" xfId="0" applyNumberFormat="1" applyFill="1" applyBorder="1" applyAlignment="1">
      <alignment horizontal="center" vertical="center"/>
    </xf>
    <xf numFmtId="44" fontId="0" fillId="8" borderId="27" xfId="0" applyNumberFormat="1" applyFill="1" applyBorder="1" applyAlignment="1">
      <alignment horizontal="center" vertical="center"/>
    </xf>
    <xf numFmtId="44" fontId="0" fillId="8" borderId="25" xfId="0" applyNumberFormat="1" applyFill="1" applyBorder="1" applyAlignment="1">
      <alignment horizontal="center" vertical="center"/>
    </xf>
    <xf numFmtId="0" fontId="4" fillId="4" borderId="8" xfId="0" applyFont="1" applyFill="1" applyBorder="1" applyAlignment="1">
      <alignment horizontal="right" vertical="top" wrapText="1" shrinkToFit="1"/>
    </xf>
    <xf numFmtId="0" fontId="4" fillId="4" borderId="27" xfId="0" applyFont="1" applyFill="1" applyBorder="1" applyAlignment="1">
      <alignment horizontal="right" vertical="top" wrapText="1" shrinkToFit="1"/>
    </xf>
    <xf numFmtId="0" fontId="2" fillId="4" borderId="28" xfId="0" applyFont="1" applyFill="1" applyBorder="1" applyAlignment="1">
      <alignment horizontal="center" vertical="top" wrapText="1" shrinkToFit="1"/>
    </xf>
    <xf numFmtId="0" fontId="2" fillId="4" borderId="25" xfId="0" applyFont="1" applyFill="1" applyBorder="1" applyAlignment="1">
      <alignment horizontal="center" vertical="top" wrapText="1" shrinkToFit="1"/>
    </xf>
    <xf numFmtId="0" fontId="2" fillId="4" borderId="39" xfId="0" applyFont="1" applyFill="1" applyBorder="1" applyAlignment="1">
      <alignment horizontal="center" vertical="top" wrapText="1" shrinkToFit="1"/>
    </xf>
    <xf numFmtId="0" fontId="1" fillId="0" borderId="6" xfId="0" applyFont="1" applyBorder="1" applyAlignment="1">
      <alignment horizontal="center" vertical="center" wrapText="1"/>
    </xf>
    <xf numFmtId="0" fontId="1" fillId="0" borderId="0" xfId="0" applyFont="1" applyBorder="1" applyAlignment="1">
      <alignment horizontal="center" vertical="center" wrapText="1"/>
    </xf>
    <xf numFmtId="0" fontId="0" fillId="2" borderId="8" xfId="0" applyFill="1" applyBorder="1" applyAlignment="1">
      <alignment horizontal="center" vertical="center" wrapText="1"/>
    </xf>
    <xf numFmtId="0" fontId="0" fillId="2" borderId="28" xfId="0" applyFill="1" applyBorder="1" applyAlignment="1">
      <alignment horizontal="center" vertical="center" wrapText="1"/>
    </xf>
    <xf numFmtId="0" fontId="11" fillId="10" borderId="9" xfId="0" applyFont="1" applyFill="1" applyBorder="1" applyAlignment="1">
      <alignment horizontal="left" vertical="center" wrapText="1"/>
    </xf>
    <xf numFmtId="0" fontId="11" fillId="10" borderId="7" xfId="0" applyFont="1" applyFill="1" applyBorder="1" applyAlignment="1">
      <alignment horizontal="left" vertical="center" wrapText="1"/>
    </xf>
    <xf numFmtId="0" fontId="11" fillId="10" borderId="5" xfId="0" applyFont="1" applyFill="1" applyBorder="1" applyAlignment="1">
      <alignment horizontal="left" vertical="center" wrapText="1"/>
    </xf>
    <xf numFmtId="49" fontId="4" fillId="0" borderId="21" xfId="0" applyNumberFormat="1" applyFont="1" applyFill="1" applyBorder="1" applyAlignment="1">
      <alignment horizontal="center" vertical="center" wrapText="1"/>
    </xf>
    <xf numFmtId="0" fontId="4" fillId="0" borderId="22" xfId="0" applyNumberFormat="1" applyFont="1" applyFill="1" applyBorder="1" applyAlignment="1">
      <alignment horizontal="center" vertical="center"/>
    </xf>
    <xf numFmtId="0" fontId="4" fillId="0" borderId="23" xfId="0" applyNumberFormat="1" applyFont="1" applyFill="1" applyBorder="1" applyAlignment="1">
      <alignment horizontal="center" vertical="center"/>
    </xf>
    <xf numFmtId="49" fontId="4" fillId="2" borderId="19" xfId="0" applyNumberFormat="1" applyFont="1" applyFill="1" applyBorder="1" applyAlignment="1">
      <alignment horizontal="center" vertical="center" wrapText="1"/>
    </xf>
    <xf numFmtId="0" fontId="4" fillId="2" borderId="7" xfId="0" applyNumberFormat="1" applyFont="1" applyFill="1" applyBorder="1" applyAlignment="1">
      <alignment horizontal="center" vertical="center"/>
    </xf>
    <xf numFmtId="0" fontId="4" fillId="2" borderId="20" xfId="0" applyNumberFormat="1" applyFont="1" applyFill="1" applyBorder="1" applyAlignment="1">
      <alignment horizontal="center" vertical="center"/>
    </xf>
    <xf numFmtId="9" fontId="12" fillId="10" borderId="8" xfId="0" applyNumberFormat="1" applyFont="1" applyFill="1" applyBorder="1" applyAlignment="1">
      <alignment horizontal="left" vertical="center" wrapText="1"/>
    </xf>
    <xf numFmtId="0" fontId="12" fillId="10" borderId="27" xfId="0" applyFont="1" applyFill="1" applyBorder="1" applyAlignment="1">
      <alignment horizontal="left" vertical="center" wrapText="1"/>
    </xf>
    <xf numFmtId="0" fontId="12" fillId="10" borderId="38" xfId="0" applyFont="1" applyFill="1" applyBorder="1" applyAlignment="1">
      <alignment horizontal="left" vertical="center" wrapText="1"/>
    </xf>
    <xf numFmtId="0" fontId="0" fillId="0" borderId="42" xfId="0" applyBorder="1" applyAlignment="1">
      <alignment horizontal="left" vertical="center" wrapText="1"/>
    </xf>
    <xf numFmtId="0" fontId="0" fillId="0" borderId="24" xfId="0" applyBorder="1" applyAlignment="1">
      <alignment horizontal="left" vertical="center" wrapText="1"/>
    </xf>
    <xf numFmtId="0" fontId="0" fillId="0" borderId="43" xfId="0" applyBorder="1" applyAlignment="1">
      <alignment horizontal="left" vertical="center" wrapText="1"/>
    </xf>
    <xf numFmtId="0" fontId="12" fillId="10" borderId="6" xfId="0" applyFont="1" applyFill="1" applyBorder="1" applyAlignment="1">
      <alignment horizontal="left" vertical="center" wrapText="1"/>
    </xf>
    <xf numFmtId="0" fontId="12" fillId="10" borderId="0" xfId="0" applyFont="1" applyFill="1" applyBorder="1" applyAlignment="1">
      <alignment horizontal="left" vertical="center" wrapText="1"/>
    </xf>
    <xf numFmtId="0" fontId="12" fillId="10" borderId="40" xfId="0" applyFont="1" applyFill="1" applyBorder="1" applyAlignment="1">
      <alignment horizontal="left" vertical="center" wrapText="1"/>
    </xf>
    <xf numFmtId="49" fontId="1" fillId="2" borderId="13" xfId="0" applyNumberFormat="1" applyFont="1" applyFill="1" applyBorder="1" applyAlignment="1">
      <alignment horizontal="center" vertical="top"/>
    </xf>
    <xf numFmtId="164" fontId="0" fillId="2" borderId="14" xfId="0" applyNumberFormat="1" applyFill="1" applyBorder="1" applyAlignment="1">
      <alignment horizontal="center"/>
    </xf>
    <xf numFmtId="164" fontId="0" fillId="2" borderId="11" xfId="0" applyNumberFormat="1" applyFill="1" applyBorder="1" applyAlignment="1">
      <alignment horizontal="center"/>
    </xf>
    <xf numFmtId="164" fontId="0" fillId="2" borderId="12" xfId="0" applyNumberFormat="1" applyFill="1" applyBorder="1" applyAlignment="1">
      <alignment horizontal="center"/>
    </xf>
    <xf numFmtId="0" fontId="2" fillId="2" borderId="9"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5" xfId="0" applyFont="1" applyFill="1" applyBorder="1" applyAlignment="1">
      <alignment horizontal="left" vertical="center" wrapText="1"/>
    </xf>
    <xf numFmtId="44" fontId="1" fillId="0" borderId="14" xfId="0" applyNumberFormat="1" applyFont="1" applyFill="1" applyBorder="1" applyAlignment="1">
      <alignment horizontal="center"/>
    </xf>
    <xf numFmtId="44" fontId="1" fillId="0" borderId="12" xfId="0" applyNumberFormat="1" applyFont="1" applyFill="1" applyBorder="1" applyAlignment="1">
      <alignment horizontal="center"/>
    </xf>
    <xf numFmtId="49" fontId="0" fillId="0" borderId="13" xfId="0" applyNumberFormat="1" applyBorder="1" applyAlignment="1">
      <alignment horizontal="center" vertical="center"/>
    </xf>
    <xf numFmtId="0" fontId="0" fillId="0" borderId="18" xfId="0" applyNumberFormat="1" applyBorder="1" applyAlignment="1">
      <alignment horizontal="center" vertical="center"/>
    </xf>
    <xf numFmtId="9" fontId="0" fillId="0" borderId="14" xfId="1" applyFont="1" applyFill="1" applyBorder="1" applyAlignment="1">
      <alignment horizontal="right" vertical="center"/>
    </xf>
    <xf numFmtId="9" fontId="0" fillId="0" borderId="12" xfId="1" applyFont="1" applyFill="1" applyBorder="1" applyAlignment="1">
      <alignment horizontal="right" vertical="center"/>
    </xf>
    <xf numFmtId="0" fontId="2" fillId="4" borderId="9" xfId="0" applyFont="1" applyFill="1" applyBorder="1" applyAlignment="1">
      <alignment horizontal="center" vertical="top" wrapText="1" shrinkToFit="1"/>
    </xf>
    <xf numFmtId="0" fontId="2" fillId="4" borderId="7" xfId="0" applyFont="1" applyFill="1" applyBorder="1" applyAlignment="1">
      <alignment horizontal="center" vertical="top" wrapText="1" shrinkToFit="1"/>
    </xf>
    <xf numFmtId="0" fontId="2" fillId="4" borderId="5" xfId="0" applyFont="1" applyFill="1" applyBorder="1" applyAlignment="1">
      <alignment horizontal="center" vertical="top" wrapText="1" shrinkToFit="1"/>
    </xf>
    <xf numFmtId="49" fontId="0" fillId="2" borderId="13" xfId="0" applyNumberFormat="1" applyFill="1" applyBorder="1" applyAlignment="1">
      <alignment horizontal="center" vertical="center"/>
    </xf>
    <xf numFmtId="49" fontId="0" fillId="2" borderId="18" xfId="0" applyNumberFormat="1" applyFill="1" applyBorder="1" applyAlignment="1">
      <alignment horizontal="center" vertical="center"/>
    </xf>
    <xf numFmtId="0" fontId="14" fillId="0" borderId="44" xfId="0" applyNumberFormat="1" applyFont="1" applyBorder="1" applyAlignment="1">
      <alignment horizontal="center" wrapText="1"/>
    </xf>
    <xf numFmtId="0" fontId="14" fillId="0" borderId="45" xfId="0" applyNumberFormat="1" applyFont="1" applyBorder="1" applyAlignment="1">
      <alignment horizontal="center" wrapText="1"/>
    </xf>
    <xf numFmtId="0" fontId="14" fillId="0" borderId="46" xfId="0" applyNumberFormat="1" applyFont="1" applyBorder="1" applyAlignment="1">
      <alignment horizontal="center" wrapText="1"/>
    </xf>
    <xf numFmtId="0" fontId="4" fillId="4" borderId="21" xfId="0" applyNumberFormat="1" applyFont="1" applyFill="1" applyBorder="1" applyAlignment="1">
      <alignment horizontal="center" vertical="center" wrapText="1"/>
    </xf>
    <xf numFmtId="0" fontId="4" fillId="4" borderId="22" xfId="0" applyNumberFormat="1" applyFont="1" applyFill="1" applyBorder="1" applyAlignment="1">
      <alignment horizontal="center" vertical="center"/>
    </xf>
    <xf numFmtId="0" fontId="4" fillId="4" borderId="23" xfId="0" applyNumberFormat="1" applyFont="1" applyFill="1" applyBorder="1" applyAlignment="1">
      <alignment horizontal="center" vertical="center"/>
    </xf>
    <xf numFmtId="0" fontId="4" fillId="2" borderId="19" xfId="0" applyNumberFormat="1" applyFont="1" applyFill="1" applyBorder="1" applyAlignment="1">
      <alignment horizontal="center" vertical="center" wrapText="1"/>
    </xf>
    <xf numFmtId="0" fontId="12" fillId="10" borderId="8" xfId="0" applyFont="1" applyFill="1" applyBorder="1" applyAlignment="1">
      <alignment horizontal="left" vertical="center" wrapText="1"/>
    </xf>
    <xf numFmtId="0" fontId="4" fillId="4" borderId="9"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12" fillId="0" borderId="8"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38" xfId="0" applyFont="1" applyFill="1" applyBorder="1" applyAlignment="1">
      <alignment horizontal="left" vertical="center" wrapText="1"/>
    </xf>
    <xf numFmtId="9" fontId="0" fillId="0" borderId="29" xfId="1" applyFont="1" applyFill="1" applyBorder="1" applyAlignment="1">
      <alignment horizontal="right" vertical="center"/>
    </xf>
    <xf numFmtId="9" fontId="0" fillId="0" borderId="26" xfId="1" applyFont="1" applyFill="1" applyBorder="1" applyAlignment="1">
      <alignment horizontal="right" vertical="center"/>
    </xf>
    <xf numFmtId="0" fontId="12" fillId="10" borderId="8" xfId="0" applyFont="1" applyFill="1" applyBorder="1" applyAlignment="1">
      <alignment horizontal="center" vertical="center" wrapText="1"/>
    </xf>
    <xf numFmtId="0" fontId="12" fillId="10" borderId="27" xfId="0" applyFont="1" applyFill="1" applyBorder="1" applyAlignment="1">
      <alignment horizontal="center" vertical="center" wrapText="1"/>
    </xf>
    <xf numFmtId="0" fontId="12" fillId="10" borderId="38" xfId="0" applyFont="1" applyFill="1" applyBorder="1" applyAlignment="1">
      <alignment horizontal="center" vertical="center" wrapText="1"/>
    </xf>
    <xf numFmtId="0" fontId="12" fillId="10" borderId="28" xfId="0" applyFont="1" applyFill="1" applyBorder="1" applyAlignment="1">
      <alignment horizontal="center" vertical="center" wrapText="1"/>
    </xf>
    <xf numFmtId="0" fontId="12" fillId="10" borderId="25" xfId="0" applyFont="1" applyFill="1" applyBorder="1" applyAlignment="1">
      <alignment horizontal="center" vertical="center" wrapText="1"/>
    </xf>
    <xf numFmtId="0" fontId="12" fillId="10" borderId="39" xfId="0" applyFont="1" applyFill="1" applyBorder="1" applyAlignment="1">
      <alignment horizontal="center" vertical="center" wrapText="1"/>
    </xf>
    <xf numFmtId="0" fontId="12" fillId="10" borderId="8" xfId="0" applyFont="1" applyFill="1" applyBorder="1" applyAlignment="1">
      <alignment horizontal="center" vertical="top" wrapText="1"/>
    </xf>
    <xf numFmtId="0" fontId="12" fillId="10" borderId="27" xfId="0" applyFont="1" applyFill="1" applyBorder="1" applyAlignment="1">
      <alignment horizontal="center" vertical="top" wrapText="1"/>
    </xf>
    <xf numFmtId="0" fontId="12" fillId="10" borderId="38" xfId="0" applyFont="1" applyFill="1" applyBorder="1" applyAlignment="1">
      <alignment horizontal="center" vertical="top" wrapText="1"/>
    </xf>
    <xf numFmtId="0" fontId="12" fillId="10" borderId="28" xfId="0" applyFont="1" applyFill="1" applyBorder="1" applyAlignment="1">
      <alignment horizontal="center" vertical="top" wrapText="1"/>
    </xf>
    <xf numFmtId="0" fontId="12" fillId="10" borderId="25" xfId="0" applyFont="1" applyFill="1" applyBorder="1" applyAlignment="1">
      <alignment horizontal="center" vertical="top" wrapText="1"/>
    </xf>
    <xf numFmtId="0" fontId="12" fillId="10" borderId="39" xfId="0" applyFont="1" applyFill="1" applyBorder="1" applyAlignment="1">
      <alignment horizontal="center" vertical="top" wrapText="1"/>
    </xf>
    <xf numFmtId="44" fontId="0" fillId="0" borderId="14" xfId="1" applyNumberFormat="1" applyFont="1" applyFill="1" applyBorder="1" applyAlignment="1">
      <alignment horizontal="right" vertical="center"/>
    </xf>
    <xf numFmtId="0" fontId="5" fillId="0" borderId="25" xfId="0" applyFont="1" applyBorder="1" applyAlignment="1">
      <alignment horizontal="left" vertical="top" wrapText="1"/>
    </xf>
    <xf numFmtId="0" fontId="5" fillId="0" borderId="39" xfId="0" applyFont="1" applyBorder="1" applyAlignment="1">
      <alignment horizontal="left" vertical="top" wrapText="1"/>
    </xf>
    <xf numFmtId="44" fontId="6" fillId="6" borderId="4" xfId="0" applyNumberFormat="1" applyFont="1" applyFill="1" applyBorder="1" applyAlignment="1" applyProtection="1">
      <alignment horizontal="left" vertical="center"/>
      <protection locked="0"/>
    </xf>
    <xf numFmtId="44" fontId="6" fillId="6" borderId="3" xfId="0" applyNumberFormat="1" applyFont="1" applyFill="1" applyBorder="1" applyAlignment="1" applyProtection="1">
      <alignment horizontal="left" vertical="center"/>
      <protection locked="0"/>
    </xf>
    <xf numFmtId="0" fontId="5" fillId="0" borderId="8" xfId="0" applyFont="1" applyBorder="1" applyAlignment="1">
      <alignment horizontal="center" vertical="center" wrapText="1"/>
    </xf>
    <xf numFmtId="0" fontId="5" fillId="0" borderId="27" xfId="0" applyFont="1" applyBorder="1" applyAlignment="1">
      <alignment horizontal="center" vertical="center" wrapText="1"/>
    </xf>
    <xf numFmtId="0" fontId="4" fillId="4" borderId="8" xfId="0" applyFont="1" applyFill="1" applyBorder="1" applyAlignment="1">
      <alignment horizontal="left" vertical="top" wrapText="1" shrinkToFit="1"/>
    </xf>
    <xf numFmtId="0" fontId="4" fillId="4" borderId="27" xfId="0" applyFont="1" applyFill="1" applyBorder="1" applyAlignment="1">
      <alignment horizontal="left" vertical="top" wrapText="1" shrinkToFit="1"/>
    </xf>
    <xf numFmtId="0" fontId="9" fillId="4" borderId="28" xfId="0" applyFont="1" applyFill="1" applyBorder="1" applyAlignment="1">
      <alignment horizontal="left" vertical="top" wrapText="1" shrinkToFit="1"/>
    </xf>
    <xf numFmtId="0" fontId="9" fillId="4" borderId="25" xfId="0" applyFont="1" applyFill="1" applyBorder="1" applyAlignment="1">
      <alignment horizontal="left" vertical="top" wrapText="1" shrinkToFit="1"/>
    </xf>
    <xf numFmtId="0" fontId="9" fillId="4" borderId="39" xfId="0" applyFont="1" applyFill="1" applyBorder="1" applyAlignment="1">
      <alignment horizontal="left" vertical="top" wrapText="1" shrinkToFit="1"/>
    </xf>
    <xf numFmtId="6" fontId="20" fillId="0" borderId="2" xfId="0" applyNumberFormat="1" applyFont="1" applyFill="1" applyBorder="1" applyAlignment="1">
      <alignment vertical="center" wrapText="1"/>
    </xf>
    <xf numFmtId="0" fontId="0" fillId="0" borderId="2" xfId="0" applyBorder="1" applyAlignment="1">
      <alignment vertical="center" wrapText="1"/>
    </xf>
    <xf numFmtId="0" fontId="1" fillId="0" borderId="9" xfId="0" applyFont="1" applyBorder="1" applyAlignment="1" applyProtection="1">
      <alignment horizontal="left" vertical="center" wrapText="1"/>
      <protection locked="0"/>
    </xf>
    <xf numFmtId="0" fontId="0" fillId="0" borderId="28"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0" fontId="2" fillId="2" borderId="13" xfId="0" applyNumberFormat="1" applyFont="1" applyFill="1" applyBorder="1" applyAlignment="1">
      <alignment horizontal="center" vertical="top"/>
    </xf>
    <xf numFmtId="0" fontId="2" fillId="2" borderId="10" xfId="0" applyNumberFormat="1" applyFont="1" applyFill="1" applyBorder="1" applyAlignment="1">
      <alignment horizontal="center" vertical="top"/>
    </xf>
    <xf numFmtId="0" fontId="2" fillId="2" borderId="18" xfId="0" applyNumberFormat="1" applyFont="1" applyFill="1" applyBorder="1" applyAlignment="1">
      <alignment horizontal="center" vertical="top"/>
    </xf>
    <xf numFmtId="0" fontId="4" fillId="4" borderId="8" xfId="0" applyFont="1" applyFill="1" applyBorder="1" applyAlignment="1">
      <alignment horizontal="left" wrapText="1"/>
    </xf>
    <xf numFmtId="0" fontId="4" fillId="4" borderId="27" xfId="0" applyFont="1" applyFill="1" applyBorder="1" applyAlignment="1">
      <alignment horizontal="left" wrapText="1"/>
    </xf>
    <xf numFmtId="0" fontId="4" fillId="4" borderId="38" xfId="0" applyFont="1" applyFill="1" applyBorder="1" applyAlignment="1">
      <alignment horizontal="left" wrapText="1"/>
    </xf>
    <xf numFmtId="0" fontId="0" fillId="0" borderId="2" xfId="0" applyFill="1" applyBorder="1" applyAlignment="1">
      <alignment vertical="center" wrapText="1"/>
    </xf>
    <xf numFmtId="6" fontId="12" fillId="10" borderId="7" xfId="0" applyNumberFormat="1" applyFont="1" applyFill="1" applyBorder="1" applyAlignment="1">
      <alignment vertical="center" wrapText="1"/>
    </xf>
    <xf numFmtId="49" fontId="0" fillId="0" borderId="13" xfId="0" applyNumberFormat="1" applyBorder="1" applyAlignment="1">
      <alignment horizontal="left" vertical="top"/>
    </xf>
    <xf numFmtId="49" fontId="0" fillId="0" borderId="18" xfId="0" applyNumberFormat="1" applyBorder="1" applyAlignment="1">
      <alignment horizontal="left" vertical="top"/>
    </xf>
    <xf numFmtId="0" fontId="8" fillId="0" borderId="14" xfId="0" applyFont="1" applyFill="1" applyBorder="1" applyAlignment="1">
      <alignment horizontal="center" vertical="center" wrapText="1"/>
    </xf>
    <xf numFmtId="0" fontId="8" fillId="0" borderId="12" xfId="0" applyFont="1" applyFill="1" applyBorder="1" applyAlignment="1">
      <alignment horizontal="center" vertical="center" wrapText="1"/>
    </xf>
    <xf numFmtId="9" fontId="0" fillId="6" borderId="8" xfId="1" applyFont="1" applyFill="1" applyBorder="1" applyAlignment="1" applyProtection="1">
      <alignment horizontal="center" vertical="center"/>
      <protection locked="0"/>
    </xf>
    <xf numFmtId="9" fontId="0" fillId="6" borderId="28" xfId="1" applyFont="1" applyFill="1" applyBorder="1" applyAlignment="1" applyProtection="1">
      <alignment horizontal="center" vertical="center"/>
      <protection locked="0"/>
    </xf>
    <xf numFmtId="0" fontId="6" fillId="2" borderId="7" xfId="0" applyFont="1" applyFill="1" applyBorder="1" applyAlignment="1">
      <alignment horizontal="center" vertical="center" wrapText="1"/>
    </xf>
    <xf numFmtId="0" fontId="4" fillId="4" borderId="9" xfId="0" applyFont="1" applyFill="1" applyBorder="1" applyAlignment="1">
      <alignment horizontal="left" wrapText="1"/>
    </xf>
    <xf numFmtId="0" fontId="4" fillId="4" borderId="7" xfId="0" applyFont="1" applyFill="1" applyBorder="1" applyAlignment="1">
      <alignment horizontal="left" wrapText="1"/>
    </xf>
    <xf numFmtId="0" fontId="4" fillId="4" borderId="5" xfId="0" applyFont="1" applyFill="1" applyBorder="1" applyAlignment="1">
      <alignment horizontal="left"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4" fillId="12" borderId="52" xfId="0" applyFont="1" applyFill="1" applyBorder="1" applyAlignment="1">
      <alignment horizontal="left" vertical="center" wrapText="1"/>
    </xf>
    <xf numFmtId="0" fontId="4" fillId="12" borderId="53" xfId="0" applyFont="1" applyFill="1" applyBorder="1" applyAlignment="1">
      <alignment horizontal="left" vertical="center" wrapText="1"/>
    </xf>
    <xf numFmtId="0" fontId="4" fillId="12" borderId="54" xfId="0" applyFont="1" applyFill="1" applyBorder="1" applyAlignment="1">
      <alignment horizontal="left" vertical="center" wrapText="1"/>
    </xf>
    <xf numFmtId="0" fontId="4" fillId="12" borderId="51" xfId="0" applyFont="1" applyFill="1" applyBorder="1" applyAlignment="1">
      <alignment horizontal="left" vertical="center" wrapText="1"/>
    </xf>
    <xf numFmtId="0" fontId="4" fillId="12" borderId="0" xfId="0" applyFont="1" applyFill="1" applyBorder="1" applyAlignment="1">
      <alignment horizontal="left" vertical="center" wrapText="1"/>
    </xf>
    <xf numFmtId="0" fontId="4" fillId="12" borderId="17" xfId="0" applyFont="1" applyFill="1" applyBorder="1" applyAlignment="1">
      <alignment horizontal="left" vertical="center" wrapText="1"/>
    </xf>
    <xf numFmtId="0" fontId="4" fillId="12" borderId="30" xfId="0" applyFont="1" applyFill="1" applyBorder="1" applyAlignment="1">
      <alignment horizontal="left" vertical="center" wrapText="1"/>
    </xf>
    <xf numFmtId="0" fontId="4" fillId="12" borderId="31" xfId="0" applyFont="1" applyFill="1" applyBorder="1" applyAlignment="1">
      <alignment horizontal="left" vertical="center" wrapText="1"/>
    </xf>
    <xf numFmtId="0" fontId="4" fillId="12" borderId="32" xfId="0" applyFont="1" applyFill="1" applyBorder="1" applyAlignment="1">
      <alignment horizontal="left" vertical="center" wrapText="1"/>
    </xf>
    <xf numFmtId="49" fontId="2" fillId="2" borderId="18" xfId="0" applyNumberFormat="1" applyFont="1" applyFill="1" applyBorder="1" applyAlignment="1">
      <alignment horizontal="center" vertical="top"/>
    </xf>
    <xf numFmtId="49" fontId="2" fillId="2" borderId="10" xfId="0" applyNumberFormat="1" applyFont="1" applyFill="1" applyBorder="1" applyAlignment="1">
      <alignment horizontal="center" vertical="top"/>
    </xf>
    <xf numFmtId="6" fontId="20" fillId="0" borderId="27" xfId="0" applyNumberFormat="1" applyFont="1" applyFill="1" applyBorder="1" applyAlignment="1">
      <alignment vertical="center" wrapText="1"/>
    </xf>
    <xf numFmtId="0" fontId="0" fillId="0" borderId="27" xfId="0" applyFill="1" applyBorder="1" applyAlignment="1">
      <alignment vertical="center" wrapText="1"/>
    </xf>
    <xf numFmtId="6" fontId="20" fillId="0" borderId="0" xfId="0" applyNumberFormat="1" applyFont="1" applyFill="1" applyBorder="1" applyAlignment="1">
      <alignment vertical="center" wrapText="1"/>
    </xf>
    <xf numFmtId="0" fontId="0" fillId="0" borderId="0" xfId="0" applyAlignment="1">
      <alignment vertical="center" wrapText="1"/>
    </xf>
    <xf numFmtId="0" fontId="5" fillId="0" borderId="6" xfId="0" applyFont="1" applyBorder="1" applyAlignment="1">
      <alignment horizontal="right" vertical="top" wrapText="1"/>
    </xf>
    <xf numFmtId="0" fontId="5" fillId="0" borderId="0" xfId="0" applyFont="1" applyBorder="1" applyAlignment="1">
      <alignment horizontal="right" vertical="top" wrapText="1"/>
    </xf>
    <xf numFmtId="44" fontId="6" fillId="0" borderId="4" xfId="0" applyNumberFormat="1" applyFont="1" applyFill="1" applyBorder="1" applyAlignment="1">
      <alignment horizontal="center" vertical="center"/>
    </xf>
    <xf numFmtId="44" fontId="6" fillId="0" borderId="3" xfId="0" applyNumberFormat="1" applyFont="1" applyFill="1" applyBorder="1" applyAlignment="1">
      <alignment horizontal="center" vertical="center"/>
    </xf>
    <xf numFmtId="0" fontId="6" fillId="0" borderId="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8" xfId="0" applyFont="1" applyBorder="1" applyAlignment="1">
      <alignment horizontal="left" vertical="center" wrapText="1"/>
    </xf>
    <xf numFmtId="0" fontId="6" fillId="0" borderId="25" xfId="0" applyFont="1" applyBorder="1" applyAlignment="1">
      <alignment horizontal="left" vertical="center" wrapText="1"/>
    </xf>
    <xf numFmtId="0" fontId="6" fillId="0" borderId="39" xfId="0" applyFont="1" applyBorder="1" applyAlignment="1">
      <alignment horizontal="left" vertical="center" wrapText="1"/>
    </xf>
    <xf numFmtId="0" fontId="5" fillId="0" borderId="28" xfId="0" applyFont="1" applyBorder="1" applyAlignment="1">
      <alignment horizontal="left" vertical="center" wrapText="1"/>
    </xf>
    <xf numFmtId="0" fontId="5" fillId="0" borderId="25" xfId="0" applyFont="1" applyBorder="1" applyAlignment="1">
      <alignment horizontal="left" vertical="center" wrapText="1"/>
    </xf>
    <xf numFmtId="0" fontId="5" fillId="0" borderId="39" xfId="0" applyFont="1" applyBorder="1" applyAlignment="1">
      <alignment horizontal="left" vertical="center" wrapText="1"/>
    </xf>
    <xf numFmtId="0" fontId="1" fillId="2" borderId="9" xfId="0"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2" borderId="33" xfId="0" applyNumberFormat="1" applyFont="1" applyFill="1" applyBorder="1" applyAlignment="1">
      <alignment horizontal="center" vertical="center"/>
    </xf>
    <xf numFmtId="49" fontId="6" fillId="2" borderId="41"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xf>
    <xf numFmtId="49" fontId="6" fillId="2" borderId="28" xfId="0" applyNumberFormat="1" applyFont="1" applyFill="1" applyBorder="1" applyAlignment="1">
      <alignment horizontal="center" vertical="center"/>
    </xf>
    <xf numFmtId="49" fontId="6" fillId="2" borderId="27" xfId="0" applyNumberFormat="1" applyFont="1" applyFill="1" applyBorder="1" applyAlignment="1">
      <alignment horizontal="center" vertical="center"/>
    </xf>
    <xf numFmtId="49" fontId="6" fillId="2" borderId="25" xfId="0" applyNumberFormat="1" applyFont="1" applyFill="1" applyBorder="1" applyAlignment="1">
      <alignment horizontal="center" vertical="center"/>
    </xf>
    <xf numFmtId="49" fontId="6" fillId="2" borderId="4"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4" fontId="5" fillId="0" borderId="29" xfId="1" applyNumberFormat="1" applyFont="1" applyFill="1" applyBorder="1" applyAlignment="1">
      <alignment horizontal="center" vertical="center"/>
    </xf>
    <xf numFmtId="44" fontId="5" fillId="0" borderId="26" xfId="1" applyNumberFormat="1" applyFont="1" applyFill="1" applyBorder="1" applyAlignment="1">
      <alignment horizontal="center" vertical="center"/>
    </xf>
    <xf numFmtId="9" fontId="0" fillId="0" borderId="8" xfId="0" applyNumberFormat="1" applyFill="1" applyBorder="1" applyAlignment="1">
      <alignment horizontal="center" vertical="center"/>
    </xf>
    <xf numFmtId="9" fontId="0" fillId="0" borderId="28" xfId="0" applyNumberFormat="1" applyFill="1" applyBorder="1" applyAlignment="1">
      <alignment horizontal="center" vertical="center"/>
    </xf>
    <xf numFmtId="0" fontId="5" fillId="2" borderId="9"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7" xfId="0" applyFont="1" applyBorder="1" applyAlignment="1">
      <alignment horizontal="left" vertical="center" wrapText="1"/>
    </xf>
    <xf numFmtId="0" fontId="6" fillId="0" borderId="5" xfId="0" applyFont="1" applyBorder="1" applyAlignment="1">
      <alignment horizontal="left" vertical="center" wrapText="1"/>
    </xf>
    <xf numFmtId="0" fontId="4" fillId="0" borderId="21" xfId="0" applyNumberFormat="1" applyFont="1" applyFill="1" applyBorder="1" applyAlignment="1">
      <alignment horizontal="center" vertical="center"/>
    </xf>
    <xf numFmtId="0" fontId="2" fillId="0" borderId="28" xfId="0" applyFont="1" applyBorder="1" applyAlignment="1">
      <alignment horizontal="left" vertical="top" wrapText="1"/>
    </xf>
    <xf numFmtId="0" fontId="2" fillId="0" borderId="25" xfId="0" applyFont="1" applyBorder="1" applyAlignment="1">
      <alignment horizontal="left" vertical="top" wrapText="1"/>
    </xf>
    <xf numFmtId="0" fontId="2" fillId="0" borderId="39" xfId="0" applyFont="1" applyBorder="1" applyAlignment="1">
      <alignment horizontal="left" vertical="top" wrapText="1"/>
    </xf>
    <xf numFmtId="49" fontId="6" fillId="2" borderId="13" xfId="0" applyNumberFormat="1" applyFont="1" applyFill="1" applyBorder="1" applyAlignment="1">
      <alignment horizontal="center" vertical="top"/>
    </xf>
    <xf numFmtId="49" fontId="6" fillId="2" borderId="10" xfId="0" applyNumberFormat="1" applyFont="1" applyFill="1" applyBorder="1" applyAlignment="1">
      <alignment horizontal="center" vertical="top"/>
    </xf>
    <xf numFmtId="49" fontId="6" fillId="2" borderId="18" xfId="0" applyNumberFormat="1" applyFont="1" applyFill="1" applyBorder="1" applyAlignment="1">
      <alignment horizontal="center" vertical="top"/>
    </xf>
    <xf numFmtId="0" fontId="5" fillId="0" borderId="6" xfId="0" applyFont="1" applyBorder="1" applyAlignment="1">
      <alignment horizontal="left" vertical="top" wrapText="1"/>
    </xf>
    <xf numFmtId="0" fontId="5" fillId="0" borderId="0" xfId="0" applyFont="1" applyBorder="1" applyAlignment="1">
      <alignment horizontal="left" vertical="top" wrapText="1"/>
    </xf>
    <xf numFmtId="0" fontId="5" fillId="0" borderId="40" xfId="0" applyFont="1" applyBorder="1" applyAlignment="1">
      <alignment horizontal="left" vertical="top" wrapText="1"/>
    </xf>
    <xf numFmtId="44" fontId="6" fillId="0" borderId="14" xfId="0" applyNumberFormat="1" applyFont="1" applyFill="1" applyBorder="1" applyAlignment="1">
      <alignment horizontal="center"/>
    </xf>
    <xf numFmtId="44" fontId="6" fillId="0" borderId="12" xfId="0" applyNumberFormat="1" applyFont="1" applyFill="1" applyBorder="1" applyAlignment="1">
      <alignment horizontal="center"/>
    </xf>
    <xf numFmtId="0" fontId="5" fillId="0" borderId="28" xfId="0" applyFont="1" applyBorder="1" applyAlignment="1">
      <alignment horizontal="left" vertical="top" wrapText="1"/>
    </xf>
    <xf numFmtId="9" fontId="0" fillId="0" borderId="14" xfId="1" applyFont="1" applyFill="1" applyBorder="1" applyAlignment="1">
      <alignment horizontal="center" vertical="center"/>
    </xf>
    <xf numFmtId="9" fontId="0" fillId="0" borderId="12" xfId="1" applyFont="1" applyFill="1" applyBorder="1" applyAlignment="1">
      <alignment horizontal="center" vertical="center"/>
    </xf>
    <xf numFmtId="0" fontId="2" fillId="4" borderId="9" xfId="0" applyFont="1" applyFill="1" applyBorder="1" applyAlignment="1">
      <alignment horizontal="left" vertical="top" wrapText="1" shrinkToFit="1"/>
    </xf>
    <xf numFmtId="0" fontId="2" fillId="4" borderId="7" xfId="0" applyFont="1" applyFill="1" applyBorder="1" applyAlignment="1">
      <alignment horizontal="left" vertical="top" wrapText="1" shrinkToFit="1"/>
    </xf>
    <xf numFmtId="0" fontId="2" fillId="4" borderId="5" xfId="0" applyFont="1" applyFill="1" applyBorder="1" applyAlignment="1">
      <alignment horizontal="left" vertical="top" wrapText="1" shrinkToFit="1"/>
    </xf>
    <xf numFmtId="0" fontId="4" fillId="4" borderId="9"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5" xfId="0" applyFont="1" applyFill="1" applyBorder="1" applyAlignment="1">
      <alignment horizontal="left" vertical="center" wrapText="1"/>
    </xf>
    <xf numFmtId="0" fontId="5" fillId="0" borderId="9" xfId="0" applyFont="1" applyBorder="1" applyAlignment="1">
      <alignment horizontal="left" vertical="center" wrapText="1"/>
    </xf>
    <xf numFmtId="9" fontId="0" fillId="0" borderId="29" xfId="1" applyFont="1" applyFill="1" applyBorder="1" applyAlignment="1">
      <alignment horizontal="center" vertical="center"/>
    </xf>
    <xf numFmtId="9" fontId="0" fillId="0" borderId="26" xfId="1" applyFont="1" applyFill="1" applyBorder="1" applyAlignment="1">
      <alignment horizontal="center" vertical="center"/>
    </xf>
    <xf numFmtId="0" fontId="15" fillId="0" borderId="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 fillId="2" borderId="13" xfId="0" applyNumberFormat="1" applyFont="1" applyFill="1" applyBorder="1" applyAlignment="1">
      <alignment horizontal="center" vertical="center"/>
    </xf>
    <xf numFmtId="0" fontId="1" fillId="2" borderId="10" xfId="0" applyNumberFormat="1" applyFont="1" applyFill="1" applyBorder="1" applyAlignment="1">
      <alignment horizontal="center" vertical="center"/>
    </xf>
    <xf numFmtId="0" fontId="8" fillId="0" borderId="37" xfId="0" applyFont="1" applyFill="1" applyBorder="1" applyAlignment="1">
      <alignment horizontal="center" vertical="center" wrapText="1"/>
    </xf>
    <xf numFmtId="0" fontId="0" fillId="2" borderId="47" xfId="0" applyFill="1" applyBorder="1" applyAlignment="1">
      <alignment horizontal="center" vertical="center"/>
    </xf>
    <xf numFmtId="0" fontId="0" fillId="2" borderId="48" xfId="0" applyFill="1" applyBorder="1" applyAlignment="1">
      <alignment horizontal="center" vertical="center"/>
    </xf>
    <xf numFmtId="0" fontId="11" fillId="10" borderId="49" xfId="0" applyFont="1" applyFill="1" applyBorder="1" applyAlignment="1">
      <alignment horizontal="left" vertical="center" wrapText="1"/>
    </xf>
    <xf numFmtId="0" fontId="11" fillId="10" borderId="31" xfId="0" applyFont="1" applyFill="1" applyBorder="1" applyAlignment="1">
      <alignment horizontal="left" vertical="center" wrapText="1"/>
    </xf>
    <xf numFmtId="0" fontId="11" fillId="10" borderId="48" xfId="0" applyFont="1" applyFill="1" applyBorder="1" applyAlignment="1">
      <alignment horizontal="left" vertical="center" wrapText="1"/>
    </xf>
    <xf numFmtId="9" fontId="0" fillId="6" borderId="49" xfId="1" applyFont="1" applyFill="1" applyBorder="1" applyAlignment="1" applyProtection="1">
      <alignment horizontal="center" vertical="center"/>
      <protection locked="0"/>
    </xf>
    <xf numFmtId="0" fontId="8" fillId="0" borderId="50" xfId="0" applyFont="1" applyFill="1" applyBorder="1" applyAlignment="1">
      <alignment horizontal="center" vertical="center" wrapText="1"/>
    </xf>
    <xf numFmtId="0" fontId="4" fillId="4" borderId="8" xfId="0" applyFont="1" applyFill="1" applyBorder="1" applyAlignment="1">
      <alignment horizontal="left" vertical="top" wrapText="1"/>
    </xf>
    <xf numFmtId="0" fontId="4" fillId="4" borderId="27" xfId="0" applyFont="1" applyFill="1" applyBorder="1" applyAlignment="1">
      <alignment horizontal="left" vertical="top" wrapText="1"/>
    </xf>
    <xf numFmtId="0" fontId="4" fillId="4" borderId="38" xfId="0" applyFont="1" applyFill="1" applyBorder="1" applyAlignment="1">
      <alignment horizontal="left" vertical="top" wrapText="1"/>
    </xf>
    <xf numFmtId="44" fontId="1" fillId="0" borderId="16" xfId="1" applyNumberFormat="1" applyFont="1" applyFill="1" applyBorder="1" applyAlignment="1">
      <alignment horizontal="center" vertical="center"/>
    </xf>
    <xf numFmtId="0" fontId="0" fillId="2" borderId="15" xfId="0" applyFill="1" applyBorder="1" applyAlignment="1">
      <alignment horizontal="center" vertical="center"/>
    </xf>
    <xf numFmtId="0" fontId="0" fillId="2" borderId="2" xfId="0" applyFill="1" applyBorder="1" applyAlignment="1">
      <alignment horizontal="center" vertical="center"/>
    </xf>
    <xf numFmtId="0" fontId="11" fillId="3" borderId="2" xfId="0" applyFont="1" applyFill="1" applyBorder="1" applyAlignment="1">
      <alignment horizontal="left" vertical="center" wrapText="1"/>
    </xf>
    <xf numFmtId="9" fontId="0" fillId="0" borderId="2" xfId="0" applyNumberFormat="1" applyFill="1" applyBorder="1" applyAlignment="1">
      <alignment horizontal="center" vertical="center"/>
    </xf>
    <xf numFmtId="44" fontId="0" fillId="8" borderId="2" xfId="0" applyNumberFormat="1" applyFill="1" applyBorder="1" applyAlignment="1">
      <alignment horizontal="center" vertical="center"/>
    </xf>
    <xf numFmtId="44" fontId="0" fillId="0" borderId="2" xfId="0" applyNumberFormat="1" applyFill="1" applyBorder="1" applyAlignment="1">
      <alignment horizontal="center" vertical="center"/>
    </xf>
    <xf numFmtId="164" fontId="0" fillId="2" borderId="9" xfId="0" applyNumberFormat="1" applyFill="1" applyBorder="1" applyAlignment="1">
      <alignment horizontal="left" vertical="center" wrapText="1"/>
    </xf>
    <xf numFmtId="164" fontId="0" fillId="2" borderId="7" xfId="0" applyNumberFormat="1" applyFill="1" applyBorder="1" applyAlignment="1">
      <alignment horizontal="left" vertical="center" wrapText="1"/>
    </xf>
    <xf numFmtId="164" fontId="0" fillId="2" borderId="5" xfId="0" applyNumberFormat="1" applyFill="1" applyBorder="1" applyAlignment="1">
      <alignment horizontal="left" vertical="center" wrapText="1"/>
    </xf>
    <xf numFmtId="9" fontId="1" fillId="0" borderId="16" xfId="1" applyNumberFormat="1" applyFont="1" applyFill="1" applyBorder="1" applyAlignment="1">
      <alignment horizontal="center" vertical="center"/>
    </xf>
    <xf numFmtId="0" fontId="6" fillId="2" borderId="13" xfId="0" applyNumberFormat="1" applyFont="1" applyFill="1" applyBorder="1" applyAlignment="1">
      <alignment horizontal="center" vertical="center"/>
    </xf>
    <xf numFmtId="0" fontId="6" fillId="2" borderId="10" xfId="0" applyNumberFormat="1" applyFont="1" applyFill="1" applyBorder="1" applyAlignment="1">
      <alignment horizontal="center" vertical="center"/>
    </xf>
    <xf numFmtId="0" fontId="6" fillId="2" borderId="18" xfId="0" applyNumberFormat="1" applyFont="1" applyFill="1" applyBorder="1" applyAlignment="1">
      <alignment horizontal="center" vertical="center"/>
    </xf>
    <xf numFmtId="49" fontId="0" fillId="0" borderId="18" xfId="0" applyNumberFormat="1" applyBorder="1" applyAlignment="1">
      <alignment horizontal="center" vertical="center"/>
    </xf>
    <xf numFmtId="0" fontId="5" fillId="0" borderId="27" xfId="0" applyFont="1" applyBorder="1" applyAlignment="1">
      <alignment horizontal="left" vertical="center" wrapText="1"/>
    </xf>
    <xf numFmtId="0" fontId="5" fillId="0" borderId="38" xfId="0" applyFont="1" applyBorder="1" applyAlignment="1">
      <alignment horizontal="left" vertical="center" wrapText="1"/>
    </xf>
    <xf numFmtId="0" fontId="5" fillId="2" borderId="13" xfId="0" applyNumberFormat="1" applyFont="1" applyFill="1" applyBorder="1" applyAlignment="1">
      <alignment horizontal="center" vertical="center"/>
    </xf>
    <xf numFmtId="49" fontId="6" fillId="2" borderId="18" xfId="0" applyNumberFormat="1" applyFont="1" applyFill="1" applyBorder="1" applyAlignment="1">
      <alignment horizontal="center" vertical="center"/>
    </xf>
    <xf numFmtId="165" fontId="1" fillId="0" borderId="14" xfId="0" applyNumberFormat="1" applyFont="1" applyFill="1" applyBorder="1" applyAlignment="1">
      <alignment horizontal="center" vertical="center" wrapText="1"/>
    </xf>
    <xf numFmtId="165" fontId="1" fillId="0" borderId="37" xfId="0" applyNumberFormat="1" applyFont="1" applyFill="1" applyBorder="1" applyAlignment="1">
      <alignment horizontal="center" vertical="center" wrapText="1"/>
    </xf>
    <xf numFmtId="165" fontId="1" fillId="0" borderId="4" xfId="0" applyNumberFormat="1" applyFont="1" applyFill="1" applyBorder="1" applyAlignment="1">
      <alignment horizontal="center" vertical="center" wrapText="1"/>
    </xf>
    <xf numFmtId="165" fontId="1" fillId="0" borderId="50" xfId="0" applyNumberFormat="1" applyFont="1" applyFill="1" applyBorder="1" applyAlignment="1">
      <alignment horizontal="center" vertical="center" wrapText="1"/>
    </xf>
    <xf numFmtId="0" fontId="2" fillId="4" borderId="6" xfId="0" applyFont="1" applyFill="1" applyBorder="1" applyAlignment="1">
      <alignment horizontal="left" vertical="top" wrapText="1"/>
    </xf>
    <xf numFmtId="0" fontId="2" fillId="4" borderId="0" xfId="0" applyFont="1" applyFill="1" applyBorder="1" applyAlignment="1">
      <alignment horizontal="left" vertical="top" wrapText="1"/>
    </xf>
    <xf numFmtId="0" fontId="2" fillId="4" borderId="40" xfId="0" applyFont="1" applyFill="1" applyBorder="1" applyAlignment="1">
      <alignment horizontal="left" vertical="top" wrapText="1"/>
    </xf>
    <xf numFmtId="0" fontId="0" fillId="0" borderId="42"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9" fontId="0" fillId="0" borderId="17" xfId="1" applyFont="1" applyFill="1" applyBorder="1" applyAlignment="1">
      <alignment horizontal="center" vertical="center"/>
    </xf>
    <xf numFmtId="0" fontId="1" fillId="0" borderId="38" xfId="0" applyFont="1" applyBorder="1" applyAlignment="1">
      <alignment horizontal="left" vertical="center" wrapText="1"/>
    </xf>
    <xf numFmtId="0" fontId="4" fillId="2" borderId="21" xfId="0" applyNumberFormat="1" applyFont="1" applyFill="1" applyBorder="1" applyAlignment="1">
      <alignment horizontal="center" vertical="center" wrapText="1"/>
    </xf>
    <xf numFmtId="0" fontId="4" fillId="2" borderId="22" xfId="0" applyNumberFormat="1" applyFont="1" applyFill="1" applyBorder="1" applyAlignment="1">
      <alignment horizontal="center" vertical="center"/>
    </xf>
    <xf numFmtId="0" fontId="4" fillId="2" borderId="23" xfId="0" applyNumberFormat="1" applyFont="1" applyFill="1" applyBorder="1" applyAlignment="1">
      <alignment horizontal="center" vertical="center"/>
    </xf>
  </cellXfs>
  <cellStyles count="4">
    <cellStyle name="Prozent" xfId="1" builtinId="5"/>
    <cellStyle name="Standard" xfId="0" builtinId="0"/>
    <cellStyle name="Standard 2" xfId="3" xr:uid="{00000000-0005-0000-0000-000002000000}"/>
    <cellStyle name="Währung"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6:D14"/>
  <sheetViews>
    <sheetView workbookViewId="0">
      <selection activeCell="H14" sqref="H14"/>
    </sheetView>
  </sheetViews>
  <sheetFormatPr baseColWidth="10" defaultRowHeight="12.75"/>
  <sheetData>
    <row r="6" spans="1:4" ht="34.5">
      <c r="A6" s="140" t="s">
        <v>116</v>
      </c>
    </row>
    <row r="8" spans="1:4" ht="34.5">
      <c r="A8" s="140"/>
    </row>
    <row r="14" spans="1:4" ht="15.75">
      <c r="A14" s="177" t="s">
        <v>66</v>
      </c>
      <c r="B14" s="177"/>
      <c r="C14" s="177"/>
      <c r="D14" s="177"/>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pageSetUpPr fitToPage="1"/>
  </sheetPr>
  <dimension ref="A1:O21"/>
  <sheetViews>
    <sheetView zoomScale="85" zoomScaleNormal="85" workbookViewId="0">
      <selection activeCell="B14" sqref="B14:E15"/>
    </sheetView>
  </sheetViews>
  <sheetFormatPr baseColWidth="10" defaultRowHeight="12.75"/>
  <cols>
    <col min="1" max="1" width="4.85546875" style="2" customWidth="1"/>
    <col min="2" max="3" width="7.140625" style="3" customWidth="1"/>
    <col min="4" max="4" width="28.85546875" style="1" customWidth="1"/>
    <col min="5" max="5" width="29.140625" style="1" customWidth="1"/>
    <col min="6" max="6" width="17.85546875" customWidth="1"/>
    <col min="7" max="7" width="18.28515625" customWidth="1"/>
    <col min="8" max="8" width="19" customWidth="1"/>
    <col min="9" max="9" width="20.85546875" customWidth="1"/>
  </cols>
  <sheetData>
    <row r="1" spans="1:15" ht="21.75" customHeight="1" thickBot="1">
      <c r="A1" s="464" t="s">
        <v>30</v>
      </c>
      <c r="B1" s="465"/>
      <c r="C1" s="465"/>
      <c r="D1" s="465"/>
      <c r="E1" s="465"/>
      <c r="F1" s="465"/>
      <c r="G1" s="465"/>
      <c r="H1" s="465"/>
      <c r="I1" s="466"/>
    </row>
    <row r="2" spans="1:15" ht="21.75" customHeight="1">
      <c r="A2" s="645" t="str">
        <f>Tabelle_ANGEBOT_Sigeko!F2</f>
        <v>100-17-00780</v>
      </c>
      <c r="B2" s="502"/>
      <c r="C2" s="502"/>
      <c r="D2" s="502"/>
      <c r="E2" s="502"/>
      <c r="F2" s="502"/>
      <c r="G2" s="502"/>
      <c r="H2" s="502"/>
      <c r="I2" s="503"/>
    </row>
    <row r="3" spans="1:15" ht="55.5" customHeight="1">
      <c r="A3" s="412" t="str">
        <f>Tabelle_ANGEBOT_Sigeko!A3</f>
        <v>Honorarangebot 
über Rahmenvertragsleistungen für Leistungen zur Sicherheits- und Gesundheitsschutzkoordination (SiGeKo)</v>
      </c>
      <c r="B3" s="413"/>
      <c r="C3" s="413"/>
      <c r="D3" s="413"/>
      <c r="E3" s="413"/>
      <c r="F3" s="413"/>
      <c r="G3" s="413"/>
      <c r="H3" s="413"/>
      <c r="I3" s="414"/>
    </row>
    <row r="4" spans="1:15" s="4" customFormat="1" ht="67.5" customHeight="1">
      <c r="A4" s="24" t="s">
        <v>0</v>
      </c>
      <c r="B4" s="14" t="s">
        <v>19</v>
      </c>
      <c r="C4" s="322" t="s">
        <v>1</v>
      </c>
      <c r="D4" s="323"/>
      <c r="E4" s="15"/>
      <c r="F4" s="16" t="s">
        <v>78</v>
      </c>
      <c r="G4" s="16" t="s">
        <v>18</v>
      </c>
      <c r="H4" s="16" t="s">
        <v>10</v>
      </c>
      <c r="I4" s="25" t="s">
        <v>17</v>
      </c>
    </row>
    <row r="5" spans="1:15" s="39" customFormat="1" ht="82.5" customHeight="1">
      <c r="A5" s="37"/>
      <c r="B5" s="38"/>
      <c r="C5" s="468" t="s">
        <v>47</v>
      </c>
      <c r="D5" s="469"/>
      <c r="E5" s="469"/>
      <c r="F5" s="469"/>
      <c r="G5" s="469"/>
      <c r="H5" s="469"/>
      <c r="I5" s="470"/>
    </row>
    <row r="6" spans="1:15" ht="3.75" customHeight="1">
      <c r="A6" s="40"/>
      <c r="B6" s="41"/>
      <c r="C6" s="146"/>
      <c r="D6" s="55"/>
      <c r="E6" s="86"/>
      <c r="F6" s="56"/>
      <c r="G6" s="56"/>
      <c r="H6" s="56"/>
      <c r="I6" s="57"/>
    </row>
    <row r="7" spans="1:15" ht="19.5" customHeight="1">
      <c r="A7" s="424">
        <v>1</v>
      </c>
      <c r="B7" s="6"/>
      <c r="C7" s="682" t="s">
        <v>68</v>
      </c>
      <c r="D7" s="683"/>
      <c r="E7" s="684"/>
      <c r="F7" s="438"/>
      <c r="G7" s="439"/>
      <c r="H7" s="439"/>
      <c r="I7" s="440"/>
    </row>
    <row r="8" spans="1:15" ht="45.75" customHeight="1">
      <c r="A8" s="425"/>
      <c r="B8" s="147"/>
      <c r="C8" s="444" t="str">
        <f>Tabelle_ANGEBOT_Sigeko!C8</f>
        <v>Leistungen im Rahmen des Leistungskataloges der Anlage 3 dieses Vertrages</v>
      </c>
      <c r="D8" s="445"/>
      <c r="E8" s="446"/>
      <c r="F8" s="361"/>
      <c r="G8" s="362"/>
      <c r="H8" s="362"/>
      <c r="I8" s="363"/>
    </row>
    <row r="9" spans="1:15" ht="20.100000000000001" customHeight="1">
      <c r="A9" s="27" t="s">
        <v>70</v>
      </c>
      <c r="B9" s="17">
        <f>Tabelle_ANGEBOT_Sigeko!B9</f>
        <v>10</v>
      </c>
      <c r="C9" s="421" t="str">
        <f>Tabelle_ANGEBOT_Sigeko!C9</f>
        <v>Stundensatz für den Inhaber / Inhaberin / Geschäftsführung</v>
      </c>
      <c r="D9" s="422"/>
      <c r="E9" s="423"/>
      <c r="F9" s="160">
        <f>Tabelle_ANGEBOT_Sigeko!F9</f>
        <v>0</v>
      </c>
      <c r="G9" s="73">
        <f>F9*B9</f>
        <v>0</v>
      </c>
      <c r="H9" s="19">
        <f>G9*0.19</f>
        <v>0</v>
      </c>
      <c r="I9" s="29">
        <f>G9+H9</f>
        <v>0</v>
      </c>
    </row>
    <row r="10" spans="1:15" ht="20.100000000000001" customHeight="1">
      <c r="A10" s="27" t="s">
        <v>72</v>
      </c>
      <c r="B10" s="17">
        <f>Tabelle_ANGEBOT_Sigeko!B10</f>
        <v>10</v>
      </c>
      <c r="C10" s="421" t="str">
        <f>Tabelle_ANGEBOT_Sigeko!C10</f>
        <v>Stundenansatz für den Sicherheits- und Gesundheitskoordinator/ in</v>
      </c>
      <c r="D10" s="422"/>
      <c r="E10" s="423"/>
      <c r="F10" s="160">
        <f>Tabelle_ANGEBOT_Sigeko!F10</f>
        <v>0</v>
      </c>
      <c r="G10" s="73">
        <f t="shared" ref="G10:G12" si="0">F10*B10</f>
        <v>0</v>
      </c>
      <c r="H10" s="19">
        <f t="shared" ref="H10:H11" si="1">G10*0.19</f>
        <v>0</v>
      </c>
      <c r="I10" s="29">
        <f t="shared" ref="I10:I11" si="2">G10+H10</f>
        <v>0</v>
      </c>
    </row>
    <row r="11" spans="1:15" ht="20.100000000000001" customHeight="1">
      <c r="A11" s="27" t="s">
        <v>74</v>
      </c>
      <c r="B11" s="17">
        <f>Tabelle_ANGEBOT_Sigeko!B11</f>
        <v>10</v>
      </c>
      <c r="C11" s="421" t="str">
        <f>Tabelle_ANGEBOT_Sigeko!C11</f>
        <v>Stundensatz eines Zeichners/ in</v>
      </c>
      <c r="D11" s="422"/>
      <c r="E11" s="423"/>
      <c r="F11" s="160">
        <f>Tabelle_ANGEBOT_Sigeko!F11</f>
        <v>0</v>
      </c>
      <c r="G11" s="73">
        <f t="shared" si="0"/>
        <v>0</v>
      </c>
      <c r="H11" s="19">
        <f t="shared" si="1"/>
        <v>0</v>
      </c>
      <c r="I11" s="29">
        <f t="shared" si="2"/>
        <v>0</v>
      </c>
    </row>
    <row r="12" spans="1:15" ht="20.100000000000001" customHeight="1">
      <c r="A12" s="27" t="s">
        <v>75</v>
      </c>
      <c r="B12" s="17">
        <f>Tabelle_ANGEBOT_Sigeko!B12</f>
        <v>10</v>
      </c>
      <c r="C12" s="421" t="str">
        <f>Tabelle_ANGEBOT_Sigeko!C12</f>
        <v>Stundensatz einer Hilfskraft bzw. Schreibkraft</v>
      </c>
      <c r="D12" s="422"/>
      <c r="E12" s="423"/>
      <c r="F12" s="160">
        <f>Tabelle_ANGEBOT_Sigeko!F12</f>
        <v>0</v>
      </c>
      <c r="G12" s="73">
        <f t="shared" si="0"/>
        <v>0</v>
      </c>
      <c r="H12" s="19">
        <f>G12*0.19</f>
        <v>0</v>
      </c>
      <c r="I12" s="29">
        <f>G12+H12</f>
        <v>0</v>
      </c>
    </row>
    <row r="13" spans="1:15" ht="29.25" customHeight="1">
      <c r="A13" s="148"/>
      <c r="B13" s="6"/>
      <c r="C13" s="319" t="s">
        <v>79</v>
      </c>
      <c r="D13" s="320"/>
      <c r="E13" s="321"/>
      <c r="F13" s="161"/>
      <c r="G13" s="75">
        <f>SUM(G9:G12)</f>
        <v>0</v>
      </c>
      <c r="H13" s="21">
        <f>SUM(H9:H12)</f>
        <v>0</v>
      </c>
      <c r="I13" s="36">
        <f>SUM(I9:I12)</f>
        <v>0</v>
      </c>
    </row>
    <row r="14" spans="1:15" ht="20.100000000000001" customHeight="1">
      <c r="A14" s="31"/>
      <c r="B14" s="13"/>
      <c r="C14" s="13"/>
      <c r="D14" s="12"/>
      <c r="E14" s="12"/>
      <c r="F14" s="162"/>
      <c r="G14" s="23"/>
      <c r="H14" s="23"/>
      <c r="I14" s="32"/>
    </row>
    <row r="15" spans="1:15" ht="39" customHeight="1">
      <c r="A15" s="148"/>
      <c r="B15" s="145"/>
      <c r="C15" s="375" t="s">
        <v>76</v>
      </c>
      <c r="D15" s="376"/>
      <c r="E15" s="377"/>
      <c r="F15" s="134" t="s">
        <v>61</v>
      </c>
      <c r="G15" s="163">
        <f>Tabelle_ANGEBOT_Sigeko!G15</f>
        <v>50000</v>
      </c>
      <c r="H15" s="159"/>
      <c r="I15" s="144"/>
    </row>
    <row r="16" spans="1:15" ht="12.75" customHeight="1">
      <c r="A16" s="686"/>
      <c r="B16" s="687"/>
      <c r="C16" s="688" t="s">
        <v>80</v>
      </c>
      <c r="D16" s="688"/>
      <c r="E16" s="688"/>
      <c r="F16" s="689">
        <f>Tabelle_ANGEBOT_Sigeko!F16</f>
        <v>0</v>
      </c>
      <c r="G16" s="690">
        <f>G15*F16</f>
        <v>0</v>
      </c>
      <c r="H16" s="691">
        <f>G16*0.19</f>
        <v>0</v>
      </c>
      <c r="I16" s="685">
        <f>G16+H16</f>
        <v>0</v>
      </c>
      <c r="L16" s="10"/>
      <c r="M16" s="10"/>
      <c r="N16" s="10"/>
      <c r="O16" s="10"/>
    </row>
    <row r="17" spans="1:15">
      <c r="A17" s="686"/>
      <c r="B17" s="687"/>
      <c r="C17" s="688"/>
      <c r="D17" s="688"/>
      <c r="E17" s="688"/>
      <c r="F17" s="689"/>
      <c r="G17" s="690"/>
      <c r="H17" s="691"/>
      <c r="I17" s="685"/>
      <c r="L17" s="10"/>
      <c r="M17" s="10"/>
      <c r="N17" s="10"/>
      <c r="O17" s="10"/>
    </row>
    <row r="18" spans="1:15" ht="20.100000000000001" customHeight="1">
      <c r="A18" s="164"/>
      <c r="B18" s="165"/>
      <c r="C18" s="165"/>
      <c r="D18" s="86"/>
      <c r="E18" s="86"/>
      <c r="F18" s="166"/>
      <c r="G18" s="167"/>
      <c r="H18" s="167"/>
      <c r="I18" s="168"/>
    </row>
    <row r="19" spans="1:15" s="8" customFormat="1" ht="78" customHeight="1" thickBot="1">
      <c r="A19" s="63"/>
      <c r="B19" s="64"/>
      <c r="C19" s="420" t="s">
        <v>83</v>
      </c>
      <c r="D19" s="420"/>
      <c r="E19" s="420"/>
      <c r="F19" s="65"/>
      <c r="G19" s="169">
        <f>G13+G16</f>
        <v>0</v>
      </c>
      <c r="H19" s="170">
        <f>G19*0.19</f>
        <v>0</v>
      </c>
      <c r="I19" s="171">
        <f>G19+H19</f>
        <v>0</v>
      </c>
      <c r="J19" s="42"/>
    </row>
    <row r="20" spans="1:15">
      <c r="G20" s="172" t="s">
        <v>33</v>
      </c>
      <c r="H20" s="172" t="s">
        <v>34</v>
      </c>
      <c r="I20" s="172" t="s">
        <v>35</v>
      </c>
    </row>
    <row r="21" spans="1:15">
      <c r="G21" s="173"/>
      <c r="H21" s="173"/>
      <c r="I21" s="173"/>
    </row>
  </sheetData>
  <mergeCells count="23">
    <mergeCell ref="I16:I17"/>
    <mergeCell ref="C19:E19"/>
    <mergeCell ref="A16:A17"/>
    <mergeCell ref="B16:B17"/>
    <mergeCell ref="C16:E17"/>
    <mergeCell ref="F16:F17"/>
    <mergeCell ref="G16:G17"/>
    <mergeCell ref="H16:H17"/>
    <mergeCell ref="C15:E15"/>
    <mergeCell ref="A1:I1"/>
    <mergeCell ref="A2:I2"/>
    <mergeCell ref="A3:I3"/>
    <mergeCell ref="C4:D4"/>
    <mergeCell ref="C5:I5"/>
    <mergeCell ref="A7:A8"/>
    <mergeCell ref="C7:E7"/>
    <mergeCell ref="F7:I8"/>
    <mergeCell ref="C8:E8"/>
    <mergeCell ref="C9:E9"/>
    <mergeCell ref="C10:E10"/>
    <mergeCell ref="C11:E11"/>
    <mergeCell ref="C12:E12"/>
    <mergeCell ref="C13:E13"/>
  </mergeCells>
  <pageMargins left="0.62992125984251968" right="0.39370078740157483" top="0.47244094488188981" bottom="0.86614173228346458" header="0.51181102362204722" footer="0.51181102362204722"/>
  <pageSetup paperSize="9" scale="61" orientation="portrait" r:id="rId1"/>
  <headerFooter alignWithMargins="0">
    <oddFooter>&amp;CStand: 02.05.2017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pageSetUpPr fitToPage="1"/>
  </sheetPr>
  <dimension ref="A1:K28"/>
  <sheetViews>
    <sheetView zoomScale="85" zoomScaleNormal="85" workbookViewId="0">
      <selection activeCell="B14" sqref="B14:E15"/>
    </sheetView>
  </sheetViews>
  <sheetFormatPr baseColWidth="10" defaultRowHeight="12.75"/>
  <cols>
    <col min="1" max="1" width="4.85546875" style="2" customWidth="1"/>
    <col min="2" max="2" width="13.85546875" style="1" customWidth="1"/>
    <col min="3" max="3" width="22.28515625" style="1" customWidth="1"/>
    <col min="4" max="4" width="51.28515625" style="1" customWidth="1"/>
    <col min="5" max="5" width="23.28515625" customWidth="1"/>
  </cols>
  <sheetData>
    <row r="1" spans="1:11" s="121" customFormat="1" ht="20.25" thickBot="1">
      <c r="A1" s="534" t="s">
        <v>32</v>
      </c>
      <c r="B1" s="535"/>
      <c r="C1" s="535"/>
      <c r="D1" s="535"/>
      <c r="E1" s="535"/>
      <c r="F1" s="142"/>
    </row>
    <row r="2" spans="1:11" s="121" customFormat="1" ht="21.75" customHeight="1">
      <c r="A2" s="537" t="s">
        <v>48</v>
      </c>
      <c r="B2" s="538"/>
      <c r="C2" s="538"/>
      <c r="D2" s="538"/>
      <c r="E2" s="539"/>
    </row>
    <row r="3" spans="1:11" s="121" customFormat="1" ht="21.75" customHeight="1">
      <c r="A3" s="130"/>
      <c r="B3" s="131"/>
      <c r="C3" s="131" t="s">
        <v>49</v>
      </c>
      <c r="D3" s="131" t="str">
        <f>Tabelle_ANGEBOT_Sigeko!F2</f>
        <v>100-17-00780</v>
      </c>
      <c r="E3" s="132"/>
    </row>
    <row r="4" spans="1:11" s="121" customFormat="1" ht="55.5" customHeight="1">
      <c r="A4" s="540" t="str">
        <f>Tabelle_ANGEBOT_Sigeko!A3</f>
        <v>Honorarangebot 
über Rahmenvertragsleistungen für Leistungen zur Sicherheits- und Gesundheitsschutzkoordination (SiGeKo)</v>
      </c>
      <c r="B4" s="505"/>
      <c r="C4" s="505"/>
      <c r="D4" s="505"/>
      <c r="E4" s="506"/>
    </row>
    <row r="5" spans="1:11" s="4" customFormat="1" ht="52.5" customHeight="1">
      <c r="A5" s="76" t="s">
        <v>0</v>
      </c>
      <c r="B5" s="520" t="s">
        <v>1</v>
      </c>
      <c r="C5" s="521"/>
      <c r="D5" s="522"/>
      <c r="E5" s="77" t="s">
        <v>67</v>
      </c>
    </row>
    <row r="6" spans="1:11" ht="10.5" customHeight="1">
      <c r="A6" s="46"/>
      <c r="B6" s="44"/>
      <c r="C6" s="44"/>
      <c r="D6" s="44"/>
      <c r="E6" s="43"/>
    </row>
    <row r="7" spans="1:11" ht="17.25" customHeight="1">
      <c r="A7" s="148" t="s">
        <v>13</v>
      </c>
      <c r="B7" s="663" t="s">
        <v>68</v>
      </c>
      <c r="C7" s="664"/>
      <c r="D7" s="665"/>
      <c r="E7" s="78"/>
      <c r="J7" s="10"/>
    </row>
    <row r="8" spans="1:11" ht="29.25" customHeight="1">
      <c r="A8" s="174"/>
      <c r="B8" s="692"/>
      <c r="C8" s="693"/>
      <c r="D8" s="694"/>
      <c r="E8" s="175"/>
    </row>
    <row r="9" spans="1:11" ht="20.100000000000001" customHeight="1">
      <c r="A9" s="27" t="s">
        <v>70</v>
      </c>
      <c r="B9" s="421" t="str">
        <f>Tabelle_ANGEBOT_Sigeko!C9</f>
        <v>Stundensatz für den Inhaber / Inhaberin / Geschäftsführung</v>
      </c>
      <c r="C9" s="422"/>
      <c r="D9" s="423"/>
      <c r="E9" s="176">
        <f>Tabelle_ANGEBOT_Sigeko!F9</f>
        <v>0</v>
      </c>
    </row>
    <row r="10" spans="1:11" ht="20.100000000000001" customHeight="1">
      <c r="A10" s="27" t="s">
        <v>72</v>
      </c>
      <c r="B10" s="421" t="str">
        <f>Tabelle_ANGEBOT_Sigeko!C10</f>
        <v>Stundenansatz für den Sicherheits- und Gesundheitskoordinator/ in</v>
      </c>
      <c r="C10" s="422"/>
      <c r="D10" s="423"/>
      <c r="E10" s="176">
        <f>Tabelle_ANGEBOT_Sigeko!F10</f>
        <v>0</v>
      </c>
    </row>
    <row r="11" spans="1:11" ht="20.100000000000001" customHeight="1">
      <c r="A11" s="27" t="s">
        <v>74</v>
      </c>
      <c r="B11" s="421" t="str">
        <f>Tabelle_ANGEBOT_Sigeko!C11</f>
        <v>Stundensatz eines Zeichners/ in</v>
      </c>
      <c r="C11" s="422"/>
      <c r="D11" s="423"/>
      <c r="E11" s="176">
        <f>Tabelle_ANGEBOT_Sigeko!F11</f>
        <v>0</v>
      </c>
    </row>
    <row r="12" spans="1:11" ht="20.100000000000001" customHeight="1">
      <c r="A12" s="27" t="s">
        <v>75</v>
      </c>
      <c r="B12" s="421" t="str">
        <f>Tabelle_ANGEBOT_Sigeko!C12</f>
        <v>Stundensatz einer Hilfskraft bzw. Schreibkraft</v>
      </c>
      <c r="C12" s="422"/>
      <c r="D12" s="423"/>
      <c r="E12" s="176">
        <f>Tabelle_ANGEBOT_Sigeko!F12</f>
        <v>0</v>
      </c>
    </row>
    <row r="14" spans="1:11" ht="12.75" customHeight="1">
      <c r="A14" s="686"/>
      <c r="B14" s="688" t="s">
        <v>77</v>
      </c>
      <c r="C14" s="688"/>
      <c r="D14" s="688"/>
      <c r="E14" s="695">
        <f>Tabelle_ANGEBOT_Sigeko!F16</f>
        <v>0</v>
      </c>
      <c r="H14" s="10"/>
      <c r="I14" s="10"/>
      <c r="J14" s="10"/>
      <c r="K14" s="10"/>
    </row>
    <row r="15" spans="1:11">
      <c r="A15" s="686"/>
      <c r="B15" s="688"/>
      <c r="C15" s="688"/>
      <c r="D15" s="688"/>
      <c r="E15" s="685"/>
      <c r="H15" s="10"/>
      <c r="I15" s="10"/>
      <c r="J15" s="10"/>
      <c r="K15" s="10"/>
    </row>
    <row r="24" spans="4:4">
      <c r="D24"/>
    </row>
    <row r="27" spans="4:4">
      <c r="D27"/>
    </row>
    <row r="28" spans="4:4">
      <c r="D28"/>
    </row>
  </sheetData>
  <mergeCells count="13">
    <mergeCell ref="A14:A15"/>
    <mergeCell ref="B14:D15"/>
    <mergeCell ref="A1:E1"/>
    <mergeCell ref="A2:E2"/>
    <mergeCell ref="A4:E4"/>
    <mergeCell ref="B5:D5"/>
    <mergeCell ref="B7:D7"/>
    <mergeCell ref="B8:D8"/>
    <mergeCell ref="E14:E15"/>
    <mergeCell ref="B9:D9"/>
    <mergeCell ref="B10:D10"/>
    <mergeCell ref="B11:D11"/>
    <mergeCell ref="B12:D12"/>
  </mergeCells>
  <pageMargins left="0.62992125984251968" right="0.39370078740157483" top="0.47244094488188981" bottom="0.86614173228346458" header="0.51181102362204722" footer="0.51181102362204722"/>
  <pageSetup paperSize="9" scale="81" orientation="portrait" r:id="rId1"/>
  <headerFooter alignWithMargins="0">
    <oddFooter>&amp;CStand: 02.05.2017</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sheetPr>
  <dimension ref="A6:D14"/>
  <sheetViews>
    <sheetView workbookViewId="0">
      <selection activeCell="B14" sqref="B14:E15"/>
    </sheetView>
  </sheetViews>
  <sheetFormatPr baseColWidth="10" defaultRowHeight="12.75"/>
  <sheetData>
    <row r="6" spans="1:4" ht="34.5">
      <c r="A6" s="140" t="s">
        <v>117</v>
      </c>
    </row>
    <row r="8" spans="1:4" ht="34.5">
      <c r="A8" s="140"/>
    </row>
    <row r="14" spans="1:4" ht="15.75">
      <c r="A14" s="177" t="s">
        <v>66</v>
      </c>
      <c r="B14" s="177"/>
      <c r="C14" s="177"/>
      <c r="D14" s="177"/>
    </row>
  </sheetData>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A1:Q43"/>
  <sheetViews>
    <sheetView zoomScale="80" zoomScaleNormal="80" workbookViewId="0">
      <selection activeCell="B14" sqref="B14:E15"/>
    </sheetView>
  </sheetViews>
  <sheetFormatPr baseColWidth="10" defaultRowHeight="12.75"/>
  <cols>
    <col min="1" max="1" width="4.85546875" style="2" customWidth="1"/>
    <col min="2" max="3" width="7.140625" style="3" customWidth="1"/>
    <col min="4" max="4" width="52.85546875" style="1" customWidth="1"/>
    <col min="5" max="5" width="18.140625" style="1" customWidth="1"/>
    <col min="6" max="6" width="17.85546875" customWidth="1"/>
    <col min="7" max="7" width="18.28515625" customWidth="1"/>
    <col min="8" max="8" width="19" customWidth="1"/>
    <col min="9" max="9" width="20.85546875" customWidth="1"/>
    <col min="10" max="10" width="5.42578125" customWidth="1"/>
    <col min="15" max="15" width="12.5703125" customWidth="1"/>
  </cols>
  <sheetData>
    <row r="1" spans="1:15" s="121" customFormat="1" ht="21.75" customHeight="1">
      <c r="A1" s="372" t="s">
        <v>50</v>
      </c>
      <c r="B1" s="373"/>
      <c r="C1" s="373"/>
      <c r="D1" s="373"/>
      <c r="E1" s="373"/>
      <c r="F1" s="373"/>
      <c r="G1" s="373"/>
      <c r="H1" s="373"/>
      <c r="I1" s="374"/>
    </row>
    <row r="2" spans="1:15" s="121" customFormat="1" ht="21.75" customHeight="1">
      <c r="A2" s="139"/>
      <c r="B2" s="136"/>
      <c r="C2" s="136"/>
      <c r="D2" s="136"/>
      <c r="E2" s="136" t="s">
        <v>49</v>
      </c>
      <c r="F2" s="136" t="s">
        <v>51</v>
      </c>
      <c r="G2" s="136"/>
      <c r="H2" s="136"/>
      <c r="I2" s="137"/>
      <c r="K2" s="138" t="s">
        <v>62</v>
      </c>
    </row>
    <row r="3" spans="1:15" s="121" customFormat="1" ht="55.5" customHeight="1">
      <c r="A3" s="412" t="s">
        <v>118</v>
      </c>
      <c r="B3" s="413"/>
      <c r="C3" s="413"/>
      <c r="D3" s="413"/>
      <c r="E3" s="413"/>
      <c r="F3" s="413"/>
      <c r="G3" s="413"/>
      <c r="H3" s="413"/>
      <c r="I3" s="414"/>
    </row>
    <row r="4" spans="1:15" s="4" customFormat="1" ht="67.5" customHeight="1">
      <c r="A4" s="24" t="s">
        <v>0</v>
      </c>
      <c r="B4" s="14" t="s">
        <v>19</v>
      </c>
      <c r="C4" s="322" t="s">
        <v>1</v>
      </c>
      <c r="D4" s="323"/>
      <c r="E4" s="15"/>
      <c r="F4" s="16" t="s">
        <v>112</v>
      </c>
      <c r="G4" s="16" t="s">
        <v>111</v>
      </c>
      <c r="H4" s="16" t="s">
        <v>10</v>
      </c>
      <c r="I4" s="25" t="s">
        <v>110</v>
      </c>
    </row>
    <row r="5" spans="1:15" s="39" customFormat="1" ht="67.5" customHeight="1">
      <c r="A5" s="37"/>
      <c r="B5" s="38"/>
      <c r="C5" s="324" t="s">
        <v>65</v>
      </c>
      <c r="D5" s="325"/>
      <c r="E5" s="325"/>
      <c r="F5" s="325"/>
      <c r="G5" s="325"/>
      <c r="H5" s="325"/>
      <c r="I5" s="326"/>
    </row>
    <row r="6" spans="1:15" ht="18.75" customHeight="1">
      <c r="A6" s="40"/>
      <c r="B6" s="41"/>
      <c r="C6" s="327"/>
      <c r="D6" s="328"/>
      <c r="E6" s="328"/>
      <c r="F6" s="56"/>
      <c r="G6" s="56"/>
      <c r="H6" s="56"/>
      <c r="I6" s="57"/>
    </row>
    <row r="7" spans="1:15" ht="27" customHeight="1">
      <c r="A7" s="85">
        <v>1</v>
      </c>
      <c r="B7" s="7"/>
      <c r="C7" s="595" t="s">
        <v>20</v>
      </c>
      <c r="D7" s="596"/>
      <c r="E7" s="597"/>
      <c r="F7" s="52"/>
      <c r="G7" s="54"/>
      <c r="H7" s="54"/>
      <c r="I7" s="53"/>
    </row>
    <row r="8" spans="1:15" ht="49.5" customHeight="1">
      <c r="A8" s="193"/>
      <c r="B8" s="191"/>
      <c r="C8" s="375" t="s">
        <v>76</v>
      </c>
      <c r="D8" s="376"/>
      <c r="E8" s="377"/>
      <c r="F8" s="134" t="s">
        <v>61</v>
      </c>
      <c r="G8" s="158">
        <v>221000</v>
      </c>
      <c r="H8" s="159"/>
      <c r="I8" s="192"/>
      <c r="L8" s="10"/>
      <c r="M8" s="10"/>
      <c r="N8" s="10"/>
      <c r="O8" s="10"/>
    </row>
    <row r="9" spans="1:15" ht="49.5" customHeight="1">
      <c r="A9" s="383"/>
      <c r="B9" s="381"/>
      <c r="C9" s="378" t="s">
        <v>77</v>
      </c>
      <c r="D9" s="379"/>
      <c r="E9" s="380"/>
      <c r="F9" s="592">
        <v>0</v>
      </c>
      <c r="G9" s="315" t="s">
        <v>16</v>
      </c>
      <c r="H9" s="315"/>
      <c r="I9" s="590"/>
      <c r="L9" s="10"/>
      <c r="M9" s="10"/>
      <c r="N9" s="10"/>
      <c r="O9" s="10"/>
    </row>
    <row r="10" spans="1:15" ht="19.5" customHeight="1" thickBot="1">
      <c r="A10" s="675"/>
      <c r="B10" s="676"/>
      <c r="C10" s="677"/>
      <c r="D10" s="678"/>
      <c r="E10" s="679"/>
      <c r="F10" s="680"/>
      <c r="G10" s="681"/>
      <c r="H10" s="681"/>
      <c r="I10" s="674"/>
      <c r="K10" s="129" t="s">
        <v>60</v>
      </c>
      <c r="L10" s="10"/>
      <c r="M10" s="10"/>
      <c r="N10" s="10"/>
      <c r="O10" s="10"/>
    </row>
    <row r="11" spans="1:15" ht="49.5" customHeight="1">
      <c r="A11" s="46"/>
      <c r="B11" s="45"/>
      <c r="C11" s="91"/>
      <c r="D11" s="87"/>
      <c r="E11" s="87"/>
      <c r="F11" s="11"/>
      <c r="G11" s="11"/>
      <c r="H11" s="11"/>
      <c r="I11" s="43"/>
      <c r="L11" s="10"/>
      <c r="M11" s="10"/>
      <c r="N11" s="10"/>
      <c r="O11" s="10"/>
    </row>
    <row r="12" spans="1:15" ht="39.75" customHeight="1">
      <c r="A12" s="702">
        <v>2</v>
      </c>
      <c r="B12" s="395"/>
      <c r="C12" s="569" t="s">
        <v>120</v>
      </c>
      <c r="D12" s="570"/>
      <c r="E12" s="102"/>
      <c r="F12" s="402"/>
      <c r="G12" s="402"/>
      <c r="H12" s="402"/>
      <c r="I12" s="403"/>
    </row>
    <row r="13" spans="1:15" ht="42.75" customHeight="1">
      <c r="A13" s="703"/>
      <c r="B13" s="397"/>
      <c r="C13" s="571" t="s">
        <v>125</v>
      </c>
      <c r="D13" s="572"/>
      <c r="E13" s="573"/>
      <c r="F13" s="404"/>
      <c r="G13" s="404"/>
      <c r="H13" s="404"/>
      <c r="I13" s="405"/>
    </row>
    <row r="14" spans="1:15" ht="23.25" customHeight="1">
      <c r="A14" s="525" t="s">
        <v>2</v>
      </c>
      <c r="B14" s="395"/>
      <c r="C14" s="347" t="s">
        <v>119</v>
      </c>
      <c r="D14" s="700"/>
      <c r="E14" s="701"/>
      <c r="F14" s="565">
        <v>0</v>
      </c>
      <c r="G14" s="367">
        <f>F14</f>
        <v>0</v>
      </c>
      <c r="H14" s="367">
        <f>G14*0.19</f>
        <v>0</v>
      </c>
      <c r="I14" s="345">
        <f>G14+H14</f>
        <v>0</v>
      </c>
    </row>
    <row r="15" spans="1:15" ht="19.5" customHeight="1">
      <c r="A15" s="699"/>
      <c r="B15" s="397"/>
      <c r="C15" s="624"/>
      <c r="D15" s="625"/>
      <c r="E15" s="626"/>
      <c r="F15" s="566"/>
      <c r="G15" s="368"/>
      <c r="H15" s="368"/>
      <c r="I15" s="346"/>
      <c r="K15" s="203"/>
      <c r="L15" s="10"/>
      <c r="M15" s="10"/>
      <c r="N15" s="10"/>
      <c r="O15" s="10"/>
    </row>
    <row r="16" spans="1:15" ht="41.25" customHeight="1">
      <c r="A16" s="525" t="s">
        <v>12</v>
      </c>
      <c r="B16" s="395"/>
      <c r="C16" s="347" t="s">
        <v>121</v>
      </c>
      <c r="D16" s="700"/>
      <c r="E16" s="701"/>
      <c r="F16" s="565">
        <v>0</v>
      </c>
      <c r="G16" s="367">
        <f>F16</f>
        <v>0</v>
      </c>
      <c r="H16" s="367">
        <f>G16*0.19</f>
        <v>0</v>
      </c>
      <c r="I16" s="345">
        <f>G16+H16</f>
        <v>0</v>
      </c>
      <c r="L16" s="10"/>
      <c r="M16" s="10"/>
      <c r="N16" s="10"/>
      <c r="O16" s="10"/>
    </row>
    <row r="17" spans="1:15" ht="12.75" customHeight="1">
      <c r="A17" s="699"/>
      <c r="B17" s="397"/>
      <c r="C17" s="624"/>
      <c r="D17" s="625"/>
      <c r="E17" s="626"/>
      <c r="F17" s="566"/>
      <c r="G17" s="368"/>
      <c r="H17" s="368"/>
      <c r="I17" s="346"/>
      <c r="L17" s="10"/>
      <c r="M17" s="10"/>
      <c r="N17" s="10"/>
      <c r="O17" s="10"/>
    </row>
    <row r="18" spans="1:15" ht="12.75" customHeight="1">
      <c r="A18" s="525" t="s">
        <v>3</v>
      </c>
      <c r="B18" s="395"/>
      <c r="C18" s="347" t="s">
        <v>122</v>
      </c>
      <c r="D18" s="700"/>
      <c r="E18" s="701"/>
      <c r="F18" s="565">
        <v>0</v>
      </c>
      <c r="G18" s="367">
        <f>F18</f>
        <v>0</v>
      </c>
      <c r="H18" s="367">
        <f>G18*0.19</f>
        <v>0</v>
      </c>
      <c r="I18" s="345">
        <f>G18+H18</f>
        <v>0</v>
      </c>
      <c r="L18" s="10"/>
      <c r="M18" s="10"/>
      <c r="N18" s="10"/>
      <c r="O18" s="10"/>
    </row>
    <row r="19" spans="1:15" ht="24.75" customHeight="1">
      <c r="A19" s="699"/>
      <c r="B19" s="397"/>
      <c r="C19" s="624"/>
      <c r="D19" s="625"/>
      <c r="E19" s="626"/>
      <c r="F19" s="566"/>
      <c r="G19" s="368"/>
      <c r="H19" s="368"/>
      <c r="I19" s="346"/>
    </row>
    <row r="20" spans="1:15" ht="28.5" customHeight="1">
      <c r="A20" s="193"/>
      <c r="B20" s="6"/>
      <c r="C20" s="319" t="s">
        <v>23</v>
      </c>
      <c r="D20" s="320"/>
      <c r="E20" s="321"/>
      <c r="F20" s="18"/>
      <c r="G20" s="34">
        <f>SUM(G14:G19)</f>
        <v>0</v>
      </c>
      <c r="H20" s="19">
        <f>SUM(H14:H19)</f>
        <v>0</v>
      </c>
      <c r="I20" s="35">
        <f>SUM(I14:I19)</f>
        <v>0</v>
      </c>
    </row>
    <row r="21" spans="1:15" ht="24.75" customHeight="1">
      <c r="A21" s="46"/>
      <c r="B21" s="45"/>
      <c r="C21" s="45"/>
      <c r="D21" s="44"/>
      <c r="E21" s="44"/>
      <c r="F21" s="11"/>
      <c r="G21" s="11"/>
      <c r="H21" s="11"/>
      <c r="I21" s="43"/>
    </row>
    <row r="22" spans="1:15" ht="19.5" customHeight="1">
      <c r="A22" s="696">
        <v>3</v>
      </c>
      <c r="B22" s="395"/>
      <c r="C22" s="583" t="s">
        <v>21</v>
      </c>
      <c r="D22" s="584"/>
      <c r="E22" s="585"/>
      <c r="F22" s="58"/>
      <c r="G22" s="58"/>
      <c r="H22" s="58"/>
      <c r="I22" s="59"/>
    </row>
    <row r="23" spans="1:15" ht="43.5" customHeight="1">
      <c r="A23" s="697"/>
      <c r="B23" s="396"/>
      <c r="C23" s="444" t="s">
        <v>123</v>
      </c>
      <c r="D23" s="445"/>
      <c r="E23" s="446"/>
      <c r="F23" s="361"/>
      <c r="G23" s="362"/>
      <c r="H23" s="362"/>
      <c r="I23" s="363"/>
      <c r="K23" s="5"/>
    </row>
    <row r="24" spans="1:15" ht="12.75" customHeight="1">
      <c r="A24" s="697"/>
      <c r="B24" s="396"/>
      <c r="C24" s="329" t="s">
        <v>44</v>
      </c>
      <c r="D24" s="330"/>
      <c r="E24" s="124">
        <v>5</v>
      </c>
      <c r="F24" s="361"/>
      <c r="G24" s="362"/>
      <c r="H24" s="362"/>
      <c r="I24" s="363"/>
    </row>
    <row r="25" spans="1:15" ht="12.75" customHeight="1">
      <c r="A25" s="698"/>
      <c r="B25" s="397"/>
      <c r="C25" s="456" t="s">
        <v>45</v>
      </c>
      <c r="D25" s="457"/>
      <c r="E25" s="458"/>
      <c r="F25" s="364"/>
      <c r="G25" s="365"/>
      <c r="H25" s="365"/>
      <c r="I25" s="366"/>
    </row>
    <row r="26" spans="1:15" ht="20.100000000000001" customHeight="1">
      <c r="A26" s="27" t="s">
        <v>5</v>
      </c>
      <c r="B26" s="123">
        <v>100</v>
      </c>
      <c r="C26" s="577" t="s">
        <v>46</v>
      </c>
      <c r="D26" s="578"/>
      <c r="E26" s="579"/>
      <c r="F26" s="119">
        <v>0</v>
      </c>
      <c r="G26" s="19">
        <f>F26*B26</f>
        <v>0</v>
      </c>
      <c r="H26" s="19">
        <f>G26*0.19</f>
        <v>0</v>
      </c>
      <c r="I26" s="29">
        <f>G26+H26</f>
        <v>0</v>
      </c>
    </row>
    <row r="27" spans="1:15" ht="20.100000000000001" customHeight="1">
      <c r="A27" s="27" t="s">
        <v>6</v>
      </c>
      <c r="B27" s="123">
        <v>70</v>
      </c>
      <c r="C27" s="334" t="s">
        <v>11</v>
      </c>
      <c r="D27" s="335"/>
      <c r="E27" s="336"/>
      <c r="F27" s="119">
        <v>0</v>
      </c>
      <c r="G27" s="19">
        <f>F27*B27</f>
        <v>0</v>
      </c>
      <c r="H27" s="19">
        <f>G27*0.19</f>
        <v>0</v>
      </c>
      <c r="I27" s="29">
        <f>G27+H27</f>
        <v>0</v>
      </c>
    </row>
    <row r="28" spans="1:15" ht="23.25" customHeight="1">
      <c r="A28" s="27" t="s">
        <v>8</v>
      </c>
      <c r="B28" s="123">
        <v>50</v>
      </c>
      <c r="C28" s="334" t="s">
        <v>27</v>
      </c>
      <c r="D28" s="335"/>
      <c r="E28" s="336"/>
      <c r="F28" s="119">
        <v>0</v>
      </c>
      <c r="G28" s="19">
        <f>F28*B28</f>
        <v>0</v>
      </c>
      <c r="H28" s="19">
        <f>G28*0.19</f>
        <v>0</v>
      </c>
      <c r="I28" s="29">
        <f>G28+H28</f>
        <v>0</v>
      </c>
      <c r="L28" s="196"/>
      <c r="M28" s="10"/>
      <c r="N28" s="10"/>
      <c r="O28" s="10"/>
    </row>
    <row r="29" spans="1:15" ht="21" customHeight="1">
      <c r="A29" s="27" t="s">
        <v>9</v>
      </c>
      <c r="B29" s="123">
        <v>10</v>
      </c>
      <c r="C29" s="334" t="s">
        <v>7</v>
      </c>
      <c r="D29" s="335"/>
      <c r="E29" s="336"/>
      <c r="F29" s="119">
        <v>0</v>
      </c>
      <c r="G29" s="19">
        <f>F29*B29</f>
        <v>0</v>
      </c>
      <c r="H29" s="19">
        <f>G29*0.19</f>
        <v>0</v>
      </c>
      <c r="I29" s="29">
        <f>G29+H29</f>
        <v>0</v>
      </c>
      <c r="L29" s="10"/>
      <c r="M29" s="10"/>
      <c r="N29" s="10"/>
      <c r="O29" s="10"/>
    </row>
    <row r="30" spans="1:15" ht="24.75" customHeight="1">
      <c r="A30" s="33"/>
      <c r="B30" s="194"/>
      <c r="C30" s="319" t="s">
        <v>22</v>
      </c>
      <c r="D30" s="320"/>
      <c r="E30" s="321"/>
      <c r="F30" s="112"/>
      <c r="G30" s="113">
        <f>SUM(G26:G29)</f>
        <v>0</v>
      </c>
      <c r="H30" s="114">
        <f>SUM(H26:H29)</f>
        <v>0</v>
      </c>
      <c r="I30" s="115">
        <f>SUM(I26:I29)</f>
        <v>0</v>
      </c>
      <c r="L30" s="10"/>
      <c r="M30" s="10"/>
      <c r="N30" s="10"/>
      <c r="O30" s="10"/>
    </row>
    <row r="31" spans="1:15" ht="20.100000000000001" customHeight="1" thickBot="1">
      <c r="A31" s="47"/>
      <c r="B31" s="48"/>
      <c r="C31" s="48"/>
      <c r="D31" s="49"/>
      <c r="E31" s="49"/>
      <c r="F31" s="50"/>
      <c r="G31" s="50"/>
      <c r="H31" s="50"/>
      <c r="I31" s="51"/>
    </row>
    <row r="38" spans="1:17" s="1" customFormat="1">
      <c r="A38" s="2"/>
      <c r="B38" s="3"/>
      <c r="C38" s="3"/>
      <c r="D38" s="120"/>
      <c r="F38"/>
      <c r="G38"/>
      <c r="H38"/>
      <c r="I38"/>
      <c r="J38"/>
      <c r="K38"/>
      <c r="L38"/>
      <c r="M38"/>
      <c r="N38"/>
      <c r="O38"/>
      <c r="P38"/>
      <c r="Q38"/>
    </row>
    <row r="39" spans="1:17" s="1" customFormat="1">
      <c r="A39" s="2"/>
      <c r="B39" s="3"/>
      <c r="C39" s="3"/>
      <c r="D39" s="120"/>
      <c r="F39"/>
      <c r="G39"/>
      <c r="H39"/>
      <c r="I39"/>
      <c r="J39"/>
      <c r="K39"/>
      <c r="L39"/>
      <c r="M39"/>
      <c r="N39"/>
      <c r="O39"/>
      <c r="P39"/>
      <c r="Q39"/>
    </row>
    <row r="40" spans="1:17" s="1" customFormat="1">
      <c r="A40" s="2"/>
      <c r="B40" s="3"/>
      <c r="C40" s="3"/>
      <c r="D40" s="120"/>
      <c r="F40"/>
      <c r="G40"/>
      <c r="H40"/>
      <c r="I40"/>
      <c r="J40"/>
      <c r="K40"/>
      <c r="L40"/>
      <c r="M40"/>
      <c r="N40"/>
      <c r="O40"/>
      <c r="P40"/>
      <c r="Q40"/>
    </row>
    <row r="41" spans="1:17" s="1" customFormat="1">
      <c r="A41" s="2"/>
      <c r="B41" s="3"/>
      <c r="C41" s="3"/>
      <c r="D41" s="120"/>
      <c r="F41"/>
      <c r="G41"/>
      <c r="H41"/>
      <c r="I41"/>
      <c r="J41"/>
      <c r="K41"/>
      <c r="L41"/>
      <c r="M41"/>
      <c r="N41"/>
      <c r="O41"/>
      <c r="P41"/>
      <c r="Q41"/>
    </row>
    <row r="42" spans="1:17" s="1" customFormat="1">
      <c r="A42" s="2"/>
      <c r="B42" s="3"/>
      <c r="C42" s="3"/>
      <c r="D42" s="120"/>
      <c r="F42"/>
      <c r="G42"/>
      <c r="H42"/>
      <c r="I42"/>
      <c r="J42"/>
      <c r="K42"/>
      <c r="L42"/>
      <c r="M42"/>
      <c r="N42"/>
      <c r="O42"/>
      <c r="P42"/>
      <c r="Q42"/>
    </row>
    <row r="43" spans="1:17" s="1" customFormat="1">
      <c r="A43" s="2"/>
      <c r="B43" s="3"/>
      <c r="C43" s="3"/>
      <c r="D43" s="120"/>
      <c r="F43"/>
      <c r="G43"/>
      <c r="H43"/>
      <c r="I43"/>
      <c r="J43"/>
      <c r="K43"/>
      <c r="L43"/>
      <c r="M43"/>
      <c r="N43"/>
      <c r="O43"/>
      <c r="P43"/>
      <c r="Q43"/>
    </row>
  </sheetData>
  <mergeCells count="53">
    <mergeCell ref="C8:E8"/>
    <mergeCell ref="A1:I1"/>
    <mergeCell ref="A3:I3"/>
    <mergeCell ref="C4:D4"/>
    <mergeCell ref="C5:I5"/>
    <mergeCell ref="C6:E6"/>
    <mergeCell ref="C7:E7"/>
    <mergeCell ref="C30:E30"/>
    <mergeCell ref="C25:E25"/>
    <mergeCell ref="C27:E27"/>
    <mergeCell ref="C26:E26"/>
    <mergeCell ref="C22:E22"/>
    <mergeCell ref="C23:E23"/>
    <mergeCell ref="A12:A13"/>
    <mergeCell ref="B12:B13"/>
    <mergeCell ref="C12:D12"/>
    <mergeCell ref="F12:I13"/>
    <mergeCell ref="A14:A15"/>
    <mergeCell ref="B14:B15"/>
    <mergeCell ref="F14:F15"/>
    <mergeCell ref="G14:G15"/>
    <mergeCell ref="H14:H15"/>
    <mergeCell ref="C13:E13"/>
    <mergeCell ref="I14:I15"/>
    <mergeCell ref="C14:E15"/>
    <mergeCell ref="A22:A25"/>
    <mergeCell ref="B22:B25"/>
    <mergeCell ref="F23:I25"/>
    <mergeCell ref="C24:D24"/>
    <mergeCell ref="I16:I17"/>
    <mergeCell ref="A18:A19"/>
    <mergeCell ref="B18:B19"/>
    <mergeCell ref="F18:F19"/>
    <mergeCell ref="G18:G19"/>
    <mergeCell ref="H18:H19"/>
    <mergeCell ref="I18:I19"/>
    <mergeCell ref="C16:E17"/>
    <mergeCell ref="C18:E19"/>
    <mergeCell ref="A16:A17"/>
    <mergeCell ref="B16:B17"/>
    <mergeCell ref="F16:F17"/>
    <mergeCell ref="H9:H10"/>
    <mergeCell ref="I9:I10"/>
    <mergeCell ref="C28:E28"/>
    <mergeCell ref="C29:E29"/>
    <mergeCell ref="C20:E20"/>
    <mergeCell ref="G16:G17"/>
    <mergeCell ref="H16:H17"/>
    <mergeCell ref="A9:A10"/>
    <mergeCell ref="B9:B10"/>
    <mergeCell ref="C9:E10"/>
    <mergeCell ref="F9:F10"/>
    <mergeCell ref="G9:G10"/>
  </mergeCells>
  <dataValidations count="1">
    <dataValidation type="list" allowBlank="1" showInputMessage="1" showErrorMessage="1" sqref="E12" xr:uid="{00000000-0002-0000-1500-000000000000}">
      <formula1>$D$33:$D$38</formula1>
    </dataValidation>
  </dataValidations>
  <pageMargins left="0.62992125984251968" right="0.39370078740157483" top="0.47244094488188981" bottom="0.86614173228346458" header="0.51181102362204722" footer="0.51181102362204722"/>
  <pageSetup paperSize="9" scale="62" orientation="portrait" r:id="rId1"/>
  <headerFooter alignWithMargins="0">
    <oddFooter>&amp;CStand: 02.05.2017</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39997558519241921"/>
    <pageSetUpPr fitToPage="1"/>
  </sheetPr>
  <dimension ref="A1:O33"/>
  <sheetViews>
    <sheetView zoomScaleNormal="100" workbookViewId="0">
      <selection activeCell="B14" sqref="B14:E15"/>
    </sheetView>
  </sheetViews>
  <sheetFormatPr baseColWidth="10" defaultRowHeight="12.75"/>
  <cols>
    <col min="1" max="1" width="4.85546875" style="2" customWidth="1"/>
    <col min="2" max="3" width="7.140625" style="3" customWidth="1"/>
    <col min="4" max="4" width="28.85546875" style="1" customWidth="1"/>
    <col min="5" max="5" width="29.140625" style="1" customWidth="1"/>
    <col min="6" max="6" width="17.85546875" customWidth="1"/>
    <col min="7" max="7" width="18.28515625" customWidth="1"/>
    <col min="8" max="8" width="19" customWidth="1"/>
    <col min="9" max="9" width="20.85546875" customWidth="1"/>
  </cols>
  <sheetData>
    <row r="1" spans="1:15" ht="21.75" customHeight="1" thickBot="1">
      <c r="A1" s="464" t="s">
        <v>30</v>
      </c>
      <c r="B1" s="465"/>
      <c r="C1" s="465"/>
      <c r="D1" s="465"/>
      <c r="E1" s="465"/>
      <c r="F1" s="465"/>
      <c r="G1" s="465"/>
      <c r="H1" s="465"/>
      <c r="I1" s="466"/>
    </row>
    <row r="2" spans="1:15" ht="21.75" customHeight="1">
      <c r="A2" s="501" t="str">
        <f>Tabelle_ANGEBOT_Schadstoff!A1</f>
        <v>Angebot</v>
      </c>
      <c r="B2" s="502"/>
      <c r="C2" s="502"/>
      <c r="D2" s="502"/>
      <c r="E2" s="502"/>
      <c r="F2" s="502"/>
      <c r="G2" s="502"/>
      <c r="H2" s="502"/>
      <c r="I2" s="503"/>
    </row>
    <row r="3" spans="1:15" ht="55.5" customHeight="1">
      <c r="A3" s="504" t="str">
        <f>Tabelle_ANGEBOT_Schadstoff!A3</f>
        <v>Honorarangebot 
über Rahmenvertragsleistungen für die Entnahme, Untersuchung und Dokumentation von Schadstoffen</v>
      </c>
      <c r="B3" s="505"/>
      <c r="C3" s="505"/>
      <c r="D3" s="505"/>
      <c r="E3" s="505"/>
      <c r="F3" s="505"/>
      <c r="G3" s="505"/>
      <c r="H3" s="505"/>
      <c r="I3" s="506"/>
    </row>
    <row r="4" spans="1:15" s="4" customFormat="1" ht="67.5" customHeight="1">
      <c r="A4" s="24" t="s">
        <v>0</v>
      </c>
      <c r="B4" s="14" t="s">
        <v>19</v>
      </c>
      <c r="C4" s="322" t="s">
        <v>1</v>
      </c>
      <c r="D4" s="323"/>
      <c r="E4" s="15"/>
      <c r="F4" s="16" t="s">
        <v>24</v>
      </c>
      <c r="G4" s="16" t="s">
        <v>18</v>
      </c>
      <c r="H4" s="16" t="s">
        <v>10</v>
      </c>
      <c r="I4" s="25" t="s">
        <v>17</v>
      </c>
    </row>
    <row r="5" spans="1:15" s="39" customFormat="1" ht="82.5" customHeight="1">
      <c r="A5" s="37"/>
      <c r="B5" s="38"/>
      <c r="C5" s="468" t="s">
        <v>47</v>
      </c>
      <c r="D5" s="469"/>
      <c r="E5" s="469"/>
      <c r="F5" s="469"/>
      <c r="G5" s="469"/>
      <c r="H5" s="469"/>
      <c r="I5" s="470"/>
    </row>
    <row r="6" spans="1:15" ht="6.75" customHeight="1">
      <c r="A6" s="40"/>
      <c r="B6" s="41"/>
      <c r="C6" s="190"/>
      <c r="D6" s="55"/>
      <c r="E6" s="86"/>
      <c r="F6" s="56"/>
      <c r="G6" s="56"/>
      <c r="H6" s="56"/>
      <c r="I6" s="57"/>
    </row>
    <row r="7" spans="1:15" ht="15.75" customHeight="1">
      <c r="A7" s="85">
        <v>1</v>
      </c>
      <c r="B7" s="7"/>
      <c r="C7" s="595" t="s">
        <v>20</v>
      </c>
      <c r="D7" s="596"/>
      <c r="E7" s="597"/>
      <c r="F7" s="52"/>
      <c r="G7" s="54"/>
      <c r="H7" s="54"/>
      <c r="I7" s="53"/>
    </row>
    <row r="8" spans="1:15" ht="39.75" customHeight="1">
      <c r="A8" s="193"/>
      <c r="B8" s="191"/>
      <c r="C8" s="375" t="s">
        <v>76</v>
      </c>
      <c r="D8" s="376"/>
      <c r="E8" s="377"/>
      <c r="F8" s="134" t="s">
        <v>61</v>
      </c>
      <c r="G8" s="244">
        <f>Tabelle_ANGEBOT_Schadstoff!G8</f>
        <v>221000</v>
      </c>
      <c r="H8" s="159"/>
      <c r="I8" s="192"/>
    </row>
    <row r="9" spans="1:15" ht="6.75" customHeight="1">
      <c r="A9" s="383"/>
      <c r="B9" s="381"/>
      <c r="C9" s="378" t="s">
        <v>77</v>
      </c>
      <c r="D9" s="379"/>
      <c r="E9" s="380"/>
      <c r="F9" s="592">
        <f>Tabelle_ANGEBOT_Schadstoff!F9</f>
        <v>0</v>
      </c>
      <c r="G9" s="706">
        <f>G8*F9</f>
        <v>0</v>
      </c>
      <c r="H9" s="706">
        <f>G9*0.19</f>
        <v>0</v>
      </c>
      <c r="I9" s="704">
        <f>G9+H9</f>
        <v>0</v>
      </c>
    </row>
    <row r="10" spans="1:15" ht="12.75" customHeight="1" thickBot="1">
      <c r="A10" s="675"/>
      <c r="B10" s="676"/>
      <c r="C10" s="677"/>
      <c r="D10" s="678"/>
      <c r="E10" s="679"/>
      <c r="F10" s="680"/>
      <c r="G10" s="707"/>
      <c r="H10" s="707"/>
      <c r="I10" s="705"/>
      <c r="L10" s="10"/>
      <c r="M10" s="10"/>
      <c r="N10" s="10"/>
      <c r="O10" s="10"/>
    </row>
    <row r="11" spans="1:15" ht="12.75" customHeight="1">
      <c r="A11" s="46"/>
      <c r="B11" s="45"/>
      <c r="C11" s="91"/>
      <c r="D11" s="87"/>
      <c r="E11" s="87"/>
      <c r="F11" s="11"/>
      <c r="G11" s="11"/>
      <c r="H11" s="11"/>
      <c r="I11" s="43"/>
      <c r="L11" s="10"/>
      <c r="M11" s="10"/>
      <c r="N11" s="10"/>
      <c r="O11" s="10"/>
    </row>
    <row r="12" spans="1:15" s="8" customFormat="1" ht="15.75">
      <c r="A12" s="702">
        <v>2</v>
      </c>
      <c r="B12" s="395"/>
      <c r="C12" s="569" t="s">
        <v>120</v>
      </c>
      <c r="D12" s="570"/>
      <c r="E12" s="102"/>
      <c r="F12" s="402"/>
      <c r="G12" s="402"/>
      <c r="H12" s="402"/>
      <c r="I12" s="403"/>
    </row>
    <row r="13" spans="1:15" ht="15" customHeight="1">
      <c r="A13" s="703"/>
      <c r="B13" s="397"/>
      <c r="C13" s="571" t="s">
        <v>125</v>
      </c>
      <c r="D13" s="572"/>
      <c r="E13" s="573"/>
      <c r="F13" s="404"/>
      <c r="G13" s="404"/>
      <c r="H13" s="404"/>
      <c r="I13" s="405"/>
      <c r="L13" s="10"/>
      <c r="M13" s="10"/>
      <c r="N13" s="10"/>
      <c r="O13" s="10"/>
    </row>
    <row r="14" spans="1:15" ht="12.75" customHeight="1">
      <c r="A14" s="525" t="s">
        <v>2</v>
      </c>
      <c r="B14" s="395"/>
      <c r="C14" s="347" t="s">
        <v>119</v>
      </c>
      <c r="D14" s="700"/>
      <c r="E14" s="701"/>
      <c r="F14" s="565">
        <f>Tabelle_ANGEBOT_Schadstoff!F14</f>
        <v>0</v>
      </c>
      <c r="G14" s="367">
        <f>F14</f>
        <v>0</v>
      </c>
      <c r="H14" s="367">
        <f>G14*0.19</f>
        <v>0</v>
      </c>
      <c r="I14" s="345">
        <f>G14+H14</f>
        <v>0</v>
      </c>
      <c r="L14" s="10"/>
      <c r="M14" s="10"/>
      <c r="N14" s="10"/>
      <c r="O14" s="10"/>
    </row>
    <row r="15" spans="1:15" s="8" customFormat="1" ht="6" customHeight="1">
      <c r="A15" s="699"/>
      <c r="B15" s="397"/>
      <c r="C15" s="624"/>
      <c r="D15" s="625"/>
      <c r="E15" s="626"/>
      <c r="F15" s="566"/>
      <c r="G15" s="368"/>
      <c r="H15" s="368"/>
      <c r="I15" s="346"/>
    </row>
    <row r="16" spans="1:15">
      <c r="A16" s="525" t="s">
        <v>12</v>
      </c>
      <c r="B16" s="395"/>
      <c r="C16" s="347" t="s">
        <v>121</v>
      </c>
      <c r="D16" s="700"/>
      <c r="E16" s="701"/>
      <c r="F16" s="565">
        <f>Tabelle_ANGEBOT_Schadstoff!F16</f>
        <v>0</v>
      </c>
      <c r="G16" s="367">
        <f>F16</f>
        <v>0</v>
      </c>
      <c r="H16" s="367">
        <f>G16*0.19</f>
        <v>0</v>
      </c>
      <c r="I16" s="345">
        <f>G16+H16</f>
        <v>0</v>
      </c>
      <c r="L16" s="10"/>
      <c r="M16" s="10"/>
      <c r="N16" s="10"/>
      <c r="O16" s="10"/>
    </row>
    <row r="17" spans="1:15">
      <c r="A17" s="699"/>
      <c r="B17" s="397"/>
      <c r="C17" s="624"/>
      <c r="D17" s="625"/>
      <c r="E17" s="626"/>
      <c r="F17" s="566"/>
      <c r="G17" s="368"/>
      <c r="H17" s="368"/>
      <c r="I17" s="346"/>
      <c r="L17" s="10"/>
      <c r="M17" s="10"/>
      <c r="N17" s="10"/>
      <c r="O17" s="10"/>
    </row>
    <row r="18" spans="1:15" s="39" customFormat="1" ht="6.75" customHeight="1">
      <c r="A18" s="525" t="s">
        <v>3</v>
      </c>
      <c r="B18" s="395"/>
      <c r="C18" s="347" t="s">
        <v>122</v>
      </c>
      <c r="D18" s="700"/>
      <c r="E18" s="701"/>
      <c r="F18" s="565">
        <f>Tabelle_ANGEBOT_Schadstoff!F18</f>
        <v>0</v>
      </c>
      <c r="G18" s="367">
        <f>F18</f>
        <v>0</v>
      </c>
      <c r="H18" s="367">
        <f>G18*0.19</f>
        <v>0</v>
      </c>
      <c r="I18" s="345">
        <f>G18+H18</f>
        <v>0</v>
      </c>
    </row>
    <row r="19" spans="1:15" ht="12.75" customHeight="1">
      <c r="A19" s="699"/>
      <c r="B19" s="397"/>
      <c r="C19" s="624"/>
      <c r="D19" s="625"/>
      <c r="E19" s="626"/>
      <c r="F19" s="566"/>
      <c r="G19" s="368"/>
      <c r="H19" s="368"/>
      <c r="I19" s="346"/>
    </row>
    <row r="20" spans="1:15" ht="39.75" customHeight="1">
      <c r="A20" s="193"/>
      <c r="B20" s="6"/>
      <c r="C20" s="319" t="s">
        <v>23</v>
      </c>
      <c r="D20" s="320"/>
      <c r="E20" s="321"/>
      <c r="F20" s="18"/>
      <c r="G20" s="34">
        <f>SUM(G14:G19)</f>
        <v>0</v>
      </c>
      <c r="H20" s="19">
        <f>SUM(H14:H19)</f>
        <v>0</v>
      </c>
      <c r="I20" s="35">
        <f>SUM(I14:I19)</f>
        <v>0</v>
      </c>
    </row>
    <row r="21" spans="1:15" ht="6.75" customHeight="1">
      <c r="A21" s="46"/>
      <c r="B21" s="45"/>
      <c r="C21" s="45"/>
      <c r="D21" s="44"/>
      <c r="E21" s="44"/>
      <c r="F21" s="11"/>
      <c r="G21" s="11"/>
      <c r="H21" s="11"/>
      <c r="I21" s="43"/>
    </row>
    <row r="22" spans="1:15" ht="15.75">
      <c r="A22" s="696">
        <v>3</v>
      </c>
      <c r="B22" s="395"/>
      <c r="C22" s="583" t="s">
        <v>21</v>
      </c>
      <c r="D22" s="584"/>
      <c r="E22" s="585"/>
      <c r="F22" s="58"/>
      <c r="G22" s="58"/>
      <c r="H22" s="58"/>
      <c r="I22" s="59"/>
      <c r="L22" s="10"/>
      <c r="M22" s="10"/>
      <c r="N22" s="10"/>
      <c r="O22" s="10"/>
    </row>
    <row r="23" spans="1:15" ht="12.75" customHeight="1">
      <c r="A23" s="697"/>
      <c r="B23" s="396"/>
      <c r="C23" s="708" t="s">
        <v>123</v>
      </c>
      <c r="D23" s="709"/>
      <c r="E23" s="710"/>
      <c r="F23" s="361"/>
      <c r="G23" s="362"/>
      <c r="H23" s="362"/>
      <c r="I23" s="363"/>
      <c r="L23" s="10"/>
      <c r="M23" s="10"/>
      <c r="N23" s="10"/>
      <c r="O23" s="10"/>
    </row>
    <row r="24" spans="1:15" s="8" customFormat="1">
      <c r="A24" s="697"/>
      <c r="B24" s="396"/>
      <c r="C24" s="329" t="s">
        <v>44</v>
      </c>
      <c r="D24" s="330"/>
      <c r="E24" s="246">
        <v>5</v>
      </c>
      <c r="F24" s="361"/>
      <c r="G24" s="362"/>
      <c r="H24" s="362"/>
      <c r="I24" s="363"/>
    </row>
    <row r="25" spans="1:15" ht="12.75" customHeight="1">
      <c r="A25" s="698"/>
      <c r="B25" s="397"/>
      <c r="C25" s="456" t="s">
        <v>45</v>
      </c>
      <c r="D25" s="457"/>
      <c r="E25" s="458"/>
      <c r="F25" s="364"/>
      <c r="G25" s="365"/>
      <c r="H25" s="365"/>
      <c r="I25" s="366"/>
      <c r="L25" s="10"/>
      <c r="M25" s="10"/>
      <c r="N25" s="10"/>
      <c r="O25" s="10"/>
    </row>
    <row r="26" spans="1:15" ht="12.75" customHeight="1">
      <c r="A26" s="27" t="s">
        <v>5</v>
      </c>
      <c r="B26" s="245">
        <f>Tabelle_ANGEBOT_Schadstoff!B26</f>
        <v>100</v>
      </c>
      <c r="C26" s="577" t="s">
        <v>46</v>
      </c>
      <c r="D26" s="578"/>
      <c r="E26" s="579"/>
      <c r="F26" s="119">
        <f>Tabelle_ANGEBOT_Schadstoff!F26</f>
        <v>0</v>
      </c>
      <c r="G26" s="19">
        <f>F26*B26</f>
        <v>0</v>
      </c>
      <c r="H26" s="19">
        <f>G26*0.19</f>
        <v>0</v>
      </c>
      <c r="I26" s="29">
        <f>G26+H26</f>
        <v>0</v>
      </c>
      <c r="L26" s="10"/>
      <c r="M26" s="10"/>
      <c r="N26" s="10"/>
      <c r="O26" s="10"/>
    </row>
    <row r="27" spans="1:15">
      <c r="A27" s="27" t="s">
        <v>6</v>
      </c>
      <c r="B27" s="245">
        <f>Tabelle_ANGEBOT_Schadstoff!B27</f>
        <v>70</v>
      </c>
      <c r="C27" s="334" t="s">
        <v>11</v>
      </c>
      <c r="D27" s="335"/>
      <c r="E27" s="336"/>
      <c r="F27" s="119">
        <f>Tabelle_ANGEBOT_Schadstoff!F27</f>
        <v>0</v>
      </c>
      <c r="G27" s="19">
        <f>F27*B27</f>
        <v>0</v>
      </c>
      <c r="H27" s="19">
        <f>G27*0.19</f>
        <v>0</v>
      </c>
      <c r="I27" s="29">
        <f>G27+H27</f>
        <v>0</v>
      </c>
    </row>
    <row r="28" spans="1:15" ht="12.75" customHeight="1">
      <c r="A28" s="27" t="s">
        <v>8</v>
      </c>
      <c r="B28" s="245">
        <f>Tabelle_ANGEBOT_Schadstoff!B28</f>
        <v>50</v>
      </c>
      <c r="C28" s="334" t="s">
        <v>27</v>
      </c>
      <c r="D28" s="335"/>
      <c r="E28" s="336"/>
      <c r="F28" s="119">
        <f>Tabelle_ANGEBOT_Schadstoff!F28</f>
        <v>0</v>
      </c>
      <c r="G28" s="19">
        <f>F28*B28</f>
        <v>0</v>
      </c>
      <c r="H28" s="19">
        <f>G28*0.19</f>
        <v>0</v>
      </c>
      <c r="I28" s="29">
        <f>G28+H28</f>
        <v>0</v>
      </c>
    </row>
    <row r="29" spans="1:15">
      <c r="A29" s="27" t="s">
        <v>9</v>
      </c>
      <c r="B29" s="245">
        <f>Tabelle_ANGEBOT_Schadstoff!B29</f>
        <v>10</v>
      </c>
      <c r="C29" s="334" t="s">
        <v>7</v>
      </c>
      <c r="D29" s="335"/>
      <c r="E29" s="336"/>
      <c r="F29" s="119">
        <f>Tabelle_ANGEBOT_Schadstoff!F29</f>
        <v>0</v>
      </c>
      <c r="G29" s="19">
        <f>F29*B29</f>
        <v>0</v>
      </c>
      <c r="H29" s="19">
        <f>G29*0.19</f>
        <v>0</v>
      </c>
      <c r="I29" s="29">
        <f>G29+H29</f>
        <v>0</v>
      </c>
    </row>
    <row r="30" spans="1:15" ht="35.25" customHeight="1">
      <c r="A30" s="33"/>
      <c r="B30" s="194"/>
      <c r="C30" s="319" t="s">
        <v>22</v>
      </c>
      <c r="D30" s="320"/>
      <c r="E30" s="321"/>
      <c r="F30" s="112"/>
      <c r="G30" s="113">
        <f>SUM(G26:G29)</f>
        <v>0</v>
      </c>
      <c r="H30" s="114">
        <f>SUM(H26:H29)</f>
        <v>0</v>
      </c>
      <c r="I30" s="115">
        <f>SUM(I26:I29)</f>
        <v>0</v>
      </c>
    </row>
    <row r="31" spans="1:15" ht="20.100000000000001" customHeight="1">
      <c r="A31" s="31"/>
      <c r="B31" s="13"/>
      <c r="C31" s="13"/>
      <c r="D31" s="12"/>
      <c r="E31" s="12"/>
      <c r="F31" s="162"/>
      <c r="G31" s="23"/>
      <c r="H31" s="23"/>
      <c r="I31" s="32"/>
    </row>
    <row r="32" spans="1:15" s="8" customFormat="1" ht="78" customHeight="1" thickBot="1">
      <c r="A32" s="63"/>
      <c r="B32" s="64"/>
      <c r="C32" s="420" t="s">
        <v>31</v>
      </c>
      <c r="D32" s="420"/>
      <c r="E32" s="420"/>
      <c r="F32" s="65"/>
      <c r="G32" s="247">
        <f>G9+G20+G30</f>
        <v>0</v>
      </c>
      <c r="H32" s="65">
        <f>G32*0.19</f>
        <v>0</v>
      </c>
      <c r="I32" s="228">
        <f>G32+H32</f>
        <v>0</v>
      </c>
      <c r="J32" s="42"/>
    </row>
    <row r="33" spans="7:9">
      <c r="G33" s="106" t="s">
        <v>33</v>
      </c>
      <c r="H33" s="106" t="s">
        <v>34</v>
      </c>
      <c r="I33" s="106" t="s">
        <v>35</v>
      </c>
    </row>
  </sheetData>
  <mergeCells count="54">
    <mergeCell ref="C8:E8"/>
    <mergeCell ref="A1:I1"/>
    <mergeCell ref="A2:I2"/>
    <mergeCell ref="A3:I3"/>
    <mergeCell ref="C4:D4"/>
    <mergeCell ref="C5:I5"/>
    <mergeCell ref="C7:E7"/>
    <mergeCell ref="C32:E32"/>
    <mergeCell ref="C28:E28"/>
    <mergeCell ref="C29:E29"/>
    <mergeCell ref="C30:E30"/>
    <mergeCell ref="I16:I17"/>
    <mergeCell ref="C20:E20"/>
    <mergeCell ref="C16:E17"/>
    <mergeCell ref="F16:F17"/>
    <mergeCell ref="G16:G17"/>
    <mergeCell ref="H16:H17"/>
    <mergeCell ref="F18:F19"/>
    <mergeCell ref="G18:G19"/>
    <mergeCell ref="H18:H19"/>
    <mergeCell ref="C26:E26"/>
    <mergeCell ref="F23:I25"/>
    <mergeCell ref="C24:D24"/>
    <mergeCell ref="A18:A19"/>
    <mergeCell ref="I14:I15"/>
    <mergeCell ref="I18:I19"/>
    <mergeCell ref="C14:E15"/>
    <mergeCell ref="B18:B19"/>
    <mergeCell ref="A14:A15"/>
    <mergeCell ref="B14:B15"/>
    <mergeCell ref="F14:F15"/>
    <mergeCell ref="G14:G15"/>
    <mergeCell ref="H14:H15"/>
    <mergeCell ref="A16:A17"/>
    <mergeCell ref="B16:B17"/>
    <mergeCell ref="C18:E19"/>
    <mergeCell ref="C25:E25"/>
    <mergeCell ref="C27:E27"/>
    <mergeCell ref="C23:E23"/>
    <mergeCell ref="A22:A25"/>
    <mergeCell ref="B22:B25"/>
    <mergeCell ref="C22:E22"/>
    <mergeCell ref="I9:I10"/>
    <mergeCell ref="A12:A13"/>
    <mergeCell ref="B12:B13"/>
    <mergeCell ref="C12:D12"/>
    <mergeCell ref="F12:I13"/>
    <mergeCell ref="C13:E13"/>
    <mergeCell ref="A9:A10"/>
    <mergeCell ref="B9:B10"/>
    <mergeCell ref="C9:E10"/>
    <mergeCell ref="F9:F10"/>
    <mergeCell ref="G9:G10"/>
    <mergeCell ref="H9:H10"/>
  </mergeCells>
  <dataValidations count="1">
    <dataValidation type="list" allowBlank="1" showInputMessage="1" showErrorMessage="1" sqref="E12" xr:uid="{00000000-0002-0000-1600-000000000000}">
      <formula1>#REF!</formula1>
    </dataValidation>
  </dataValidations>
  <pageMargins left="0.62992125984251968" right="0.39370078740157483" top="0.47244094488188981" bottom="0.86614173228346458" header="0.51181102362204722" footer="0.51181102362204722"/>
  <pageSetup paperSize="9" scale="62" orientation="portrait" r:id="rId1"/>
  <headerFooter alignWithMargins="0">
    <oddFooter>&amp;CStand: 02.05.2017</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39997558519241921"/>
    <pageSetUpPr fitToPage="1"/>
  </sheetPr>
  <dimension ref="A1:K24"/>
  <sheetViews>
    <sheetView zoomScaleNormal="100" workbookViewId="0">
      <selection activeCell="B14" sqref="B14:E15"/>
    </sheetView>
  </sheetViews>
  <sheetFormatPr baseColWidth="10" defaultRowHeight="12.75"/>
  <cols>
    <col min="1" max="1" width="4.85546875" style="2" customWidth="1"/>
    <col min="2" max="2" width="13.85546875" style="1" customWidth="1"/>
    <col min="3" max="3" width="22.28515625" style="1" customWidth="1"/>
    <col min="4" max="4" width="51.28515625" style="1" customWidth="1"/>
    <col min="5" max="5" width="23.28515625" customWidth="1"/>
  </cols>
  <sheetData>
    <row r="1" spans="1:11" s="121" customFormat="1" ht="20.25" thickBot="1">
      <c r="A1" s="534" t="s">
        <v>32</v>
      </c>
      <c r="B1" s="535"/>
      <c r="C1" s="535"/>
      <c r="D1" s="535"/>
      <c r="E1" s="536"/>
    </row>
    <row r="2" spans="1:11" s="121" customFormat="1" ht="21.75" customHeight="1">
      <c r="A2" s="537" t="s">
        <v>48</v>
      </c>
      <c r="B2" s="538"/>
      <c r="C2" s="538"/>
      <c r="D2" s="538"/>
      <c r="E2" s="539"/>
    </row>
    <row r="3" spans="1:11" s="121" customFormat="1" ht="21.75" customHeight="1" thickBot="1">
      <c r="A3" s="253"/>
      <c r="B3" s="254"/>
      <c r="C3" s="254" t="s">
        <v>49</v>
      </c>
      <c r="D3" s="254" t="str">
        <f>Tabelle_ANGEBOT_Schadstoff!F2</f>
        <v>100-17-00780</v>
      </c>
      <c r="E3" s="255"/>
    </row>
    <row r="4" spans="1:11" s="121" customFormat="1" ht="55.5" customHeight="1">
      <c r="A4" s="716" t="str">
        <f>Tabelle_ANGEBOT_Schadstoff!A3</f>
        <v>Honorarangebot 
über Rahmenvertragsleistungen für die Entnahme, Untersuchung und Dokumentation von Schadstoffen</v>
      </c>
      <c r="B4" s="717"/>
      <c r="C4" s="717"/>
      <c r="D4" s="717"/>
      <c r="E4" s="718"/>
    </row>
    <row r="5" spans="1:11" s="4" customFormat="1" ht="52.5" customHeight="1">
      <c r="A5" s="76" t="s">
        <v>0</v>
      </c>
      <c r="B5" s="520" t="s">
        <v>1</v>
      </c>
      <c r="C5" s="521"/>
      <c r="D5" s="522"/>
      <c r="E5" s="25" t="s">
        <v>112</v>
      </c>
    </row>
    <row r="6" spans="1:11" ht="15.75" customHeight="1">
      <c r="A6" s="33" t="s">
        <v>13</v>
      </c>
      <c r="B6" s="663" t="s">
        <v>20</v>
      </c>
      <c r="C6" s="664"/>
      <c r="D6" s="664"/>
      <c r="E6" s="256"/>
    </row>
    <row r="7" spans="1:11" ht="42.75" customHeight="1">
      <c r="A7" s="33"/>
      <c r="B7" s="375" t="s">
        <v>76</v>
      </c>
      <c r="C7" s="376"/>
      <c r="D7" s="376"/>
      <c r="E7" s="257"/>
    </row>
    <row r="8" spans="1:11" ht="12.75" customHeight="1">
      <c r="A8" s="629"/>
      <c r="B8" s="378" t="s">
        <v>77</v>
      </c>
      <c r="C8" s="379"/>
      <c r="D8" s="380"/>
      <c r="E8" s="714">
        <f>Tabelle_ANGEBOT_Schadstoff!F9</f>
        <v>0</v>
      </c>
      <c r="H8" s="10"/>
      <c r="I8" s="10"/>
      <c r="J8" s="10"/>
      <c r="K8" s="10"/>
    </row>
    <row r="9" spans="1:11" ht="16.5" customHeight="1" thickBot="1">
      <c r="A9" s="630"/>
      <c r="B9" s="677"/>
      <c r="C9" s="678"/>
      <c r="D9" s="679"/>
      <c r="E9" s="668"/>
      <c r="H9" s="10"/>
      <c r="I9" s="10"/>
      <c r="J9" s="10"/>
      <c r="K9" s="10"/>
    </row>
    <row r="10" spans="1:11" ht="9" customHeight="1">
      <c r="A10" s="46"/>
      <c r="B10" s="44"/>
      <c r="C10" s="44"/>
      <c r="D10" s="44"/>
      <c r="E10" s="157"/>
    </row>
    <row r="11" spans="1:11" ht="15.75" customHeight="1">
      <c r="A11" s="28" t="s">
        <v>14</v>
      </c>
      <c r="B11" s="569" t="s">
        <v>120</v>
      </c>
      <c r="C11" s="570"/>
      <c r="D11" s="250"/>
      <c r="E11" s="258"/>
    </row>
    <row r="12" spans="1:11" ht="42.75" customHeight="1">
      <c r="A12" s="248"/>
      <c r="B12" s="571" t="s">
        <v>126</v>
      </c>
      <c r="C12" s="572"/>
      <c r="D12" s="572"/>
      <c r="E12" s="259"/>
    </row>
    <row r="13" spans="1:11" ht="51">
      <c r="A13" s="260" t="s">
        <v>2</v>
      </c>
      <c r="B13" s="347" t="s">
        <v>119</v>
      </c>
      <c r="C13" s="348"/>
      <c r="D13" s="715"/>
      <c r="E13" s="252" t="s">
        <v>124</v>
      </c>
      <c r="H13" s="10"/>
      <c r="I13" s="10"/>
      <c r="J13" s="10"/>
      <c r="K13" s="10"/>
    </row>
    <row r="14" spans="1:11" ht="51">
      <c r="A14" s="249" t="s">
        <v>12</v>
      </c>
      <c r="B14" s="347" t="s">
        <v>121</v>
      </c>
      <c r="C14" s="348"/>
      <c r="D14" s="715"/>
      <c r="E14" s="252" t="s">
        <v>124</v>
      </c>
      <c r="H14" s="10"/>
      <c r="I14" s="10"/>
      <c r="J14" s="10"/>
      <c r="K14" s="10"/>
    </row>
    <row r="15" spans="1:11" ht="51">
      <c r="A15" s="249" t="s">
        <v>3</v>
      </c>
      <c r="B15" s="347" t="s">
        <v>122</v>
      </c>
      <c r="C15" s="348"/>
      <c r="D15" s="715"/>
      <c r="E15" s="252" t="s">
        <v>124</v>
      </c>
    </row>
    <row r="16" spans="1:11" s="8" customFormat="1" ht="33.75" customHeight="1">
      <c r="A16" s="46"/>
      <c r="B16" s="44"/>
      <c r="C16" s="44"/>
      <c r="D16" s="44"/>
      <c r="E16" s="157"/>
    </row>
    <row r="17" spans="1:7" ht="15.75">
      <c r="A17" s="193" t="s">
        <v>15</v>
      </c>
      <c r="B17" s="663" t="s">
        <v>21</v>
      </c>
      <c r="C17" s="664"/>
      <c r="D17" s="664"/>
      <c r="E17" s="261"/>
    </row>
    <row r="18" spans="1:7" ht="12.75" customHeight="1">
      <c r="A18" s="649"/>
      <c r="B18" s="444" t="s">
        <v>123</v>
      </c>
      <c r="C18" s="445"/>
      <c r="D18" s="445"/>
      <c r="E18" s="518"/>
    </row>
    <row r="19" spans="1:7" ht="12.75" customHeight="1">
      <c r="A19" s="650"/>
      <c r="B19" s="444" t="s">
        <v>44</v>
      </c>
      <c r="C19" s="445"/>
      <c r="D19" s="251">
        <v>5</v>
      </c>
      <c r="E19" s="518"/>
    </row>
    <row r="20" spans="1:7" ht="12.75" customHeight="1">
      <c r="A20" s="651"/>
      <c r="B20" s="646" t="s">
        <v>45</v>
      </c>
      <c r="C20" s="647"/>
      <c r="D20" s="647"/>
      <c r="E20" s="519"/>
    </row>
    <row r="21" spans="1:7">
      <c r="A21" s="27" t="s">
        <v>5</v>
      </c>
      <c r="B21" s="577" t="s">
        <v>46</v>
      </c>
      <c r="C21" s="578"/>
      <c r="D21" s="579"/>
      <c r="E21" s="81">
        <f>Tabelle_ANGEBOT_Schadstoff!F26</f>
        <v>0</v>
      </c>
    </row>
    <row r="22" spans="1:7">
      <c r="A22" s="27" t="s">
        <v>6</v>
      </c>
      <c r="B22" s="334" t="s">
        <v>11</v>
      </c>
      <c r="C22" s="335"/>
      <c r="D22" s="336"/>
      <c r="E22" s="81">
        <f>Tabelle_ANGEBOT_Schadstoff!F27</f>
        <v>0</v>
      </c>
    </row>
    <row r="23" spans="1:7">
      <c r="A23" s="27" t="s">
        <v>8</v>
      </c>
      <c r="B23" s="334" t="s">
        <v>27</v>
      </c>
      <c r="C23" s="335"/>
      <c r="D23" s="336"/>
      <c r="E23" s="81">
        <f>Tabelle_ANGEBOT_Schadstoff!F28</f>
        <v>0</v>
      </c>
    </row>
    <row r="24" spans="1:7" ht="15.75" thickBot="1">
      <c r="A24" s="83" t="s">
        <v>9</v>
      </c>
      <c r="B24" s="711" t="s">
        <v>7</v>
      </c>
      <c r="C24" s="712"/>
      <c r="D24" s="713"/>
      <c r="E24" s="84">
        <f>Tabelle_ANGEBOT_Schadstoff!F29</f>
        <v>0</v>
      </c>
      <c r="G24" s="5"/>
    </row>
  </sheetData>
  <mergeCells count="24">
    <mergeCell ref="B7:D7"/>
    <mergeCell ref="A1:E1"/>
    <mergeCell ref="A2:E2"/>
    <mergeCell ref="A4:E4"/>
    <mergeCell ref="B5:D5"/>
    <mergeCell ref="B6:D6"/>
    <mergeCell ref="A8:A9"/>
    <mergeCell ref="B8:D9"/>
    <mergeCell ref="E8:E9"/>
    <mergeCell ref="A18:A20"/>
    <mergeCell ref="B14:D14"/>
    <mergeCell ref="B11:C11"/>
    <mergeCell ref="B12:D12"/>
    <mergeCell ref="B13:D13"/>
    <mergeCell ref="B15:D15"/>
    <mergeCell ref="B18:D18"/>
    <mergeCell ref="B19:C19"/>
    <mergeCell ref="B20:D20"/>
    <mergeCell ref="B17:D17"/>
    <mergeCell ref="B22:D22"/>
    <mergeCell ref="B23:D23"/>
    <mergeCell ref="B24:D24"/>
    <mergeCell ref="B21:D21"/>
    <mergeCell ref="E18:E20"/>
  </mergeCells>
  <dataValidations disablePrompts="1" count="1">
    <dataValidation type="list" allowBlank="1" showInputMessage="1" showErrorMessage="1" sqref="D11" xr:uid="{00000000-0002-0000-1700-000000000000}">
      <formula1>#REF!</formula1>
    </dataValidation>
  </dataValidations>
  <pageMargins left="0.62992125984251968" right="0.39370078740157483" top="0.47244094488188981" bottom="0.86614173228346458" header="0.51181102362204722" footer="0.51181102362204722"/>
  <pageSetup paperSize="9" orientation="portrait" r:id="rId1"/>
  <headerFooter alignWithMargins="0">
    <oddFooter>&amp;CStand: 02.05.2017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1:O59"/>
  <sheetViews>
    <sheetView zoomScale="85" zoomScaleNormal="85" workbookViewId="0">
      <selection activeCell="H14" sqref="H14"/>
    </sheetView>
  </sheetViews>
  <sheetFormatPr baseColWidth="10" defaultRowHeight="12.75"/>
  <cols>
    <col min="1" max="1" width="4.85546875" style="2" customWidth="1"/>
    <col min="2" max="3" width="7.140625" style="3" customWidth="1"/>
    <col min="4" max="4" width="52.85546875" style="1" customWidth="1"/>
    <col min="5" max="5" width="18.140625" style="1" customWidth="1"/>
    <col min="6" max="6" width="17.85546875" customWidth="1"/>
    <col min="7" max="7" width="18.28515625" customWidth="1"/>
    <col min="8" max="8" width="19" customWidth="1"/>
    <col min="9" max="9" width="20.85546875" customWidth="1"/>
    <col min="10" max="10" width="5.42578125" customWidth="1"/>
    <col min="15" max="15" width="12.5703125" customWidth="1"/>
  </cols>
  <sheetData>
    <row r="1" spans="1:15" s="121" customFormat="1" ht="21.75" customHeight="1">
      <c r="A1" s="372" t="s">
        <v>50</v>
      </c>
      <c r="B1" s="373"/>
      <c r="C1" s="373"/>
      <c r="D1" s="373"/>
      <c r="E1" s="373"/>
      <c r="F1" s="373"/>
      <c r="G1" s="373"/>
      <c r="H1" s="373"/>
      <c r="I1" s="374"/>
    </row>
    <row r="2" spans="1:15" s="121" customFormat="1" ht="21.75" customHeight="1">
      <c r="A2" s="139"/>
      <c r="B2" s="136"/>
      <c r="C2" s="136"/>
      <c r="D2" s="136"/>
      <c r="E2" s="136" t="s">
        <v>49</v>
      </c>
      <c r="F2" s="136" t="s">
        <v>51</v>
      </c>
      <c r="G2" s="136"/>
      <c r="H2" s="136"/>
      <c r="I2" s="137"/>
      <c r="K2" s="138" t="s">
        <v>62</v>
      </c>
    </row>
    <row r="3" spans="1:15" s="121" customFormat="1" ht="55.5" customHeight="1">
      <c r="A3" s="412" t="s">
        <v>113</v>
      </c>
      <c r="B3" s="413"/>
      <c r="C3" s="413"/>
      <c r="D3" s="413"/>
      <c r="E3" s="413"/>
      <c r="F3" s="413"/>
      <c r="G3" s="413"/>
      <c r="H3" s="413"/>
      <c r="I3" s="414"/>
    </row>
    <row r="4" spans="1:15" s="4" customFormat="1" ht="67.5" customHeight="1">
      <c r="A4" s="24" t="s">
        <v>0</v>
      </c>
      <c r="B4" s="14" t="s">
        <v>19</v>
      </c>
      <c r="C4" s="322" t="s">
        <v>1</v>
      </c>
      <c r="D4" s="323"/>
      <c r="E4" s="15"/>
      <c r="F4" s="16" t="s">
        <v>112</v>
      </c>
      <c r="G4" s="16" t="s">
        <v>111</v>
      </c>
      <c r="H4" s="16" t="s">
        <v>10</v>
      </c>
      <c r="I4" s="25" t="s">
        <v>110</v>
      </c>
    </row>
    <row r="5" spans="1:15" s="39" customFormat="1" ht="67.5" customHeight="1">
      <c r="A5" s="37"/>
      <c r="B5" s="38"/>
      <c r="C5" s="324" t="s">
        <v>65</v>
      </c>
      <c r="D5" s="325"/>
      <c r="E5" s="325"/>
      <c r="F5" s="325"/>
      <c r="G5" s="325"/>
      <c r="H5" s="325"/>
      <c r="I5" s="326"/>
    </row>
    <row r="6" spans="1:15" ht="18.75" customHeight="1">
      <c r="A6" s="40"/>
      <c r="B6" s="41"/>
      <c r="C6" s="327"/>
      <c r="D6" s="328"/>
      <c r="E6" s="328"/>
      <c r="F6" s="56"/>
      <c r="G6" s="56"/>
      <c r="H6" s="56"/>
      <c r="I6" s="57"/>
    </row>
    <row r="7" spans="1:15" ht="27" customHeight="1">
      <c r="A7" s="85">
        <v>1</v>
      </c>
      <c r="B7" s="7"/>
      <c r="C7" s="349" t="s">
        <v>105</v>
      </c>
      <c r="D7" s="350"/>
      <c r="E7" s="351"/>
      <c r="F7" s="337" t="s">
        <v>104</v>
      </c>
      <c r="G7" s="338"/>
      <c r="H7" s="338"/>
      <c r="I7" s="339"/>
    </row>
    <row r="8" spans="1:15" ht="49.5" customHeight="1">
      <c r="A8" s="33"/>
      <c r="B8" s="189"/>
      <c r="C8" s="375" t="s">
        <v>103</v>
      </c>
      <c r="D8" s="376"/>
      <c r="E8" s="377"/>
      <c r="F8" s="340" t="s">
        <v>109</v>
      </c>
      <c r="G8" s="341"/>
      <c r="H8" s="341"/>
      <c r="I8" s="212">
        <v>100000</v>
      </c>
      <c r="L8" s="10"/>
      <c r="M8" s="10"/>
      <c r="N8" s="10"/>
      <c r="O8" s="10"/>
    </row>
    <row r="9" spans="1:15" ht="49.5" customHeight="1">
      <c r="A9" s="188"/>
      <c r="B9" s="178"/>
      <c r="C9" s="375" t="s">
        <v>108</v>
      </c>
      <c r="D9" s="376"/>
      <c r="E9" s="377"/>
      <c r="F9" s="227">
        <v>0</v>
      </c>
      <c r="G9" s="226">
        <f>F10*F9</f>
        <v>0</v>
      </c>
      <c r="H9" s="226">
        <f>G9*0.19</f>
        <v>0</v>
      </c>
      <c r="I9" s="225">
        <f>G9+H9</f>
        <v>0</v>
      </c>
      <c r="L9" s="10"/>
      <c r="M9" s="10"/>
      <c r="N9" s="10"/>
      <c r="O9" s="10"/>
    </row>
    <row r="10" spans="1:15" ht="19.5" customHeight="1">
      <c r="A10" s="224"/>
      <c r="B10" s="223">
        <v>1</v>
      </c>
      <c r="C10" s="387" t="s">
        <v>107</v>
      </c>
      <c r="D10" s="387"/>
      <c r="E10" s="387"/>
      <c r="F10" s="222">
        <v>0</v>
      </c>
      <c r="G10" s="221">
        <f>F10*B10</f>
        <v>0</v>
      </c>
      <c r="H10" s="221">
        <f>G10*0.19</f>
        <v>0</v>
      </c>
      <c r="I10" s="220">
        <f>G10+H10</f>
        <v>0</v>
      </c>
    </row>
    <row r="11" spans="1:15" ht="44.25" customHeight="1">
      <c r="A11" s="26"/>
      <c r="B11" s="7"/>
      <c r="C11" s="415" t="s">
        <v>106</v>
      </c>
      <c r="D11" s="416"/>
      <c r="E11" s="417"/>
      <c r="F11" s="219"/>
      <c r="G11" s="218">
        <f>G10+G9</f>
        <v>0</v>
      </c>
      <c r="H11" s="218">
        <f>G11*0.19</f>
        <v>0</v>
      </c>
      <c r="I11" s="218">
        <f>G11+H11</f>
        <v>0</v>
      </c>
    </row>
    <row r="12" spans="1:15" ht="44.25" customHeight="1">
      <c r="A12" s="205"/>
      <c r="B12" s="204"/>
      <c r="C12" s="217"/>
      <c r="D12" s="216"/>
      <c r="E12" s="215"/>
      <c r="F12" s="214"/>
      <c r="G12" s="213"/>
      <c r="H12" s="213"/>
      <c r="I12" s="213"/>
    </row>
    <row r="13" spans="1:15" ht="46.5" customHeight="1">
      <c r="A13" s="85">
        <v>2</v>
      </c>
      <c r="B13" s="7"/>
      <c r="C13" s="349" t="s">
        <v>105</v>
      </c>
      <c r="D13" s="350"/>
      <c r="E13" s="351"/>
      <c r="F13" s="337" t="s">
        <v>104</v>
      </c>
      <c r="G13" s="338"/>
      <c r="H13" s="338"/>
      <c r="I13" s="339"/>
      <c r="K13" s="129" t="s">
        <v>60</v>
      </c>
      <c r="L13" s="10"/>
      <c r="M13" s="10"/>
      <c r="N13" s="10"/>
      <c r="O13" s="10"/>
    </row>
    <row r="14" spans="1:15" ht="49.5" customHeight="1">
      <c r="A14" s="33"/>
      <c r="B14" s="189"/>
      <c r="C14" s="375" t="s">
        <v>103</v>
      </c>
      <c r="D14" s="376"/>
      <c r="E14" s="377"/>
      <c r="F14" s="340" t="s">
        <v>102</v>
      </c>
      <c r="G14" s="341"/>
      <c r="H14" s="341"/>
      <c r="I14" s="212">
        <v>50000</v>
      </c>
      <c r="L14" s="10"/>
      <c r="M14" s="10"/>
      <c r="N14" s="10"/>
      <c r="O14" s="10"/>
    </row>
    <row r="15" spans="1:15" ht="39.75" customHeight="1">
      <c r="A15" s="181"/>
      <c r="B15" s="180"/>
      <c r="C15" s="342" t="s">
        <v>101</v>
      </c>
      <c r="D15" s="343"/>
      <c r="E15" s="344"/>
      <c r="F15" s="211">
        <v>0</v>
      </c>
      <c r="G15" s="179" t="s">
        <v>16</v>
      </c>
      <c r="H15" s="210"/>
      <c r="I15" s="209"/>
    </row>
    <row r="16" spans="1:15" ht="42.75" customHeight="1">
      <c r="A16" s="202"/>
      <c r="B16" s="197"/>
      <c r="C16" s="342" t="s">
        <v>100</v>
      </c>
      <c r="D16" s="343"/>
      <c r="E16" s="344"/>
      <c r="F16" s="208">
        <v>0</v>
      </c>
      <c r="G16" s="207" t="s">
        <v>16</v>
      </c>
      <c r="H16" s="206"/>
      <c r="I16" s="206"/>
    </row>
    <row r="17" spans="1:15" ht="23.25" customHeight="1">
      <c r="A17" s="205"/>
      <c r="B17" s="204"/>
      <c r="C17" s="183"/>
      <c r="D17" s="184"/>
      <c r="E17" s="184"/>
      <c r="F17" s="56"/>
      <c r="G17" s="56"/>
      <c r="H17" s="56"/>
      <c r="I17" s="57"/>
    </row>
    <row r="18" spans="1:15" ht="19.5" customHeight="1">
      <c r="A18" s="85">
        <v>3</v>
      </c>
      <c r="B18" s="7"/>
      <c r="C18" s="349" t="s">
        <v>99</v>
      </c>
      <c r="D18" s="350"/>
      <c r="E18" s="351"/>
      <c r="F18" s="337" t="s">
        <v>98</v>
      </c>
      <c r="G18" s="338"/>
      <c r="H18" s="338"/>
      <c r="I18" s="339"/>
      <c r="K18" s="203"/>
      <c r="L18" s="10"/>
      <c r="M18" s="10"/>
      <c r="N18" s="10"/>
      <c r="O18" s="10"/>
    </row>
    <row r="19" spans="1:15" ht="41.25" customHeight="1">
      <c r="A19" s="33"/>
      <c r="B19" s="189"/>
      <c r="C19" s="375" t="s">
        <v>97</v>
      </c>
      <c r="D19" s="376"/>
      <c r="E19" s="377"/>
      <c r="F19" s="340" t="s">
        <v>128</v>
      </c>
      <c r="G19" s="341"/>
      <c r="H19" s="341"/>
      <c r="I19" s="212">
        <v>150000</v>
      </c>
      <c r="L19" s="10"/>
      <c r="M19" s="10"/>
      <c r="N19" s="10"/>
      <c r="O19" s="10"/>
    </row>
    <row r="20" spans="1:15" ht="41.25" customHeight="1">
      <c r="A20" s="264"/>
      <c r="B20" s="263"/>
      <c r="C20" s="342" t="s">
        <v>127</v>
      </c>
      <c r="D20" s="343"/>
      <c r="E20" s="344"/>
      <c r="F20" s="265">
        <v>0</v>
      </c>
      <c r="G20" s="262" t="s">
        <v>16</v>
      </c>
      <c r="H20" s="207"/>
      <c r="I20" s="266"/>
      <c r="L20" s="10"/>
      <c r="M20" s="10"/>
      <c r="N20" s="10"/>
      <c r="O20" s="10"/>
    </row>
    <row r="21" spans="1:15" ht="12.75" customHeight="1">
      <c r="A21" s="202"/>
      <c r="B21" s="197"/>
      <c r="C21" s="378" t="s">
        <v>96</v>
      </c>
      <c r="D21" s="379"/>
      <c r="E21" s="380"/>
      <c r="F21" s="385">
        <v>0</v>
      </c>
      <c r="G21" s="315" t="s">
        <v>16</v>
      </c>
      <c r="H21" s="317"/>
      <c r="I21" s="418"/>
      <c r="L21" s="10"/>
      <c r="M21" s="10"/>
      <c r="N21" s="10"/>
      <c r="O21" s="10"/>
    </row>
    <row r="22" spans="1:15" ht="38.25">
      <c r="A22" s="202"/>
      <c r="B22" s="197"/>
      <c r="C22" s="92" t="s">
        <v>40</v>
      </c>
      <c r="D22" s="201">
        <v>25000</v>
      </c>
      <c r="E22" s="94" t="s">
        <v>41</v>
      </c>
      <c r="F22" s="386"/>
      <c r="G22" s="316"/>
      <c r="H22" s="318"/>
      <c r="I22" s="419"/>
      <c r="L22" s="10"/>
      <c r="M22" s="10"/>
      <c r="N22" s="10"/>
      <c r="O22" s="10"/>
    </row>
    <row r="23" spans="1:15" ht="24.75" customHeight="1">
      <c r="A23" s="383"/>
      <c r="B23" s="381"/>
      <c r="C23" s="378" t="s">
        <v>95</v>
      </c>
      <c r="D23" s="379"/>
      <c r="E23" s="380"/>
      <c r="F23" s="388">
        <v>0</v>
      </c>
      <c r="G23" s="315" t="s">
        <v>16</v>
      </c>
      <c r="H23" s="317"/>
      <c r="I23" s="390"/>
    </row>
    <row r="24" spans="1:15" s="8" customFormat="1" ht="24.75" customHeight="1">
      <c r="A24" s="384"/>
      <c r="B24" s="382"/>
      <c r="C24" s="92" t="s">
        <v>40</v>
      </c>
      <c r="D24" s="201">
        <v>25000</v>
      </c>
      <c r="E24" s="94" t="s">
        <v>41</v>
      </c>
      <c r="F24" s="389"/>
      <c r="G24" s="316"/>
      <c r="H24" s="318"/>
      <c r="I24" s="391"/>
    </row>
    <row r="25" spans="1:15" s="8" customFormat="1" ht="17.25" customHeight="1">
      <c r="A25" s="46"/>
      <c r="B25" s="45"/>
      <c r="C25" s="91"/>
      <c r="D25" s="87"/>
      <c r="E25" s="87"/>
      <c r="F25" s="11"/>
      <c r="G25" s="11"/>
      <c r="H25" s="11"/>
      <c r="I25" s="43"/>
    </row>
    <row r="26" spans="1:15" ht="15.75" customHeight="1">
      <c r="A26" s="392">
        <v>3</v>
      </c>
      <c r="B26" s="395"/>
      <c r="C26" s="358" t="s">
        <v>94</v>
      </c>
      <c r="D26" s="359"/>
      <c r="E26" s="360"/>
      <c r="F26" s="402"/>
      <c r="G26" s="402"/>
      <c r="H26" s="402"/>
      <c r="I26" s="403"/>
    </row>
    <row r="27" spans="1:15" ht="12.75" customHeight="1">
      <c r="A27" s="401"/>
      <c r="B27" s="397"/>
      <c r="C27" s="352" t="s">
        <v>93</v>
      </c>
      <c r="D27" s="353"/>
      <c r="E27" s="354"/>
      <c r="F27" s="404"/>
      <c r="G27" s="404"/>
      <c r="H27" s="404"/>
      <c r="I27" s="405"/>
      <c r="M27" s="200"/>
    </row>
    <row r="28" spans="1:15" ht="12.75" customHeight="1">
      <c r="A28" s="410"/>
      <c r="B28" s="408">
        <v>3</v>
      </c>
      <c r="C28" s="347" t="s">
        <v>37</v>
      </c>
      <c r="D28" s="348"/>
      <c r="E28" s="199">
        <v>10000</v>
      </c>
      <c r="F28" s="406">
        <v>0</v>
      </c>
      <c r="G28" s="367">
        <f>F28*B28</f>
        <v>0</v>
      </c>
      <c r="H28" s="367">
        <f>G28*0.19</f>
        <v>0</v>
      </c>
      <c r="I28" s="345">
        <f>G28+H28</f>
        <v>0</v>
      </c>
    </row>
    <row r="29" spans="1:15" ht="12.75" customHeight="1">
      <c r="A29" s="411"/>
      <c r="B29" s="409"/>
      <c r="C29" s="355" t="s">
        <v>92</v>
      </c>
      <c r="D29" s="356"/>
      <c r="E29" s="357"/>
      <c r="F29" s="407"/>
      <c r="G29" s="368"/>
      <c r="H29" s="368"/>
      <c r="I29" s="346"/>
    </row>
    <row r="30" spans="1:15" ht="28.5" customHeight="1">
      <c r="A30" s="410"/>
      <c r="B30" s="408">
        <v>5</v>
      </c>
      <c r="C30" s="347" t="s">
        <v>38</v>
      </c>
      <c r="D30" s="348"/>
      <c r="E30" s="199">
        <v>25000</v>
      </c>
      <c r="F30" s="406">
        <v>0</v>
      </c>
      <c r="G30" s="367">
        <f>F30*B30</f>
        <v>0</v>
      </c>
      <c r="H30" s="367">
        <f>G30*0.19</f>
        <v>0</v>
      </c>
      <c r="I30" s="345">
        <f>G30+H30</f>
        <v>0</v>
      </c>
    </row>
    <row r="31" spans="1:15" ht="24.75" customHeight="1">
      <c r="A31" s="411"/>
      <c r="B31" s="409"/>
      <c r="C31" s="355" t="s">
        <v>92</v>
      </c>
      <c r="D31" s="356"/>
      <c r="E31" s="357"/>
      <c r="F31" s="407"/>
      <c r="G31" s="368"/>
      <c r="H31" s="368"/>
      <c r="I31" s="346"/>
    </row>
    <row r="32" spans="1:15" ht="19.5" customHeight="1">
      <c r="A32" s="188"/>
      <c r="B32" s="6"/>
      <c r="C32" s="319" t="s">
        <v>23</v>
      </c>
      <c r="D32" s="320"/>
      <c r="E32" s="321"/>
      <c r="F32" s="198"/>
      <c r="G32" s="34">
        <f>SUM(G28:G31)</f>
        <v>0</v>
      </c>
      <c r="H32" s="19">
        <f>SUM(H28:H31)</f>
        <v>0</v>
      </c>
      <c r="I32" s="35">
        <f>SUM(I28:I31)</f>
        <v>0</v>
      </c>
    </row>
    <row r="33" spans="1:15" ht="39.75" customHeight="1">
      <c r="A33" s="46"/>
      <c r="B33" s="45"/>
      <c r="C33" s="45"/>
      <c r="D33" s="44"/>
      <c r="E33" s="44"/>
      <c r="F33" s="11"/>
      <c r="G33" s="11"/>
      <c r="H33" s="11"/>
      <c r="I33" s="43"/>
    </row>
    <row r="34" spans="1:15" ht="43.5" customHeight="1">
      <c r="A34" s="392">
        <v>4</v>
      </c>
      <c r="B34" s="395"/>
      <c r="C34" s="349" t="s">
        <v>91</v>
      </c>
      <c r="D34" s="350"/>
      <c r="E34" s="351"/>
      <c r="F34" s="58"/>
      <c r="G34" s="58"/>
      <c r="H34" s="58"/>
      <c r="I34" s="59"/>
      <c r="K34" s="5"/>
    </row>
    <row r="35" spans="1:15" ht="12.75" customHeight="1">
      <c r="A35" s="393"/>
      <c r="B35" s="396"/>
      <c r="C35" s="369" t="s">
        <v>90</v>
      </c>
      <c r="D35" s="370"/>
      <c r="E35" s="371"/>
      <c r="F35" s="361"/>
      <c r="G35" s="362"/>
      <c r="H35" s="362"/>
      <c r="I35" s="363"/>
    </row>
    <row r="36" spans="1:15" ht="12.75" customHeight="1">
      <c r="A36" s="393"/>
      <c r="B36" s="396"/>
      <c r="C36" s="398" t="s">
        <v>89</v>
      </c>
      <c r="D36" s="399"/>
      <c r="E36" s="400"/>
      <c r="F36" s="361"/>
      <c r="G36" s="362"/>
      <c r="H36" s="362"/>
      <c r="I36" s="363"/>
    </row>
    <row r="37" spans="1:15" ht="20.100000000000001" customHeight="1">
      <c r="A37" s="393"/>
      <c r="B37" s="396"/>
      <c r="C37" s="329" t="s">
        <v>44</v>
      </c>
      <c r="D37" s="330"/>
      <c r="E37" s="124">
        <v>15</v>
      </c>
      <c r="F37" s="361"/>
      <c r="G37" s="362"/>
      <c r="H37" s="362"/>
      <c r="I37" s="363"/>
    </row>
    <row r="38" spans="1:15" ht="20.100000000000001" customHeight="1">
      <c r="A38" s="394"/>
      <c r="B38" s="397"/>
      <c r="C38" s="331" t="s">
        <v>45</v>
      </c>
      <c r="D38" s="332"/>
      <c r="E38" s="333"/>
      <c r="F38" s="364"/>
      <c r="G38" s="365"/>
      <c r="H38" s="365"/>
      <c r="I38" s="366"/>
    </row>
    <row r="39" spans="1:15" ht="23.25" customHeight="1">
      <c r="A39" s="26"/>
      <c r="B39" s="197"/>
      <c r="C39" s="307" t="s">
        <v>88</v>
      </c>
      <c r="D39" s="308"/>
      <c r="E39" s="309"/>
      <c r="F39" s="313">
        <v>0</v>
      </c>
      <c r="G39" s="315" t="s">
        <v>16</v>
      </c>
      <c r="H39" s="317" t="s">
        <v>87</v>
      </c>
      <c r="I39" s="302">
        <v>200000</v>
      </c>
      <c r="L39" s="196"/>
      <c r="M39" s="10"/>
      <c r="N39" s="10"/>
      <c r="O39" s="10"/>
    </row>
    <row r="40" spans="1:15" ht="21" customHeight="1">
      <c r="A40" s="26"/>
      <c r="B40" s="195">
        <v>1</v>
      </c>
      <c r="C40" s="310"/>
      <c r="D40" s="311"/>
      <c r="E40" s="312"/>
      <c r="F40" s="314"/>
      <c r="G40" s="316"/>
      <c r="H40" s="318"/>
      <c r="I40" s="303"/>
      <c r="L40" s="10"/>
      <c r="M40" s="10"/>
      <c r="N40" s="10"/>
      <c r="O40" s="10"/>
    </row>
    <row r="41" spans="1:15" ht="24.75" customHeight="1">
      <c r="A41" s="26"/>
      <c r="B41" s="195">
        <v>8</v>
      </c>
      <c r="C41" s="304" t="s">
        <v>86</v>
      </c>
      <c r="D41" s="305"/>
      <c r="E41" s="306"/>
      <c r="F41" s="151">
        <v>0</v>
      </c>
      <c r="G41" s="19">
        <f>F41*B41</f>
        <v>0</v>
      </c>
      <c r="H41" s="19">
        <f>G41*0.19</f>
        <v>0</v>
      </c>
      <c r="I41" s="29">
        <f>G41+H41</f>
        <v>0</v>
      </c>
      <c r="L41" s="10"/>
      <c r="M41" s="10"/>
      <c r="N41" s="10"/>
      <c r="O41" s="10"/>
    </row>
    <row r="42" spans="1:15" ht="20.100000000000001" customHeight="1">
      <c r="A42" s="33"/>
      <c r="B42" s="123">
        <v>8</v>
      </c>
      <c r="C42" s="334" t="s">
        <v>85</v>
      </c>
      <c r="D42" s="335"/>
      <c r="E42" s="336"/>
      <c r="F42" s="151">
        <v>0</v>
      </c>
      <c r="G42" s="19">
        <f>F42*B42</f>
        <v>0</v>
      </c>
      <c r="H42" s="19">
        <f>G42*0.19</f>
        <v>0</v>
      </c>
      <c r="I42" s="29">
        <f>G42+H42</f>
        <v>0</v>
      </c>
    </row>
    <row r="43" spans="1:15" ht="20.100000000000001" customHeight="1">
      <c r="A43" s="33"/>
      <c r="B43" s="123">
        <v>8</v>
      </c>
      <c r="C43" s="334" t="s">
        <v>84</v>
      </c>
      <c r="D43" s="335"/>
      <c r="E43" s="336"/>
      <c r="F43" s="151">
        <v>0</v>
      </c>
      <c r="G43" s="19">
        <f>F43*B43</f>
        <v>0</v>
      </c>
      <c r="H43" s="19">
        <f>G43*0.19</f>
        <v>0</v>
      </c>
      <c r="I43" s="29">
        <f>G43+H43</f>
        <v>0</v>
      </c>
    </row>
    <row r="44" spans="1:15" ht="29.25" customHeight="1">
      <c r="A44" s="33"/>
      <c r="B44" s="123">
        <v>8</v>
      </c>
      <c r="C44" s="334" t="s">
        <v>11</v>
      </c>
      <c r="D44" s="335"/>
      <c r="E44" s="336"/>
      <c r="F44" s="151">
        <v>0</v>
      </c>
      <c r="G44" s="19">
        <f>F44*B44</f>
        <v>0</v>
      </c>
      <c r="H44" s="19">
        <f>G44*0.19</f>
        <v>0</v>
      </c>
      <c r="I44" s="29">
        <f>G44+H44</f>
        <v>0</v>
      </c>
    </row>
    <row r="45" spans="1:15" ht="23.25" customHeight="1">
      <c r="A45" s="33"/>
      <c r="B45" s="123">
        <v>8</v>
      </c>
      <c r="C45" s="334" t="s">
        <v>27</v>
      </c>
      <c r="D45" s="335"/>
      <c r="E45" s="336"/>
      <c r="F45" s="151">
        <v>0</v>
      </c>
      <c r="G45" s="19">
        <f>F45*B45</f>
        <v>0</v>
      </c>
      <c r="H45" s="19">
        <f>G45*0.19</f>
        <v>0</v>
      </c>
      <c r="I45" s="29">
        <f>G45+H45</f>
        <v>0</v>
      </c>
    </row>
    <row r="46" spans="1:15" ht="15" customHeight="1">
      <c r="A46" s="33"/>
      <c r="B46" s="189"/>
      <c r="C46" s="319" t="s">
        <v>22</v>
      </c>
      <c r="D46" s="320"/>
      <c r="E46" s="321"/>
      <c r="F46" s="152"/>
      <c r="G46" s="113">
        <f>SUM(G41:G45)</f>
        <v>0</v>
      </c>
      <c r="H46" s="114">
        <f>SUM(H41:H45)</f>
        <v>0</v>
      </c>
      <c r="I46" s="115">
        <f>SUM(I41:I45)+(F39*I39*B40)</f>
        <v>0</v>
      </c>
    </row>
    <row r="47" spans="1:15" ht="13.5" thickBot="1">
      <c r="A47" s="47"/>
      <c r="B47" s="48"/>
      <c r="C47" s="48"/>
      <c r="D47" s="49"/>
      <c r="E47" s="49"/>
      <c r="F47" s="50"/>
      <c r="G47" s="50"/>
      <c r="H47" s="50"/>
      <c r="I47" s="51"/>
    </row>
    <row r="54" spans="4:4">
      <c r="D54" s="120">
        <v>5000</v>
      </c>
    </row>
    <row r="55" spans="4:4">
      <c r="D55" s="120">
        <v>10000</v>
      </c>
    </row>
    <row r="56" spans="4:4">
      <c r="D56" s="120">
        <v>20000</v>
      </c>
    </row>
    <row r="57" spans="4:4">
      <c r="D57" s="120">
        <v>25000</v>
      </c>
    </row>
    <row r="58" spans="4:4">
      <c r="D58" s="120">
        <v>50000</v>
      </c>
    </row>
    <row r="59" spans="4:4">
      <c r="D59" s="120">
        <v>250000</v>
      </c>
    </row>
  </sheetData>
  <mergeCells count="76">
    <mergeCell ref="A3:I3"/>
    <mergeCell ref="C14:E14"/>
    <mergeCell ref="C15:E15"/>
    <mergeCell ref="C11:E11"/>
    <mergeCell ref="G21:G22"/>
    <mergeCell ref="C21:E21"/>
    <mergeCell ref="C13:E13"/>
    <mergeCell ref="F8:H8"/>
    <mergeCell ref="C9:E9"/>
    <mergeCell ref="H21:H22"/>
    <mergeCell ref="I21:I22"/>
    <mergeCell ref="I23:I24"/>
    <mergeCell ref="A34:A38"/>
    <mergeCell ref="B34:B38"/>
    <mergeCell ref="C36:E36"/>
    <mergeCell ref="C34:E34"/>
    <mergeCell ref="A26:A27"/>
    <mergeCell ref="B26:B27"/>
    <mergeCell ref="F26:I27"/>
    <mergeCell ref="F28:F29"/>
    <mergeCell ref="F30:F31"/>
    <mergeCell ref="I28:I29"/>
    <mergeCell ref="B28:B29"/>
    <mergeCell ref="A28:A29"/>
    <mergeCell ref="A30:A31"/>
    <mergeCell ref="B30:B31"/>
    <mergeCell ref="C29:E29"/>
    <mergeCell ref="A1:I1"/>
    <mergeCell ref="C18:E18"/>
    <mergeCell ref="C19:E19"/>
    <mergeCell ref="C23:E23"/>
    <mergeCell ref="B23:B24"/>
    <mergeCell ref="A23:A24"/>
    <mergeCell ref="F18:I18"/>
    <mergeCell ref="F19:H19"/>
    <mergeCell ref="F21:F22"/>
    <mergeCell ref="F7:I7"/>
    <mergeCell ref="C10:E10"/>
    <mergeCell ref="C8:E8"/>
    <mergeCell ref="C20:E20"/>
    <mergeCell ref="F23:F24"/>
    <mergeCell ref="G23:G24"/>
    <mergeCell ref="H23:H24"/>
    <mergeCell ref="C30:D30"/>
    <mergeCell ref="C27:E27"/>
    <mergeCell ref="C31:E31"/>
    <mergeCell ref="C26:E26"/>
    <mergeCell ref="F35:I38"/>
    <mergeCell ref="C32:E32"/>
    <mergeCell ref="G28:G29"/>
    <mergeCell ref="G30:G31"/>
    <mergeCell ref="H28:H29"/>
    <mergeCell ref="H30:H31"/>
    <mergeCell ref="C35:E35"/>
    <mergeCell ref="C46:E46"/>
    <mergeCell ref="C4:D4"/>
    <mergeCell ref="C5:I5"/>
    <mergeCell ref="C6:E6"/>
    <mergeCell ref="C37:D37"/>
    <mergeCell ref="C38:E38"/>
    <mergeCell ref="C42:E42"/>
    <mergeCell ref="C43:E43"/>
    <mergeCell ref="C44:E44"/>
    <mergeCell ref="C45:E45"/>
    <mergeCell ref="F13:I13"/>
    <mergeCell ref="F14:H14"/>
    <mergeCell ref="C16:E16"/>
    <mergeCell ref="I30:I31"/>
    <mergeCell ref="C28:D28"/>
    <mergeCell ref="C7:E7"/>
    <mergeCell ref="I39:I40"/>
    <mergeCell ref="C41:E41"/>
    <mergeCell ref="C39:E40"/>
    <mergeCell ref="F39:F40"/>
    <mergeCell ref="G39:G40"/>
    <mergeCell ref="H39:H40"/>
  </mergeCells>
  <dataValidations count="1">
    <dataValidation type="list" allowBlank="1" showInputMessage="1" showErrorMessage="1" sqref="E30 E28" xr:uid="{00000000-0002-0000-0100-000000000000}">
      <formula1>$D$54:$D$59</formula1>
    </dataValidation>
  </dataValidations>
  <pageMargins left="0.62992125984251968" right="0.39370078740157483" top="0.47244094488188981" bottom="0.86614173228346458" header="0.51181102362204722" footer="0.51181102362204722"/>
  <pageSetup paperSize="9" scale="62" orientation="portrait" r:id="rId1"/>
  <headerFooter alignWithMargins="0">
    <oddFooter>&amp;CStand: 02.05.2017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O60"/>
  <sheetViews>
    <sheetView topLeftCell="A16" zoomScale="85" zoomScaleNormal="85" workbookViewId="0">
      <selection activeCell="H14" sqref="H14"/>
    </sheetView>
  </sheetViews>
  <sheetFormatPr baseColWidth="10" defaultRowHeight="12.75"/>
  <cols>
    <col min="1" max="1" width="4.85546875" style="2" customWidth="1"/>
    <col min="2" max="3" width="7.140625" style="3" customWidth="1"/>
    <col min="4" max="4" width="28.85546875" style="1" customWidth="1"/>
    <col min="5" max="5" width="29.140625" style="1" customWidth="1"/>
    <col min="6" max="6" width="17.85546875" customWidth="1"/>
    <col min="7" max="7" width="18.28515625" customWidth="1"/>
    <col min="8" max="8" width="19" customWidth="1"/>
    <col min="9" max="9" width="20.85546875" customWidth="1"/>
  </cols>
  <sheetData>
    <row r="1" spans="1:15" ht="21.75" customHeight="1" thickBot="1">
      <c r="A1" s="464" t="s">
        <v>30</v>
      </c>
      <c r="B1" s="465"/>
      <c r="C1" s="465"/>
      <c r="D1" s="465"/>
      <c r="E1" s="465"/>
      <c r="F1" s="465"/>
      <c r="G1" s="465"/>
      <c r="H1" s="465"/>
      <c r="I1" s="466"/>
    </row>
    <row r="2" spans="1:15" ht="21.75" customHeight="1">
      <c r="A2" s="501" t="str">
        <f>Tabelle_ANGEBOT_LAK!A1</f>
        <v>Angebot</v>
      </c>
      <c r="B2" s="502"/>
      <c r="C2" s="502"/>
      <c r="D2" s="502"/>
      <c r="E2" s="502"/>
      <c r="F2" s="502"/>
      <c r="G2" s="502"/>
      <c r="H2" s="502"/>
      <c r="I2" s="503"/>
    </row>
    <row r="3" spans="1:15" ht="55.5" customHeight="1">
      <c r="A3" s="504" t="str">
        <f>Tabelle_ANGEBOT_LAK!A3</f>
        <v>Honorarangebot 
über Rahmenvertragsleistungen für die Erstellung Liegenschaftsbezogener Dokumentation eines Abwasserentsorgungskonzepte gem. § 61 LWG und der Sanierungsplanung</v>
      </c>
      <c r="B3" s="505"/>
      <c r="C3" s="505"/>
      <c r="D3" s="505"/>
      <c r="E3" s="505"/>
      <c r="F3" s="505"/>
      <c r="G3" s="505"/>
      <c r="H3" s="505"/>
      <c r="I3" s="506"/>
    </row>
    <row r="4" spans="1:15" s="4" customFormat="1" ht="67.5" customHeight="1">
      <c r="A4" s="24" t="s">
        <v>0</v>
      </c>
      <c r="B4" s="14" t="s">
        <v>19</v>
      </c>
      <c r="C4" s="322" t="s">
        <v>1</v>
      </c>
      <c r="D4" s="323"/>
      <c r="E4" s="15"/>
      <c r="F4" s="16" t="s">
        <v>112</v>
      </c>
      <c r="G4" s="16" t="s">
        <v>111</v>
      </c>
      <c r="H4" s="16" t="s">
        <v>10</v>
      </c>
      <c r="I4" s="25" t="s">
        <v>110</v>
      </c>
    </row>
    <row r="5" spans="1:15" s="39" customFormat="1" ht="82.5" customHeight="1">
      <c r="A5" s="37"/>
      <c r="B5" s="38"/>
      <c r="C5" s="468" t="s">
        <v>47</v>
      </c>
      <c r="D5" s="469"/>
      <c r="E5" s="469"/>
      <c r="F5" s="469"/>
      <c r="G5" s="469"/>
      <c r="H5" s="469"/>
      <c r="I5" s="470"/>
    </row>
    <row r="6" spans="1:15" ht="6.75" customHeight="1">
      <c r="A6" s="46"/>
      <c r="B6" s="45"/>
      <c r="C6" s="91"/>
      <c r="D6" s="87"/>
      <c r="E6" s="87"/>
      <c r="F6" s="11"/>
      <c r="G6" s="11"/>
      <c r="H6" s="11"/>
      <c r="I6" s="43"/>
    </row>
    <row r="7" spans="1:15" ht="15.75">
      <c r="A7" s="103">
        <v>1</v>
      </c>
      <c r="B7" s="7"/>
      <c r="C7" s="349" t="str">
        <f>Tabelle_ANGEBOT_LAK!C7</f>
        <v>Leistungsverzeichnis LAK</v>
      </c>
      <c r="D7" s="350"/>
      <c r="E7" s="351"/>
      <c r="F7" s="337" t="str">
        <f>Tabelle_ANGEBOT_LAK!F8</f>
        <v>Gesamtsumme für das Leistungsverzeichnis LAK</v>
      </c>
      <c r="G7" s="338"/>
      <c r="H7" s="338"/>
      <c r="I7" s="339"/>
    </row>
    <row r="8" spans="1:15" ht="39.75" customHeight="1">
      <c r="A8" s="33"/>
      <c r="B8" s="189"/>
      <c r="C8" s="375" t="str">
        <f>Tabelle_ANGEBOT_LAK!C8</f>
        <v>Erstellung einer Liegenschaftsbezogenen Dokumentation eines Abwasserentsorgungskonzeptes, gemäß Anlage 03 Leistungsverzeichnis LAK.</v>
      </c>
      <c r="D8" s="376"/>
      <c r="E8" s="377"/>
      <c r="F8" s="236" t="s">
        <v>29</v>
      </c>
      <c r="G8" s="235">
        <f>Tabelle_ANGEBOT_LAK!I8</f>
        <v>100000</v>
      </c>
      <c r="H8" s="232"/>
      <c r="I8" s="68"/>
    </row>
    <row r="9" spans="1:15" ht="6.75" customHeight="1">
      <c r="A9" s="46"/>
      <c r="B9" s="45"/>
      <c r="C9" s="91"/>
      <c r="D9" s="87"/>
      <c r="E9" s="87"/>
      <c r="F9" s="11"/>
      <c r="G9" s="11"/>
      <c r="H9" s="11"/>
      <c r="I9" s="43"/>
    </row>
    <row r="10" spans="1:15" ht="12.75" customHeight="1">
      <c r="A10" s="481"/>
      <c r="B10" s="483"/>
      <c r="C10" s="475" t="str">
        <f>Tabelle_ANGEBOT_LAK!C9</f>
        <v>Nebenkosten LAK TEIL A+B</v>
      </c>
      <c r="D10" s="476"/>
      <c r="E10" s="477"/>
      <c r="F10" s="485">
        <f>Tabelle_ANGEBOT_LAK!F9</f>
        <v>0</v>
      </c>
      <c r="G10" s="487">
        <f>G8*F10</f>
        <v>0</v>
      </c>
      <c r="H10" s="471">
        <f>G10*0.19</f>
        <v>0</v>
      </c>
      <c r="I10" s="473">
        <f>G10+H10</f>
        <v>0</v>
      </c>
      <c r="L10" s="10"/>
      <c r="M10" s="10"/>
      <c r="N10" s="10"/>
      <c r="O10" s="10"/>
    </row>
    <row r="11" spans="1:15" ht="12.75" customHeight="1">
      <c r="A11" s="482"/>
      <c r="B11" s="484"/>
      <c r="C11" s="478"/>
      <c r="D11" s="479"/>
      <c r="E11" s="480"/>
      <c r="F11" s="486"/>
      <c r="G11" s="488"/>
      <c r="H11" s="472"/>
      <c r="I11" s="474"/>
      <c r="L11" s="10"/>
      <c r="M11" s="10"/>
      <c r="N11" s="10"/>
      <c r="O11" s="10"/>
    </row>
    <row r="12" spans="1:15" s="8" customFormat="1" ht="6" customHeight="1">
      <c r="A12" s="96"/>
      <c r="B12" s="71"/>
      <c r="C12" s="98"/>
      <c r="D12" s="99"/>
      <c r="E12" s="99"/>
      <c r="F12" s="69"/>
      <c r="G12" s="70"/>
      <c r="H12" s="70"/>
      <c r="I12" s="231"/>
    </row>
    <row r="13" spans="1:15">
      <c r="A13" s="431"/>
      <c r="B13" s="429"/>
      <c r="C13" s="475" t="str">
        <f>Tabelle_ANGEBOT_LAK!C10</f>
        <v>Gesamtkosten LAK TEIL A+B</v>
      </c>
      <c r="D13" s="476"/>
      <c r="E13" s="477"/>
      <c r="F13" s="471">
        <f>Tabelle_ANGEBOT_LAK!F10</f>
        <v>0</v>
      </c>
      <c r="G13" s="487">
        <f>F13</f>
        <v>0</v>
      </c>
      <c r="H13" s="471">
        <f>G13*0.19</f>
        <v>0</v>
      </c>
      <c r="I13" s="473">
        <f>G13+H13</f>
        <v>0</v>
      </c>
      <c r="L13" s="10"/>
      <c r="M13" s="10"/>
      <c r="N13" s="10"/>
      <c r="O13" s="10"/>
    </row>
    <row r="14" spans="1:15" ht="12.75" customHeight="1">
      <c r="A14" s="432"/>
      <c r="B14" s="430"/>
      <c r="C14" s="478"/>
      <c r="D14" s="479"/>
      <c r="E14" s="480"/>
      <c r="F14" s="486"/>
      <c r="G14" s="488"/>
      <c r="H14" s="472"/>
      <c r="I14" s="474"/>
      <c r="L14" s="10"/>
      <c r="M14" s="10"/>
      <c r="N14" s="10"/>
      <c r="O14" s="10"/>
    </row>
    <row r="15" spans="1:15" s="8" customFormat="1" ht="6" customHeight="1">
      <c r="A15" s="96"/>
      <c r="B15" s="71"/>
      <c r="C15" s="98"/>
      <c r="D15" s="99"/>
      <c r="E15" s="99"/>
      <c r="F15" s="69"/>
      <c r="G15" s="70"/>
      <c r="H15" s="70"/>
      <c r="I15" s="231"/>
    </row>
    <row r="16" spans="1:15">
      <c r="A16" s="431"/>
      <c r="B16" s="429"/>
      <c r="C16" s="475" t="str">
        <f>Tabelle_ANGEBOT_LAK!C11</f>
        <v>Gesamtkosten LAK Teil A+B inklusive Nebenkosten</v>
      </c>
      <c r="D16" s="476"/>
      <c r="E16" s="477"/>
      <c r="F16" s="471"/>
      <c r="G16" s="487">
        <f>G10+G13</f>
        <v>0</v>
      </c>
      <c r="H16" s="471">
        <f>G16*0.19</f>
        <v>0</v>
      </c>
      <c r="I16" s="473">
        <f>G16+H16</f>
        <v>0</v>
      </c>
      <c r="L16" s="10"/>
      <c r="M16" s="10"/>
      <c r="N16" s="10"/>
      <c r="O16" s="10"/>
    </row>
    <row r="17" spans="1:15" ht="12.75" customHeight="1">
      <c r="A17" s="432"/>
      <c r="B17" s="430"/>
      <c r="C17" s="478"/>
      <c r="D17" s="479"/>
      <c r="E17" s="480"/>
      <c r="F17" s="486"/>
      <c r="G17" s="488"/>
      <c r="H17" s="472"/>
      <c r="I17" s="474"/>
      <c r="L17" s="10"/>
      <c r="M17" s="10"/>
      <c r="N17" s="10"/>
      <c r="O17" s="10"/>
    </row>
    <row r="18" spans="1:15" s="39" customFormat="1" ht="6.75" customHeight="1">
      <c r="A18" s="238"/>
      <c r="B18" s="237"/>
      <c r="C18" s="185"/>
      <c r="D18" s="186"/>
      <c r="E18" s="186"/>
      <c r="F18" s="186"/>
      <c r="G18" s="186"/>
      <c r="H18" s="186"/>
      <c r="I18" s="187"/>
    </row>
    <row r="19" spans="1:15" ht="15.75">
      <c r="A19" s="103">
        <v>1</v>
      </c>
      <c r="B19" s="7"/>
      <c r="C19" s="349" t="str">
        <f>Tabelle_ANGEBOT_LAK!C13</f>
        <v>Leistungsverzeichnis LAK</v>
      </c>
      <c r="D19" s="350"/>
      <c r="E19" s="351"/>
      <c r="F19" s="337" t="str">
        <f>Tabelle_ANGEBOT_LAK!F14</f>
        <v>vorgegebene Honorarbezugsgröße für das LAK, um die Auf- und Abgebote zu werten:</v>
      </c>
      <c r="G19" s="338"/>
      <c r="H19" s="338"/>
      <c r="I19" s="339"/>
    </row>
    <row r="20" spans="1:15" ht="39.75" customHeight="1">
      <c r="A20" s="33"/>
      <c r="B20" s="189"/>
      <c r="C20" s="375" t="str">
        <f>Tabelle_ANGEBOT_LAK!C14</f>
        <v>Erstellung einer Liegenschaftsbezogenen Dokumentation eines Abwasserentsorgungskonzeptes, gemäß Anlage 03 Leistungsverzeichnis LAK.</v>
      </c>
      <c r="D20" s="376"/>
      <c r="E20" s="377"/>
      <c r="F20" s="236" t="s">
        <v>29</v>
      </c>
      <c r="G20" s="235">
        <f>Tabelle_ANGEBOT_LAK!I14</f>
        <v>50000</v>
      </c>
      <c r="H20" s="232"/>
      <c r="I20" s="68"/>
    </row>
    <row r="21" spans="1:15" ht="6.75" customHeight="1">
      <c r="A21" s="46"/>
      <c r="B21" s="45"/>
      <c r="C21" s="91"/>
      <c r="D21" s="87"/>
      <c r="E21" s="87"/>
      <c r="F21" s="11"/>
      <c r="G21" s="11"/>
      <c r="H21" s="11"/>
      <c r="I21" s="43"/>
    </row>
    <row r="22" spans="1:15" ht="12.75" customHeight="1">
      <c r="A22" s="481"/>
      <c r="B22" s="483"/>
      <c r="C22" s="475" t="str">
        <f>Tabelle_ANGEBOT_LAK!C15</f>
        <v xml:space="preserve">Aufgebot für Einzelabrufe mit einem Gesamtauftragswert ohne Stundenlohnvergütung  
&lt; 10.000 € netto in Höhe von: 
</v>
      </c>
      <c r="D22" s="476"/>
      <c r="E22" s="477"/>
      <c r="F22" s="485">
        <f>Tabelle_ANGEBOT_LAK!F15</f>
        <v>0</v>
      </c>
      <c r="G22" s="487">
        <f>G20*F22</f>
        <v>0</v>
      </c>
      <c r="H22" s="471">
        <f>G22*0.19</f>
        <v>0</v>
      </c>
      <c r="I22" s="473">
        <f>G22+H22</f>
        <v>0</v>
      </c>
      <c r="L22" s="10"/>
      <c r="M22" s="10"/>
      <c r="N22" s="10"/>
      <c r="O22" s="10"/>
    </row>
    <row r="23" spans="1:15" ht="12.75" customHeight="1">
      <c r="A23" s="482"/>
      <c r="B23" s="484"/>
      <c r="C23" s="478"/>
      <c r="D23" s="479"/>
      <c r="E23" s="480"/>
      <c r="F23" s="486"/>
      <c r="G23" s="488"/>
      <c r="H23" s="472"/>
      <c r="I23" s="474"/>
      <c r="L23" s="10"/>
      <c r="M23" s="10"/>
      <c r="N23" s="10"/>
      <c r="O23" s="10"/>
    </row>
    <row r="24" spans="1:15" s="8" customFormat="1" ht="6" customHeight="1">
      <c r="A24" s="96"/>
      <c r="B24" s="71"/>
      <c r="C24" s="98"/>
      <c r="D24" s="99"/>
      <c r="E24" s="99"/>
      <c r="F24" s="69"/>
      <c r="G24" s="70"/>
      <c r="H24" s="70"/>
      <c r="I24" s="231"/>
    </row>
    <row r="25" spans="1:15">
      <c r="A25" s="431"/>
      <c r="B25" s="429"/>
      <c r="C25" s="475" t="str">
        <f>Tabelle_ANGEBOT_LAK!C16</f>
        <v xml:space="preserve">Abgebot für Einzelabrufe mit einem Gesamtauftragswert ohne Stundenlohnvergütung  
&gt; 20.000 € netto in Höhe von:
</v>
      </c>
      <c r="D25" s="476"/>
      <c r="E25" s="477"/>
      <c r="F25" s="485">
        <f>Tabelle_ANGEBOT_LAK!F16</f>
        <v>0</v>
      </c>
      <c r="G25" s="487">
        <f>G20*F25</f>
        <v>0</v>
      </c>
      <c r="H25" s="471">
        <f>G25*0.19</f>
        <v>0</v>
      </c>
      <c r="I25" s="473">
        <f>G25+H25</f>
        <v>0</v>
      </c>
      <c r="L25" s="10"/>
      <c r="M25" s="10"/>
      <c r="N25" s="10"/>
      <c r="O25" s="10"/>
    </row>
    <row r="26" spans="1:15" ht="12.75" customHeight="1">
      <c r="A26" s="432"/>
      <c r="B26" s="430"/>
      <c r="C26" s="478"/>
      <c r="D26" s="479"/>
      <c r="E26" s="480"/>
      <c r="F26" s="486"/>
      <c r="G26" s="488"/>
      <c r="H26" s="472"/>
      <c r="I26" s="474"/>
      <c r="L26" s="10"/>
      <c r="M26" s="10"/>
      <c r="N26" s="10"/>
      <c r="O26" s="10"/>
    </row>
    <row r="27" spans="1:15" ht="3.75" customHeight="1">
      <c r="A27" s="40"/>
      <c r="B27" s="41"/>
      <c r="C27" s="183"/>
      <c r="D27" s="55"/>
      <c r="E27" s="86"/>
      <c r="F27" s="56"/>
      <c r="G27" s="56"/>
      <c r="H27" s="56"/>
      <c r="I27" s="57"/>
    </row>
    <row r="28" spans="1:15" ht="15.75">
      <c r="A28" s="103">
        <v>1</v>
      </c>
      <c r="B28" s="7"/>
      <c r="C28" s="349" t="str">
        <f>Tabelle_ANGEBOT_LAK!C18</f>
        <v>Honorargruppe 1 (Umsetzung Sanierungskonzept)</v>
      </c>
      <c r="D28" s="350"/>
      <c r="E28" s="351"/>
      <c r="F28" s="52"/>
      <c r="G28" s="54"/>
      <c r="H28" s="54"/>
      <c r="I28" s="53"/>
    </row>
    <row r="29" spans="1:15" ht="39.75" customHeight="1">
      <c r="A29" s="33"/>
      <c r="B29" s="189"/>
      <c r="C29" s="375" t="str">
        <f>Tabelle_ANGEBOT_LAK!C19</f>
        <v>Leistungen im Rahmen des gesamten Leistungsbildes des § 43 HOAI (Leistungsbild Ingenieurbauwerke) sowie Teilleistungen aus diesem Leistungsbild gemäß Rahmenvertragsbedingungen</v>
      </c>
      <c r="D29" s="376"/>
      <c r="E29" s="377"/>
      <c r="F29" s="340" t="str">
        <f>Tabelle_ANGEBOT_LAK!F19</f>
        <v>vorgegebene Bezugsgröße für die Honorargruppe 1, um die Auf- oder Abgebote, Nebenkosten und den Umbauzuschlag zu werten:</v>
      </c>
      <c r="G29" s="341"/>
      <c r="H29" s="341"/>
      <c r="I29" s="467"/>
    </row>
    <row r="30" spans="1:15" ht="35.25" customHeight="1">
      <c r="A30" s="33"/>
      <c r="B30" s="189"/>
      <c r="C30" s="340" t="s">
        <v>28</v>
      </c>
      <c r="D30" s="341"/>
      <c r="E30" s="341"/>
      <c r="F30" s="234" t="s">
        <v>29</v>
      </c>
      <c r="G30" s="233">
        <f>Tabelle_ANGEBOT_LAK!I19</f>
        <v>150000</v>
      </c>
      <c r="H30" s="232"/>
      <c r="I30" s="68"/>
    </row>
    <row r="31" spans="1:15" ht="6.75" customHeight="1">
      <c r="A31" s="46"/>
      <c r="B31" s="45"/>
      <c r="C31" s="91"/>
      <c r="D31" s="87"/>
      <c r="E31" s="87"/>
      <c r="F31" s="11"/>
      <c r="G31" s="11"/>
      <c r="H31" s="11"/>
      <c r="I31" s="43"/>
    </row>
    <row r="32" spans="1:15" ht="22.5" customHeight="1">
      <c r="A32" s="280"/>
      <c r="B32" s="281"/>
      <c r="C32" s="498" t="e">
        <f>Tabelle_ANGEBOT_TA!#REF!</f>
        <v>#REF!</v>
      </c>
      <c r="D32" s="499"/>
      <c r="E32" s="500"/>
      <c r="F32" s="69">
        <f>Tabelle_ANGEBOT_LAK!F20</f>
        <v>0</v>
      </c>
      <c r="G32" s="272">
        <f>G30*F32</f>
        <v>0</v>
      </c>
      <c r="H32" s="70">
        <f>G32*0.19</f>
        <v>0</v>
      </c>
      <c r="I32" s="95">
        <f>G32+H32</f>
        <v>0</v>
      </c>
    </row>
    <row r="33" spans="1:15" ht="6.75" customHeight="1">
      <c r="A33" s="267"/>
      <c r="B33" s="91"/>
      <c r="C33" s="91"/>
      <c r="D33" s="87"/>
      <c r="E33" s="87"/>
      <c r="F33" s="156"/>
      <c r="G33" s="156"/>
      <c r="H33" s="156"/>
      <c r="I33" s="157"/>
    </row>
    <row r="34" spans="1:15">
      <c r="A34" s="481"/>
      <c r="B34" s="483"/>
      <c r="C34" s="433" t="s">
        <v>114</v>
      </c>
      <c r="D34" s="434"/>
      <c r="E34" s="435"/>
      <c r="F34" s="485">
        <f>Tabelle_ANGEBOT_LAK!F21</f>
        <v>0</v>
      </c>
      <c r="G34" s="487">
        <f>G30*F34</f>
        <v>0</v>
      </c>
      <c r="H34" s="471">
        <f>G34*0.19</f>
        <v>0</v>
      </c>
      <c r="I34" s="473">
        <f>G34+H34</f>
        <v>0</v>
      </c>
      <c r="L34" s="10"/>
      <c r="M34" s="10"/>
      <c r="N34" s="10"/>
      <c r="O34" s="10"/>
    </row>
    <row r="35" spans="1:15">
      <c r="A35" s="482"/>
      <c r="B35" s="484"/>
      <c r="C35" s="143" t="str">
        <f>Tabelle_ANGEBOT_LAK!C22</f>
        <v>(über</v>
      </c>
      <c r="D35" s="109">
        <f>Tabelle_ANGEBOT_LAK!D22</f>
        <v>25000</v>
      </c>
      <c r="E35" s="101" t="str">
        <f>Tabelle_ANGEBOT_LAK!E22</f>
        <v xml:space="preserve"> / netto anrechenbare Kosten)</v>
      </c>
      <c r="F35" s="486"/>
      <c r="G35" s="488"/>
      <c r="H35" s="472"/>
      <c r="I35" s="474"/>
      <c r="L35" s="10"/>
      <c r="M35" s="10"/>
      <c r="N35" s="10"/>
      <c r="O35" s="10"/>
    </row>
    <row r="36" spans="1:15" s="8" customFormat="1" ht="6" customHeight="1">
      <c r="A36" s="96"/>
      <c r="B36" s="71"/>
      <c r="C36" s="98"/>
      <c r="D36" s="99"/>
      <c r="E36" s="99"/>
      <c r="F36" s="69"/>
      <c r="G36" s="70"/>
      <c r="H36" s="70"/>
      <c r="I36" s="231"/>
    </row>
    <row r="37" spans="1:15">
      <c r="A37" s="431"/>
      <c r="B37" s="429"/>
      <c r="C37" s="433" t="str">
        <f>Tabelle_ANGEBOT_LAK!C23</f>
        <v xml:space="preserve">Umbauzuschlag (Umsetzung Sanierungskonzept) gemäß § 7.7 für Maßnahmen der Honorargruppe 1 </v>
      </c>
      <c r="D37" s="434"/>
      <c r="E37" s="435"/>
      <c r="F37" s="485">
        <f>Tabelle_ANGEBOT_LAK!F23</f>
        <v>0</v>
      </c>
      <c r="G37" s="487">
        <f>G30*F37</f>
        <v>0</v>
      </c>
      <c r="H37" s="471">
        <f>G37*0.19</f>
        <v>0</v>
      </c>
      <c r="I37" s="473">
        <f>G37+H37</f>
        <v>0</v>
      </c>
      <c r="L37" s="10"/>
      <c r="M37" s="10"/>
      <c r="N37" s="10"/>
      <c r="O37" s="10"/>
    </row>
    <row r="38" spans="1:15">
      <c r="A38" s="432"/>
      <c r="B38" s="430"/>
      <c r="C38" s="100" t="str">
        <f>Tabelle_ANGEBOT_LAK!C24</f>
        <v>(über</v>
      </c>
      <c r="D38" s="109">
        <f>Tabelle_ANGEBOT_LAK!D24</f>
        <v>25000</v>
      </c>
      <c r="E38" s="101" t="str">
        <f>Tabelle_ANGEBOT_LAK!E24</f>
        <v xml:space="preserve"> / netto anrechenbare Kosten)</v>
      </c>
      <c r="F38" s="486"/>
      <c r="G38" s="488"/>
      <c r="H38" s="472"/>
      <c r="I38" s="474"/>
      <c r="L38" s="10"/>
      <c r="M38" s="10"/>
      <c r="N38" s="10"/>
      <c r="O38" s="10"/>
    </row>
    <row r="39" spans="1:15" ht="24.75" customHeight="1">
      <c r="A39" s="97"/>
      <c r="B39" s="45"/>
      <c r="C39" s="104"/>
      <c r="D39" s="105"/>
      <c r="E39" s="105"/>
      <c r="F39" s="11"/>
      <c r="G39" s="11"/>
      <c r="H39" s="11"/>
      <c r="I39" s="43"/>
    </row>
    <row r="40" spans="1:15" s="8" customFormat="1" ht="15.75">
      <c r="A40" s="392">
        <v>2</v>
      </c>
      <c r="B40" s="395"/>
      <c r="C40" s="489" t="str">
        <f>Tabelle_ANGEBOT_LAK!C26</f>
        <v>Honorargruppe 2 (Umsetzung Sanierungskonzept)</v>
      </c>
      <c r="D40" s="490"/>
      <c r="E40" s="108">
        <f>Tabelle_ANGEBOT_LAK!E26</f>
        <v>0</v>
      </c>
      <c r="F40" s="496"/>
      <c r="G40" s="402"/>
      <c r="H40" s="402"/>
      <c r="I40" s="403"/>
    </row>
    <row r="41" spans="1:15" s="8" customFormat="1">
      <c r="A41" s="401"/>
      <c r="B41" s="397"/>
      <c r="C41" s="491" t="str">
        <f>Tabelle_ANGEBOT_LAK!C27</f>
        <v>anrechenbare Kosten, gemäß Rahmenvertragsbedingungen</v>
      </c>
      <c r="D41" s="492"/>
      <c r="E41" s="493"/>
      <c r="F41" s="497"/>
      <c r="G41" s="404"/>
      <c r="H41" s="404"/>
      <c r="I41" s="405"/>
    </row>
    <row r="42" spans="1:15">
      <c r="A42" s="436">
        <f>Tabelle_ANGEBOT_LAK!A28</f>
        <v>0</v>
      </c>
      <c r="B42" s="436">
        <f>Tabelle_ANGEBOT_LAK!B28</f>
        <v>3</v>
      </c>
      <c r="C42" s="494" t="str">
        <f>Tabelle_ANGEBOT_LAK!C28</f>
        <v xml:space="preserve">Kleinauftrag mit anrechenbaren Kosten bis </v>
      </c>
      <c r="D42" s="495"/>
      <c r="E42" s="230">
        <f>Tabelle_ANGEBOT_LAK!E28</f>
        <v>10000</v>
      </c>
      <c r="F42" s="452">
        <f>Tabelle_ANGEBOT_LAK!F28</f>
        <v>0</v>
      </c>
      <c r="G42" s="454">
        <f>F42*B42</f>
        <v>0</v>
      </c>
      <c r="H42" s="367">
        <f>G42*0.19</f>
        <v>0</v>
      </c>
      <c r="I42" s="345">
        <f>G42+H42</f>
        <v>0</v>
      </c>
    </row>
    <row r="43" spans="1:15">
      <c r="A43" s="437"/>
      <c r="B43" s="437"/>
      <c r="C43" s="459" t="str">
        <f>Tabelle_ANGEBOT_LAK!C29</f>
        <v>mit 71 % des Leistungsbildes nach HOAI sowie der HZ III Mitte</v>
      </c>
      <c r="D43" s="460"/>
      <c r="E43" s="461"/>
      <c r="F43" s="453"/>
      <c r="G43" s="455"/>
      <c r="H43" s="368"/>
      <c r="I43" s="346"/>
    </row>
    <row r="44" spans="1:15">
      <c r="A44" s="436">
        <f>Tabelle_ANGEBOT_LAK!A30</f>
        <v>0</v>
      </c>
      <c r="B44" s="436">
        <f>Tabelle_ANGEBOT_LAK!B30</f>
        <v>5</v>
      </c>
      <c r="C44" s="462" t="str">
        <f>Tabelle_ANGEBOT_LAK!C30</f>
        <v>Kleinauftrag mit anrechenbaren Kosten bis</v>
      </c>
      <c r="D44" s="463"/>
      <c r="E44" s="229">
        <f>Tabelle_ANGEBOT_LAK!E30</f>
        <v>25000</v>
      </c>
      <c r="F44" s="452">
        <f>Tabelle_ANGEBOT_LAK!F30</f>
        <v>0</v>
      </c>
      <c r="G44" s="454">
        <f>F44*B44</f>
        <v>0</v>
      </c>
      <c r="H44" s="367">
        <f>G44*0.19</f>
        <v>0</v>
      </c>
      <c r="I44" s="345">
        <f>G44+H44</f>
        <v>0</v>
      </c>
    </row>
    <row r="45" spans="1:15">
      <c r="A45" s="437"/>
      <c r="B45" s="437"/>
      <c r="C45" s="459" t="str">
        <f>Tabelle_ANGEBOT_LAK!C31</f>
        <v>mit 71 % des Leistungsbildes nach HOAI sowie der HZ III Mitte</v>
      </c>
      <c r="D45" s="460"/>
      <c r="E45" s="461"/>
      <c r="F45" s="453"/>
      <c r="G45" s="455"/>
      <c r="H45" s="368"/>
      <c r="I45" s="346"/>
    </row>
    <row r="46" spans="1:15" ht="24" customHeight="1">
      <c r="A46" s="188"/>
      <c r="B46" s="6"/>
      <c r="C46" s="449" t="s">
        <v>23</v>
      </c>
      <c r="D46" s="450"/>
      <c r="E46" s="451"/>
      <c r="F46" s="198"/>
      <c r="G46" s="74">
        <f>SUM(G42:G44)</f>
        <v>0</v>
      </c>
      <c r="H46" s="19">
        <f>SUM(H42:H44)</f>
        <v>0</v>
      </c>
      <c r="I46" s="35">
        <f>SUM(I42:I44)</f>
        <v>0</v>
      </c>
    </row>
    <row r="47" spans="1:15" ht="24.75" customHeight="1">
      <c r="A47" s="46"/>
      <c r="B47" s="45"/>
      <c r="C47" s="45"/>
      <c r="D47" s="44"/>
      <c r="E47" s="44"/>
      <c r="F47" s="11"/>
      <c r="G47" s="11"/>
      <c r="H47" s="11"/>
      <c r="I47" s="43"/>
    </row>
    <row r="48" spans="1:15" ht="19.5" customHeight="1">
      <c r="A48" s="424">
        <v>3</v>
      </c>
      <c r="B48" s="6"/>
      <c r="C48" s="441" t="s">
        <v>21</v>
      </c>
      <c r="D48" s="442"/>
      <c r="E48" s="443"/>
      <c r="F48" s="438"/>
      <c r="G48" s="439"/>
      <c r="H48" s="439"/>
      <c r="I48" s="440"/>
    </row>
    <row r="49" spans="1:11" ht="45.75" customHeight="1">
      <c r="A49" s="425"/>
      <c r="B49" s="427"/>
      <c r="C49" s="444" t="str">
        <f>Tabelle_ANGEBOT_LAK!C35</f>
        <v>Leistungen im Rahmen des Leistungsbildes gem. Anlage 12 zu § 43 HOAI Absatz 4 und Anlage 3 dieses Vertrages, "Besondere Leistungen"</v>
      </c>
      <c r="D49" s="445"/>
      <c r="E49" s="446"/>
      <c r="F49" s="361"/>
      <c r="G49" s="362"/>
      <c r="H49" s="362"/>
      <c r="I49" s="363"/>
    </row>
    <row r="50" spans="1:11" ht="43.5" customHeight="1">
      <c r="A50" s="425"/>
      <c r="B50" s="427"/>
      <c r="C50" s="444" t="str">
        <f>Tabelle_ANGEBOT_LAK!C36</f>
        <v>Die hier genannten Besonderen Leistungen werden im Einzelfall gesondert verhandelt; dabei werden die nachfolgenden Stundensätze zugrunde gelegt, gem. § 7.9</v>
      </c>
      <c r="D50" s="445"/>
      <c r="E50" s="446"/>
      <c r="F50" s="361"/>
      <c r="G50" s="362"/>
      <c r="H50" s="362"/>
      <c r="I50" s="363"/>
      <c r="K50" s="5"/>
    </row>
    <row r="51" spans="1:11">
      <c r="A51" s="425"/>
      <c r="B51" s="427"/>
      <c r="C51" s="447" t="str">
        <f>Tabelle_ANGEBOT_LAK!C37</f>
        <v xml:space="preserve">Es wird von </v>
      </c>
      <c r="D51" s="448"/>
      <c r="E51" s="182">
        <f>Tabelle_ANGEBOT_LAK!E37</f>
        <v>15</v>
      </c>
      <c r="F51" s="361"/>
      <c r="G51" s="362"/>
      <c r="H51" s="362"/>
      <c r="I51" s="363"/>
    </row>
    <row r="52" spans="1:11" ht="15.75" customHeight="1">
      <c r="A52" s="426"/>
      <c r="B52" s="428"/>
      <c r="C52" s="456" t="str">
        <f>Tabelle_ANGEBOT_LAK!C38</f>
        <v>Abrufaufträgen pro Jahr zu Besonderen Leistungen ausgegangen.</v>
      </c>
      <c r="D52" s="457"/>
      <c r="E52" s="458"/>
      <c r="F52" s="364"/>
      <c r="G52" s="365"/>
      <c r="H52" s="365"/>
      <c r="I52" s="366"/>
    </row>
    <row r="53" spans="1:11" ht="20.100000000000001" customHeight="1">
      <c r="A53" s="33"/>
      <c r="B53" s="17">
        <f>Tabelle_ANGEBOT_LAK!B42</f>
        <v>8</v>
      </c>
      <c r="C53" s="421" t="str">
        <f>Tabelle_ANGEBOT_LAK!C42</f>
        <v>Stundensatz des Auftragnehmers</v>
      </c>
      <c r="D53" s="422"/>
      <c r="E53" s="423"/>
      <c r="F53" s="160">
        <f>Tabelle_ANGEBOT_LAK!F42</f>
        <v>0</v>
      </c>
      <c r="G53" s="73">
        <f>F53*B53</f>
        <v>0</v>
      </c>
      <c r="H53" s="19">
        <f>G53*0.19</f>
        <v>0</v>
      </c>
      <c r="I53" s="29">
        <f>G53+H53</f>
        <v>0</v>
      </c>
    </row>
    <row r="54" spans="1:11" ht="20.100000000000001" customHeight="1">
      <c r="A54" s="33"/>
      <c r="B54" s="17">
        <f>Tabelle_ANGEBOT_LAK!B43</f>
        <v>8</v>
      </c>
      <c r="C54" s="421" t="str">
        <f>Tabelle_ANGEBOT_LAK!C43</f>
        <v>Stundensatz eines Ingenieur/ in</v>
      </c>
      <c r="D54" s="422"/>
      <c r="E54" s="423"/>
      <c r="F54" s="160">
        <f>Tabelle_ANGEBOT_LAK!F43</f>
        <v>0</v>
      </c>
      <c r="G54" s="73">
        <f>F54*B54</f>
        <v>0</v>
      </c>
      <c r="H54" s="19">
        <f>G54*0.19</f>
        <v>0</v>
      </c>
      <c r="I54" s="29">
        <f>G54+H54</f>
        <v>0</v>
      </c>
    </row>
    <row r="55" spans="1:11" ht="20.100000000000001" customHeight="1">
      <c r="A55" s="33"/>
      <c r="B55" s="17">
        <f>Tabelle_ANGEBOT_LAK!B44</f>
        <v>8</v>
      </c>
      <c r="C55" s="421" t="str">
        <f>Tabelle_ANGEBOT_LAK!C44</f>
        <v>Stundensatz eines Techniker/ in</v>
      </c>
      <c r="D55" s="422"/>
      <c r="E55" s="423"/>
      <c r="F55" s="160">
        <f>Tabelle_ANGEBOT_LAK!F44</f>
        <v>0</v>
      </c>
      <c r="G55" s="73">
        <f>F55*B55</f>
        <v>0</v>
      </c>
      <c r="H55" s="19">
        <f>G55*0.19</f>
        <v>0</v>
      </c>
      <c r="I55" s="29">
        <f>G55+H55</f>
        <v>0</v>
      </c>
    </row>
    <row r="56" spans="1:11" ht="20.100000000000001" customHeight="1">
      <c r="A56" s="33"/>
      <c r="B56" s="17">
        <f>Tabelle_ANGEBOT_LAK!B45</f>
        <v>8</v>
      </c>
      <c r="C56" s="421" t="str">
        <f>Tabelle_ANGEBOT_LAK!C45</f>
        <v>Stundensatz eines Zeichners/ in</v>
      </c>
      <c r="D56" s="422"/>
      <c r="E56" s="423"/>
      <c r="F56" s="160">
        <f>Tabelle_ANGEBOT_LAK!F45</f>
        <v>0</v>
      </c>
      <c r="G56" s="73">
        <f>F56*B56</f>
        <v>0</v>
      </c>
      <c r="H56" s="19">
        <f>G56*0.19</f>
        <v>0</v>
      </c>
      <c r="I56" s="29">
        <f>G56+H56</f>
        <v>0</v>
      </c>
    </row>
    <row r="57" spans="1:11" ht="29.25" customHeight="1">
      <c r="A57" s="188"/>
      <c r="B57" s="6"/>
      <c r="C57" s="319" t="s">
        <v>22</v>
      </c>
      <c r="D57" s="320"/>
      <c r="E57" s="321"/>
      <c r="F57" s="161"/>
      <c r="G57" s="75">
        <f>SUM(G53:G56)</f>
        <v>0</v>
      </c>
      <c r="H57" s="21">
        <f>SUM(H53:H56)</f>
        <v>0</v>
      </c>
      <c r="I57" s="36">
        <f>SUM(I53:I56)</f>
        <v>0</v>
      </c>
    </row>
    <row r="58" spans="1:11" ht="20.100000000000001" customHeight="1">
      <c r="A58" s="31"/>
      <c r="B58" s="13"/>
      <c r="C58" s="13"/>
      <c r="D58" s="12"/>
      <c r="E58" s="12"/>
      <c r="F58" s="162"/>
      <c r="G58" s="23"/>
      <c r="H58" s="23"/>
      <c r="I58" s="32"/>
    </row>
    <row r="59" spans="1:11" s="8" customFormat="1" ht="78" customHeight="1" thickBot="1">
      <c r="A59" s="63"/>
      <c r="B59" s="64"/>
      <c r="C59" s="420" t="s">
        <v>31</v>
      </c>
      <c r="D59" s="420"/>
      <c r="E59" s="420"/>
      <c r="F59" s="65"/>
      <c r="G59" s="62">
        <f>G57+G46+G37+G34+G32</f>
        <v>0</v>
      </c>
      <c r="H59" s="65">
        <f>G59*0.19</f>
        <v>0</v>
      </c>
      <c r="I59" s="228">
        <f>G59+H59</f>
        <v>0</v>
      </c>
      <c r="J59" s="42"/>
    </row>
    <row r="60" spans="1:11">
      <c r="G60" s="106" t="s">
        <v>33</v>
      </c>
      <c r="H60" s="106" t="s">
        <v>34</v>
      </c>
      <c r="I60" s="106" t="s">
        <v>35</v>
      </c>
    </row>
  </sheetData>
  <mergeCells count="101">
    <mergeCell ref="A2:I2"/>
    <mergeCell ref="A3:I3"/>
    <mergeCell ref="I34:I35"/>
    <mergeCell ref="C34:E34"/>
    <mergeCell ref="C30:E30"/>
    <mergeCell ref="A34:A35"/>
    <mergeCell ref="B34:B35"/>
    <mergeCell ref="F34:F35"/>
    <mergeCell ref="G34:G35"/>
    <mergeCell ref="F7:I7"/>
    <mergeCell ref="C8:E8"/>
    <mergeCell ref="A25:A26"/>
    <mergeCell ref="B25:B26"/>
    <mergeCell ref="F25:F26"/>
    <mergeCell ref="G25:G26"/>
    <mergeCell ref="I25:I26"/>
    <mergeCell ref="C22:E23"/>
    <mergeCell ref="C25:E26"/>
    <mergeCell ref="F22:F23"/>
    <mergeCell ref="C20:E20"/>
    <mergeCell ref="C19:E19"/>
    <mergeCell ref="A10:A11"/>
    <mergeCell ref="B10:B11"/>
    <mergeCell ref="C10:E11"/>
    <mergeCell ref="H37:H38"/>
    <mergeCell ref="I37:I38"/>
    <mergeCell ref="F10:F11"/>
    <mergeCell ref="G10:G11"/>
    <mergeCell ref="H34:H35"/>
    <mergeCell ref="A42:A43"/>
    <mergeCell ref="A44:A45"/>
    <mergeCell ref="C40:D40"/>
    <mergeCell ref="C41:E41"/>
    <mergeCell ref="C42:D42"/>
    <mergeCell ref="F37:F38"/>
    <mergeCell ref="G37:G38"/>
    <mergeCell ref="F40:I41"/>
    <mergeCell ref="C16:E17"/>
    <mergeCell ref="F16:F17"/>
    <mergeCell ref="G16:G17"/>
    <mergeCell ref="F13:F14"/>
    <mergeCell ref="G13:G14"/>
    <mergeCell ref="C32:E32"/>
    <mergeCell ref="G22:G23"/>
    <mergeCell ref="A1:I1"/>
    <mergeCell ref="F29:I29"/>
    <mergeCell ref="C4:D4"/>
    <mergeCell ref="C5:I5"/>
    <mergeCell ref="C28:E28"/>
    <mergeCell ref="C29:E29"/>
    <mergeCell ref="C7:E7"/>
    <mergeCell ref="H10:H11"/>
    <mergeCell ref="I10:I11"/>
    <mergeCell ref="H13:H14"/>
    <mergeCell ref="I13:I14"/>
    <mergeCell ref="H16:H17"/>
    <mergeCell ref="I16:I17"/>
    <mergeCell ref="A13:A14"/>
    <mergeCell ref="B13:B14"/>
    <mergeCell ref="C13:E14"/>
    <mergeCell ref="A22:A23"/>
    <mergeCell ref="B22:B23"/>
    <mergeCell ref="F19:I19"/>
    <mergeCell ref="H22:H23"/>
    <mergeCell ref="I22:I23"/>
    <mergeCell ref="H25:H26"/>
    <mergeCell ref="A16:A17"/>
    <mergeCell ref="B16:B17"/>
    <mergeCell ref="F48:I52"/>
    <mergeCell ref="C48:E48"/>
    <mergeCell ref="C49:E49"/>
    <mergeCell ref="C50:E50"/>
    <mergeCell ref="C51:D51"/>
    <mergeCell ref="I44:I45"/>
    <mergeCell ref="C46:E46"/>
    <mergeCell ref="F42:F43"/>
    <mergeCell ref="G42:G43"/>
    <mergeCell ref="C52:E52"/>
    <mergeCell ref="C43:E43"/>
    <mergeCell ref="H42:H43"/>
    <mergeCell ref="I42:I43"/>
    <mergeCell ref="H44:H45"/>
    <mergeCell ref="G44:G45"/>
    <mergeCell ref="F44:F45"/>
    <mergeCell ref="C45:E45"/>
    <mergeCell ref="C44:D44"/>
    <mergeCell ref="C59:E59"/>
    <mergeCell ref="C53:E53"/>
    <mergeCell ref="C54:E54"/>
    <mergeCell ref="C55:E55"/>
    <mergeCell ref="C56:E56"/>
    <mergeCell ref="C57:E57"/>
    <mergeCell ref="A48:A52"/>
    <mergeCell ref="B49:B52"/>
    <mergeCell ref="B37:B38"/>
    <mergeCell ref="A37:A38"/>
    <mergeCell ref="C37:E37"/>
    <mergeCell ref="A40:A41"/>
    <mergeCell ref="B40:B41"/>
    <mergeCell ref="B42:B43"/>
    <mergeCell ref="B44:B45"/>
  </mergeCells>
  <pageMargins left="0.62992125984251968" right="0.39370078740157483" top="0.47244094488188981" bottom="0.86614173228346458" header="0.51181102362204722" footer="0.51181102362204722"/>
  <pageSetup paperSize="9" scale="62" orientation="portrait" r:id="rId1"/>
  <headerFooter alignWithMargins="0">
    <oddFooter>&amp;CStand: 02.05.2017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pageSetUpPr fitToPage="1"/>
  </sheetPr>
  <dimension ref="A1:K42"/>
  <sheetViews>
    <sheetView topLeftCell="A4" zoomScale="85" zoomScaleNormal="85" workbookViewId="0">
      <selection activeCell="H14" sqref="H14"/>
    </sheetView>
  </sheetViews>
  <sheetFormatPr baseColWidth="10" defaultRowHeight="12.75"/>
  <cols>
    <col min="1" max="1" width="4.85546875" style="2" customWidth="1"/>
    <col min="2" max="2" width="13.85546875" style="1" customWidth="1"/>
    <col min="3" max="3" width="22.28515625" style="1" customWidth="1"/>
    <col min="4" max="4" width="51.28515625" style="1" customWidth="1"/>
    <col min="5" max="5" width="23.28515625" customWidth="1"/>
  </cols>
  <sheetData>
    <row r="1" spans="1:11" s="121" customFormat="1" ht="20.25" thickBot="1">
      <c r="A1" s="534" t="s">
        <v>32</v>
      </c>
      <c r="B1" s="535"/>
      <c r="C1" s="535"/>
      <c r="D1" s="535"/>
      <c r="E1" s="536"/>
    </row>
    <row r="2" spans="1:11" s="121" customFormat="1" ht="21.75" customHeight="1">
      <c r="A2" s="537" t="s">
        <v>48</v>
      </c>
      <c r="B2" s="538"/>
      <c r="C2" s="538"/>
      <c r="D2" s="538"/>
      <c r="E2" s="539"/>
    </row>
    <row r="3" spans="1:11" s="121" customFormat="1" ht="21.75" customHeight="1">
      <c r="A3" s="130"/>
      <c r="B3" s="131"/>
      <c r="C3" s="131" t="s">
        <v>49</v>
      </c>
      <c r="D3" s="131" t="str">
        <f>Tabelle_ANGEBOT_LAK!F2</f>
        <v>100-17-00780</v>
      </c>
      <c r="E3" s="132"/>
    </row>
    <row r="4" spans="1:11" s="121" customFormat="1" ht="55.5" customHeight="1">
      <c r="A4" s="540" t="str">
        <f>Tabelle_ANGEBOT_LAK!A3</f>
        <v>Honorarangebot 
über Rahmenvertragsleistungen für die Erstellung Liegenschaftsbezogener Dokumentation eines Abwasserentsorgungskonzepte gem. § 61 LWG und der Sanierungsplanung</v>
      </c>
      <c r="B4" s="505"/>
      <c r="C4" s="505"/>
      <c r="D4" s="505"/>
      <c r="E4" s="506"/>
    </row>
    <row r="5" spans="1:11" s="4" customFormat="1" ht="52.5" customHeight="1">
      <c r="A5" s="76" t="s">
        <v>0</v>
      </c>
      <c r="B5" s="520" t="s">
        <v>1</v>
      </c>
      <c r="C5" s="521"/>
      <c r="D5" s="522"/>
      <c r="E5" s="77" t="s">
        <v>112</v>
      </c>
    </row>
    <row r="6" spans="1:11" ht="15.75">
      <c r="A6" s="26"/>
      <c r="B6" s="542" t="s">
        <v>105</v>
      </c>
      <c r="C6" s="543"/>
      <c r="D6" s="544"/>
      <c r="E6" s="78"/>
    </row>
    <row r="7" spans="1:11" ht="42.75" customHeight="1">
      <c r="A7" s="33" t="s">
        <v>13</v>
      </c>
      <c r="B7" s="375" t="str">
        <f>Tabelle_ANGEBOT_LAK!C8</f>
        <v>Erstellung einer Liegenschaftsbezogenen Dokumentation eines Abwasserentsorgungskonzeptes, gemäß Anlage 03 Leistungsverzeichnis LAK.</v>
      </c>
      <c r="C7" s="376"/>
      <c r="D7" s="377"/>
      <c r="E7" s="243"/>
    </row>
    <row r="8" spans="1:11">
      <c r="A8" s="481"/>
      <c r="B8" s="550" t="str">
        <f>Tabelle_ANGEBOT_LAK!C9</f>
        <v>Nebenkosten LAK TEIL A+B</v>
      </c>
      <c r="C8" s="551"/>
      <c r="D8" s="552"/>
      <c r="E8" s="548">
        <f>Tabelle_ANGEBOT_LAK!$F$9</f>
        <v>0</v>
      </c>
      <c r="H8" s="10"/>
      <c r="I8" s="10"/>
      <c r="J8" s="10"/>
      <c r="K8" s="10"/>
    </row>
    <row r="9" spans="1:11" ht="16.5" customHeight="1">
      <c r="A9" s="482"/>
      <c r="B9" s="553"/>
      <c r="C9" s="554"/>
      <c r="D9" s="555"/>
      <c r="E9" s="549"/>
      <c r="H9" s="10"/>
      <c r="I9" s="10"/>
      <c r="J9" s="10"/>
      <c r="K9" s="10"/>
    </row>
    <row r="10" spans="1:11" ht="12.75" customHeight="1">
      <c r="A10" s="532"/>
      <c r="B10" s="550" t="str">
        <f>Tabelle_ANGEBOT_LAK!C10</f>
        <v>Gesamtkosten LAK TEIL A+B</v>
      </c>
      <c r="C10" s="551"/>
      <c r="D10" s="552"/>
      <c r="E10" s="562">
        <f>Tabelle_ANGEBOT_LAK!$F$10</f>
        <v>0</v>
      </c>
      <c r="H10" s="10"/>
      <c r="I10" s="10"/>
      <c r="J10" s="10"/>
      <c r="K10" s="10"/>
    </row>
    <row r="11" spans="1:11" ht="12.75" customHeight="1">
      <c r="A11" s="533"/>
      <c r="B11" s="553"/>
      <c r="C11" s="554"/>
      <c r="D11" s="555"/>
      <c r="E11" s="528"/>
      <c r="H11" s="10"/>
      <c r="I11" s="10"/>
      <c r="J11" s="10"/>
      <c r="K11" s="10"/>
    </row>
    <row r="12" spans="1:11" ht="9" customHeight="1">
      <c r="A12" s="46"/>
      <c r="B12" s="44"/>
      <c r="C12" s="44"/>
      <c r="D12" s="44"/>
      <c r="E12" s="43"/>
    </row>
    <row r="13" spans="1:11" ht="15.75">
      <c r="A13" s="26"/>
      <c r="B13" s="542" t="s">
        <v>105</v>
      </c>
      <c r="C13" s="543"/>
      <c r="D13" s="544"/>
      <c r="E13" s="78"/>
    </row>
    <row r="14" spans="1:11" ht="42.75" customHeight="1">
      <c r="A14" s="33" t="s">
        <v>13</v>
      </c>
      <c r="B14" s="375" t="str">
        <f>Tabelle_ANGEBOT_LAK!C14</f>
        <v>Erstellung einer Liegenschaftsbezogenen Dokumentation eines Abwasserentsorgungskonzeptes, gemäß Anlage 03 Leistungsverzeichnis LAK.</v>
      </c>
      <c r="C14" s="376"/>
      <c r="D14" s="377"/>
      <c r="E14" s="243"/>
    </row>
    <row r="15" spans="1:11" ht="12.75" customHeight="1">
      <c r="A15" s="481"/>
      <c r="B15" s="556" t="str">
        <f>Tabelle_ANGEBOT_LAK!C15</f>
        <v xml:space="preserve">Aufgebot für Einzelabrufe mit einem Gesamtauftragswert ohne Stundenlohnvergütung  
&lt; 10.000 € netto in Höhe von: 
</v>
      </c>
      <c r="C15" s="557"/>
      <c r="D15" s="558"/>
      <c r="E15" s="548">
        <f>Tabelle_ANGEBOT_LAK!$F$15</f>
        <v>0</v>
      </c>
      <c r="H15" s="10"/>
      <c r="I15" s="10"/>
      <c r="J15" s="10"/>
      <c r="K15" s="10"/>
    </row>
    <row r="16" spans="1:11" ht="16.5" customHeight="1">
      <c r="A16" s="482"/>
      <c r="B16" s="559"/>
      <c r="C16" s="560"/>
      <c r="D16" s="561"/>
      <c r="E16" s="549"/>
      <c r="H16" s="10"/>
      <c r="I16" s="10"/>
      <c r="J16" s="10"/>
      <c r="K16" s="10"/>
    </row>
    <row r="17" spans="1:11" ht="12.75" customHeight="1">
      <c r="A17" s="532"/>
      <c r="B17" s="556" t="str">
        <f>Tabelle_ANGEBOT_LAK!C16</f>
        <v xml:space="preserve">Abgebot für Einzelabrufe mit einem Gesamtauftragswert ohne Stundenlohnvergütung  
&gt; 20.000 € netto in Höhe von:
</v>
      </c>
      <c r="C17" s="557"/>
      <c r="D17" s="558"/>
      <c r="E17" s="527">
        <f>Tabelle_ANGEBOT_LAK!$F$16</f>
        <v>0</v>
      </c>
      <c r="H17" s="10"/>
      <c r="I17" s="10"/>
      <c r="J17" s="10"/>
      <c r="K17" s="10"/>
    </row>
    <row r="18" spans="1:11" ht="12.75" customHeight="1">
      <c r="A18" s="533"/>
      <c r="B18" s="559"/>
      <c r="C18" s="560"/>
      <c r="D18" s="561"/>
      <c r="E18" s="528"/>
      <c r="H18" s="10"/>
      <c r="I18" s="10"/>
      <c r="J18" s="10"/>
      <c r="K18" s="10"/>
    </row>
    <row r="19" spans="1:11" ht="9" customHeight="1">
      <c r="A19" s="46"/>
      <c r="B19" s="44"/>
      <c r="C19" s="44"/>
      <c r="D19" s="44"/>
      <c r="E19" s="43"/>
    </row>
    <row r="20" spans="1:11" ht="15.75">
      <c r="A20" s="26"/>
      <c r="B20" s="542" t="s">
        <v>20</v>
      </c>
      <c r="C20" s="543"/>
      <c r="D20" s="544"/>
      <c r="E20" s="78"/>
    </row>
    <row r="21" spans="1:11" ht="42.75" customHeight="1">
      <c r="A21" s="33" t="s">
        <v>13</v>
      </c>
      <c r="B21" s="545" t="str">
        <f>Tabelle_ANGEBOT_LAK!C19</f>
        <v>Leistungen im Rahmen des gesamten Leistungsbildes des § 43 HOAI (Leistungsbild Ingenieurbauwerke) sowie Teilleistungen aus diesem Leistungsbild gemäß Rahmenvertragsbedingungen</v>
      </c>
      <c r="C21" s="546"/>
      <c r="D21" s="547"/>
      <c r="E21" s="243" t="s">
        <v>98</v>
      </c>
    </row>
    <row r="22" spans="1:11" ht="42.75" customHeight="1">
      <c r="A22" s="273"/>
      <c r="B22" s="507" t="str">
        <f>Tabelle_ANGEBOT_LAK!C20</f>
        <v xml:space="preserve">Auf- oder Abgebot für Leistungen der Honorargruppe 1
</v>
      </c>
      <c r="C22" s="508"/>
      <c r="D22" s="509"/>
      <c r="E22" s="282">
        <f>Tabelle_ANGEBOT_LAK!F20</f>
        <v>0</v>
      </c>
    </row>
    <row r="23" spans="1:11">
      <c r="A23" s="481"/>
      <c r="B23" s="541" t="str">
        <f>Tabelle_ANGEBOT_LAK!C21</f>
        <v>Nebenkosten (Umsetzung Sanierungskonzept) gemäß § 7.8 für Maßnahmen der Honorargruppe 1</v>
      </c>
      <c r="C23" s="508"/>
      <c r="D23" s="509"/>
      <c r="E23" s="548">
        <f>Tabelle_ANGEBOT_LAK!$F$21</f>
        <v>0</v>
      </c>
      <c r="H23" s="10"/>
      <c r="I23" s="10"/>
      <c r="J23" s="10"/>
      <c r="K23" s="10"/>
    </row>
    <row r="24" spans="1:11" ht="16.5" customHeight="1">
      <c r="A24" s="482"/>
      <c r="B24" s="92" t="str">
        <f>Tabelle_ANGEBOT_LAK!C22</f>
        <v>(über</v>
      </c>
      <c r="C24" s="93">
        <f>Tabelle_ANGEBOT_LAK!D22</f>
        <v>25000</v>
      </c>
      <c r="D24" s="116" t="str">
        <f>Tabelle_ANGEBOT_LAK!E22</f>
        <v xml:space="preserve"> / netto anrechenbare Kosten)</v>
      </c>
      <c r="E24" s="549"/>
      <c r="H24" s="10"/>
      <c r="I24" s="10"/>
      <c r="J24" s="10"/>
      <c r="K24" s="10"/>
    </row>
    <row r="25" spans="1:11">
      <c r="A25" s="532"/>
      <c r="B25" s="513" t="str">
        <f>Tabelle_ANGEBOT_LAK!C23</f>
        <v xml:space="preserve">Umbauzuschlag (Umsetzung Sanierungskonzept) gemäß § 7.7 für Maßnahmen der Honorargruppe 1 </v>
      </c>
      <c r="C25" s="514"/>
      <c r="D25" s="515"/>
      <c r="E25" s="527">
        <f>Tabelle_ANGEBOT_LAK!$F$23</f>
        <v>0</v>
      </c>
      <c r="H25" s="10"/>
      <c r="I25" s="10"/>
      <c r="J25" s="10"/>
      <c r="K25" s="10"/>
    </row>
    <row r="26" spans="1:11">
      <c r="A26" s="533"/>
      <c r="B26" s="92" t="str">
        <f>Tabelle_ANGEBOT_LAK!C24</f>
        <v>(über</v>
      </c>
      <c r="C26" s="93">
        <f>Tabelle_ANGEBOT_LAK!D24</f>
        <v>25000</v>
      </c>
      <c r="D26" s="94" t="str">
        <f>Tabelle_ANGEBOT_LAK!E24</f>
        <v xml:space="preserve"> / netto anrechenbare Kosten)</v>
      </c>
      <c r="E26" s="528"/>
      <c r="H26" s="10"/>
      <c r="I26" s="10"/>
      <c r="J26" s="10"/>
      <c r="K26" s="10"/>
    </row>
    <row r="27" spans="1:11" ht="9" customHeight="1">
      <c r="A27" s="46"/>
      <c r="B27" s="44"/>
      <c r="C27" s="44"/>
      <c r="D27" s="44"/>
      <c r="E27" s="43"/>
    </row>
    <row r="28" spans="1:11" s="8" customFormat="1" ht="33.75" customHeight="1">
      <c r="A28" s="242" t="s">
        <v>14</v>
      </c>
      <c r="B28" s="529" t="s">
        <v>115</v>
      </c>
      <c r="C28" s="530"/>
      <c r="D28" s="531"/>
      <c r="E28" s="80"/>
    </row>
    <row r="29" spans="1:11">
      <c r="A29" s="525">
        <f>Tabelle_ANGEBOT_LAK!A28</f>
        <v>0</v>
      </c>
      <c r="B29" s="462" t="str">
        <f>Tabelle_ANGEBOT_LAK!C28</f>
        <v xml:space="preserve">Kleinauftrag mit anrechenbaren Kosten bis </v>
      </c>
      <c r="C29" s="463"/>
      <c r="D29" s="241">
        <f>Tabelle_ANGEBOT_LAK!E28</f>
        <v>10000</v>
      </c>
      <c r="E29" s="523">
        <f>Tabelle_ANGEBOT_LAK!F28</f>
        <v>0</v>
      </c>
    </row>
    <row r="30" spans="1:11">
      <c r="A30" s="526"/>
      <c r="B30" s="355" t="str">
        <f>Tabelle_ANGEBOT_LAK!C29</f>
        <v>mit 71 % des Leistungsbildes nach HOAI sowie der HZ III Mitte</v>
      </c>
      <c r="C30" s="356"/>
      <c r="D30" s="357"/>
      <c r="E30" s="524"/>
    </row>
    <row r="31" spans="1:11">
      <c r="A31" s="525">
        <f>Tabelle_ANGEBOT_LAK!A30</f>
        <v>0</v>
      </c>
      <c r="B31" s="462" t="str">
        <f>Tabelle_ANGEBOT_LAK!C30</f>
        <v>Kleinauftrag mit anrechenbaren Kosten bis</v>
      </c>
      <c r="C31" s="463"/>
      <c r="D31" s="241">
        <f>Tabelle_ANGEBOT_LAK!E30</f>
        <v>25000</v>
      </c>
      <c r="E31" s="523">
        <f>Tabelle_ANGEBOT_LAK!F30</f>
        <v>0</v>
      </c>
    </row>
    <row r="32" spans="1:11">
      <c r="A32" s="526"/>
      <c r="B32" s="355" t="str">
        <f>Tabelle_ANGEBOT_LAK!C31</f>
        <v>mit 71 % des Leistungsbildes nach HOAI sowie der HZ III Mitte</v>
      </c>
      <c r="C32" s="356"/>
      <c r="D32" s="357"/>
      <c r="E32" s="524"/>
    </row>
    <row r="33" spans="1:7" ht="10.5" customHeight="1">
      <c r="A33" s="46"/>
      <c r="B33" s="44"/>
      <c r="C33" s="44"/>
      <c r="D33" s="44"/>
      <c r="E33" s="43"/>
    </row>
    <row r="34" spans="1:7" ht="19.5" customHeight="1">
      <c r="A34" s="516" t="s">
        <v>15</v>
      </c>
      <c r="B34" s="349" t="s">
        <v>21</v>
      </c>
      <c r="C34" s="350"/>
      <c r="D34" s="351"/>
      <c r="E34" s="517"/>
    </row>
    <row r="35" spans="1:7" ht="29.25" customHeight="1">
      <c r="A35" s="425"/>
      <c r="B35" s="444" t="str">
        <f>Tabelle_ANGEBOT_LAK!C35</f>
        <v>Leistungen im Rahmen des Leistungsbildes gem. Anlage 12 zu § 43 HOAI Absatz 4 und Anlage 3 dieses Vertrages, "Besondere Leistungen"</v>
      </c>
      <c r="C35" s="445"/>
      <c r="D35" s="446"/>
      <c r="E35" s="518"/>
    </row>
    <row r="36" spans="1:7" ht="30" customHeight="1">
      <c r="A36" s="425"/>
      <c r="B36" s="398" t="str">
        <f>Tabelle_ANGEBOT_LAK!C36</f>
        <v>Die hier genannten Besonderen Leistungen werden im Einzelfall gesondert verhandelt; dabei werden die nachfolgenden Stundensätze zugrunde gelegt, gem. § 7.9</v>
      </c>
      <c r="C36" s="399"/>
      <c r="D36" s="400"/>
      <c r="E36" s="518"/>
      <c r="G36" s="5"/>
    </row>
    <row r="37" spans="1:7">
      <c r="A37" s="425"/>
      <c r="B37" s="329" t="str">
        <f>Tabelle_ANGEBOT_LAK!C37</f>
        <v xml:space="preserve">Es wird von </v>
      </c>
      <c r="C37" s="330"/>
      <c r="D37" s="182">
        <f>Tabelle_ANGEBOT_LAK!E37</f>
        <v>15</v>
      </c>
      <c r="E37" s="518"/>
    </row>
    <row r="38" spans="1:7">
      <c r="A38" s="426"/>
      <c r="B38" s="456" t="str">
        <f>Tabelle_ANGEBOT_LAK!C38</f>
        <v>Abrufaufträgen pro Jahr zu Besonderen Leistungen ausgegangen.</v>
      </c>
      <c r="C38" s="457"/>
      <c r="D38" s="458"/>
      <c r="E38" s="519"/>
    </row>
    <row r="39" spans="1:7" ht="20.100000000000001" customHeight="1">
      <c r="A39" s="33"/>
      <c r="B39" s="421" t="str">
        <f>Tabelle_ANGEBOT_LAK!C42</f>
        <v>Stundensatz des Auftragnehmers</v>
      </c>
      <c r="C39" s="422"/>
      <c r="D39" s="423"/>
      <c r="E39" s="176">
        <f>Tabelle_ANGEBOT_LAK!$F$42</f>
        <v>0</v>
      </c>
    </row>
    <row r="40" spans="1:7" ht="20.100000000000001" customHeight="1">
      <c r="A40" s="33"/>
      <c r="B40" s="421" t="str">
        <f>Tabelle_ANGEBOT_LAK!C43</f>
        <v>Stundensatz eines Ingenieur/ in</v>
      </c>
      <c r="C40" s="422"/>
      <c r="D40" s="423"/>
      <c r="E40" s="176">
        <f>Tabelle_ANGEBOT_LAK!$F$43</f>
        <v>0</v>
      </c>
    </row>
    <row r="41" spans="1:7" ht="20.100000000000001" customHeight="1">
      <c r="A41" s="33"/>
      <c r="B41" s="421" t="str">
        <f>Tabelle_ANGEBOT_LAK!C44</f>
        <v>Stundensatz eines Techniker/ in</v>
      </c>
      <c r="C41" s="422"/>
      <c r="D41" s="423"/>
      <c r="E41" s="176">
        <f>Tabelle_ANGEBOT_LAK!$F$44</f>
        <v>0</v>
      </c>
    </row>
    <row r="42" spans="1:7" ht="20.100000000000001" customHeight="1" thickBot="1">
      <c r="A42" s="240"/>
      <c r="B42" s="510" t="str">
        <f>Tabelle_ANGEBOT_LAK!C45</f>
        <v>Stundensatz eines Zeichners/ in</v>
      </c>
      <c r="C42" s="511"/>
      <c r="D42" s="512"/>
      <c r="E42" s="239">
        <f>Tabelle_ANGEBOT_LAK!$F$45</f>
        <v>0</v>
      </c>
    </row>
  </sheetData>
  <mergeCells count="49">
    <mergeCell ref="E17:E18"/>
    <mergeCell ref="B15:D16"/>
    <mergeCell ref="B17:D18"/>
    <mergeCell ref="A10:A11"/>
    <mergeCell ref="E10:E11"/>
    <mergeCell ref="B10:D11"/>
    <mergeCell ref="B14:D14"/>
    <mergeCell ref="A15:A16"/>
    <mergeCell ref="E15:E16"/>
    <mergeCell ref="A23:A24"/>
    <mergeCell ref="A25:A26"/>
    <mergeCell ref="A1:E1"/>
    <mergeCell ref="A2:E2"/>
    <mergeCell ref="A4:E4"/>
    <mergeCell ref="B23:D23"/>
    <mergeCell ref="B20:D20"/>
    <mergeCell ref="B21:D21"/>
    <mergeCell ref="E23:E24"/>
    <mergeCell ref="B13:D13"/>
    <mergeCell ref="B6:D6"/>
    <mergeCell ref="B7:D7"/>
    <mergeCell ref="A8:A9"/>
    <mergeCell ref="E8:E9"/>
    <mergeCell ref="B8:D9"/>
    <mergeCell ref="A17:A18"/>
    <mergeCell ref="A34:A38"/>
    <mergeCell ref="B39:D39"/>
    <mergeCell ref="E34:E38"/>
    <mergeCell ref="B5:D5"/>
    <mergeCell ref="B35:D35"/>
    <mergeCell ref="B36:D36"/>
    <mergeCell ref="E29:E30"/>
    <mergeCell ref="E31:E32"/>
    <mergeCell ref="B34:D34"/>
    <mergeCell ref="A29:A30"/>
    <mergeCell ref="B32:D32"/>
    <mergeCell ref="A31:A32"/>
    <mergeCell ref="E25:E26"/>
    <mergeCell ref="B28:D28"/>
    <mergeCell ref="B29:C29"/>
    <mergeCell ref="B30:D30"/>
    <mergeCell ref="B22:D22"/>
    <mergeCell ref="B40:D40"/>
    <mergeCell ref="B41:D41"/>
    <mergeCell ref="B42:D42"/>
    <mergeCell ref="B37:C37"/>
    <mergeCell ref="B38:D38"/>
    <mergeCell ref="B31:C31"/>
    <mergeCell ref="B25:D25"/>
  </mergeCells>
  <pageMargins left="0.62992125984251968" right="0.39370078740157483" top="0.47244094488188981" bottom="0.86614173228346458" header="0.51181102362204722" footer="0.51181102362204722"/>
  <pageSetup paperSize="9" orientation="portrait" r:id="rId1"/>
  <headerFooter alignWithMargins="0">
    <oddFooter>&amp;CStand: 02.05.2017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pageSetUpPr fitToPage="1"/>
  </sheetPr>
  <dimension ref="A1:Q59"/>
  <sheetViews>
    <sheetView tabSelected="1" zoomScaleNormal="100" workbookViewId="0">
      <selection activeCell="B45" sqref="B45"/>
    </sheetView>
  </sheetViews>
  <sheetFormatPr baseColWidth="10" defaultRowHeight="12.75"/>
  <cols>
    <col min="1" max="1" width="7" style="2" bestFit="1" customWidth="1"/>
    <col min="2" max="3" width="7.140625" style="3" customWidth="1"/>
    <col min="4" max="4" width="28.7109375" style="1" customWidth="1"/>
    <col min="5" max="5" width="40.85546875" style="1" customWidth="1"/>
    <col min="6" max="6" width="17.85546875" customWidth="1"/>
    <col min="7" max="7" width="18.28515625" customWidth="1"/>
    <col min="8" max="8" width="19" customWidth="1"/>
    <col min="9" max="9" width="20.85546875" customWidth="1"/>
    <col min="10" max="10" width="5.42578125" customWidth="1"/>
    <col min="15" max="15" width="12.5703125" customWidth="1"/>
  </cols>
  <sheetData>
    <row r="1" spans="1:17" s="121" customFormat="1" ht="21.75" customHeight="1">
      <c r="A1" s="372" t="s">
        <v>50</v>
      </c>
      <c r="B1" s="373"/>
      <c r="C1" s="373"/>
      <c r="D1" s="373"/>
      <c r="E1" s="373"/>
      <c r="F1" s="373"/>
      <c r="G1" s="373"/>
      <c r="H1" s="373"/>
      <c r="I1" s="374"/>
    </row>
    <row r="2" spans="1:17" s="121" customFormat="1" ht="21.75" customHeight="1">
      <c r="A2" s="139"/>
      <c r="B2" s="136"/>
      <c r="C2" s="136"/>
      <c r="D2" s="136"/>
      <c r="E2" s="136" t="s">
        <v>49</v>
      </c>
      <c r="F2" s="136" t="s">
        <v>51</v>
      </c>
      <c r="G2" s="136"/>
      <c r="H2" s="136"/>
      <c r="I2" s="137"/>
      <c r="K2" s="138" t="s">
        <v>62</v>
      </c>
      <c r="L2" s="10"/>
      <c r="M2" s="10"/>
      <c r="N2" s="10"/>
      <c r="O2" s="10"/>
      <c r="P2"/>
      <c r="Q2"/>
    </row>
    <row r="3" spans="1:17" s="121" customFormat="1" ht="55.5" customHeight="1" thickBot="1">
      <c r="A3" s="412" t="s">
        <v>139</v>
      </c>
      <c r="B3" s="413"/>
      <c r="C3" s="413"/>
      <c r="D3" s="413"/>
      <c r="E3" s="413"/>
      <c r="F3" s="413"/>
      <c r="G3" s="413"/>
      <c r="H3" s="413"/>
      <c r="I3" s="414"/>
    </row>
    <row r="4" spans="1:17" s="4" customFormat="1" ht="67.5" customHeight="1">
      <c r="A4" s="24" t="s">
        <v>0</v>
      </c>
      <c r="B4" s="14" t="s">
        <v>19</v>
      </c>
      <c r="C4" s="322" t="s">
        <v>1</v>
      </c>
      <c r="D4" s="323"/>
      <c r="E4" s="15"/>
      <c r="F4" s="16" t="s">
        <v>24</v>
      </c>
      <c r="G4" s="16" t="s">
        <v>18</v>
      </c>
      <c r="H4" s="16" t="s">
        <v>10</v>
      </c>
      <c r="I4" s="25" t="s">
        <v>17</v>
      </c>
      <c r="K4" s="600" t="s">
        <v>129</v>
      </c>
      <c r="L4" s="601"/>
      <c r="M4" s="601"/>
      <c r="N4" s="601"/>
      <c r="O4" s="601"/>
      <c r="P4" s="601"/>
      <c r="Q4" s="602"/>
    </row>
    <row r="5" spans="1:17" s="39" customFormat="1" ht="67.5" customHeight="1">
      <c r="A5" s="37"/>
      <c r="B5" s="38"/>
      <c r="C5" s="324" t="s">
        <v>63</v>
      </c>
      <c r="D5" s="325"/>
      <c r="E5" s="325"/>
      <c r="F5" s="325"/>
      <c r="G5" s="325"/>
      <c r="H5" s="325"/>
      <c r="I5" s="326"/>
      <c r="K5" s="603"/>
      <c r="L5" s="604"/>
      <c r="M5" s="604"/>
      <c r="N5" s="604"/>
      <c r="O5" s="604"/>
      <c r="P5" s="604"/>
      <c r="Q5" s="605"/>
    </row>
    <row r="6" spans="1:17" ht="3.75" customHeight="1">
      <c r="A6" s="40"/>
      <c r="B6" s="41"/>
      <c r="C6" s="327"/>
      <c r="D6" s="328"/>
      <c r="E6" s="328"/>
      <c r="F6" s="56"/>
      <c r="G6" s="56"/>
      <c r="H6" s="56"/>
      <c r="I6" s="57"/>
      <c r="K6" s="603"/>
      <c r="L6" s="604"/>
      <c r="M6" s="604"/>
      <c r="N6" s="604"/>
      <c r="O6" s="604"/>
      <c r="P6" s="604"/>
      <c r="Q6" s="605"/>
    </row>
    <row r="7" spans="1:17" ht="32.25" customHeight="1">
      <c r="A7" s="141">
        <v>1</v>
      </c>
      <c r="B7" s="7"/>
      <c r="C7" s="595" t="s">
        <v>20</v>
      </c>
      <c r="D7" s="596"/>
      <c r="E7" s="597"/>
      <c r="F7" s="52"/>
      <c r="G7" s="54"/>
      <c r="H7" s="54"/>
      <c r="I7" s="53"/>
      <c r="K7" s="603"/>
      <c r="L7" s="604"/>
      <c r="M7" s="604"/>
      <c r="N7" s="604"/>
      <c r="O7" s="604"/>
      <c r="P7" s="604"/>
      <c r="Q7" s="605"/>
    </row>
    <row r="8" spans="1:17" ht="44.25" customHeight="1" thickBot="1">
      <c r="A8" s="33"/>
      <c r="B8" s="9"/>
      <c r="C8" s="375" t="s">
        <v>140</v>
      </c>
      <c r="D8" s="598"/>
      <c r="E8" s="599"/>
      <c r="F8" s="340" t="s">
        <v>26</v>
      </c>
      <c r="G8" s="594"/>
      <c r="H8" s="594"/>
      <c r="I8" s="467"/>
      <c r="K8" s="606"/>
      <c r="L8" s="607"/>
      <c r="M8" s="607"/>
      <c r="N8" s="607"/>
      <c r="O8" s="607"/>
      <c r="P8" s="607"/>
      <c r="Q8" s="608"/>
    </row>
    <row r="9" spans="1:17" ht="39" customHeight="1">
      <c r="A9" s="128"/>
      <c r="B9" s="126"/>
      <c r="C9" s="375" t="s">
        <v>64</v>
      </c>
      <c r="D9" s="598"/>
      <c r="E9" s="599"/>
      <c r="F9" s="134" t="s">
        <v>61</v>
      </c>
      <c r="G9" s="135">
        <v>350000</v>
      </c>
      <c r="H9" s="133"/>
      <c r="I9" s="127"/>
    </row>
    <row r="10" spans="1:17" ht="33" customHeight="1">
      <c r="A10" s="264"/>
      <c r="B10" s="263"/>
      <c r="C10" s="342" t="s">
        <v>127</v>
      </c>
      <c r="D10" s="343"/>
      <c r="E10" s="344"/>
      <c r="F10" s="271"/>
      <c r="G10" s="262" t="s">
        <v>16</v>
      </c>
      <c r="H10" s="207"/>
      <c r="I10" s="266"/>
    </row>
    <row r="11" spans="1:17" ht="19.5">
      <c r="A11" s="383"/>
      <c r="B11" s="381"/>
      <c r="C11" s="378" t="s">
        <v>39</v>
      </c>
      <c r="D11" s="379"/>
      <c r="E11" s="380"/>
      <c r="F11" s="592"/>
      <c r="G11" s="315" t="s">
        <v>16</v>
      </c>
      <c r="H11" s="315"/>
      <c r="I11" s="590"/>
      <c r="K11" s="129" t="s">
        <v>60</v>
      </c>
      <c r="L11" s="10"/>
      <c r="M11" s="10"/>
      <c r="N11" s="10"/>
      <c r="O11" s="10"/>
    </row>
    <row r="12" spans="1:17">
      <c r="A12" s="384"/>
      <c r="B12" s="382"/>
      <c r="C12" s="92" t="s">
        <v>40</v>
      </c>
      <c r="D12" s="125">
        <v>5000</v>
      </c>
      <c r="E12" s="94" t="s">
        <v>41</v>
      </c>
      <c r="F12" s="593"/>
      <c r="G12" s="316"/>
      <c r="H12" s="316"/>
      <c r="I12" s="591"/>
      <c r="L12" s="10"/>
      <c r="M12" s="10"/>
      <c r="N12" s="10"/>
      <c r="O12" s="10"/>
    </row>
    <row r="13" spans="1:17">
      <c r="A13" s="383"/>
      <c r="B13" s="381"/>
      <c r="C13" s="378" t="s">
        <v>42</v>
      </c>
      <c r="D13" s="379"/>
      <c r="E13" s="380"/>
      <c r="F13" s="592"/>
      <c r="G13" s="315" t="s">
        <v>16</v>
      </c>
      <c r="H13" s="315"/>
      <c r="I13" s="590"/>
      <c r="L13" s="10"/>
      <c r="M13" s="10"/>
      <c r="N13" s="10"/>
      <c r="O13" s="10"/>
    </row>
    <row r="14" spans="1:17">
      <c r="A14" s="384"/>
      <c r="B14" s="382"/>
      <c r="C14" s="92" t="s">
        <v>40</v>
      </c>
      <c r="D14" s="125">
        <v>5000</v>
      </c>
      <c r="E14" s="94" t="s">
        <v>41</v>
      </c>
      <c r="F14" s="593"/>
      <c r="G14" s="316"/>
      <c r="H14" s="316"/>
      <c r="I14" s="591"/>
      <c r="L14" s="10"/>
      <c r="M14" s="10"/>
      <c r="N14" s="10"/>
      <c r="O14" s="10"/>
    </row>
    <row r="15" spans="1:17" ht="65.25" customHeight="1">
      <c r="A15" s="285"/>
      <c r="B15" s="285"/>
      <c r="C15" s="587" t="s">
        <v>143</v>
      </c>
      <c r="D15" s="587"/>
      <c r="E15" s="587"/>
      <c r="F15" s="292"/>
      <c r="G15" s="288"/>
      <c r="H15" s="288"/>
      <c r="I15" s="289"/>
      <c r="L15" s="10"/>
      <c r="M15" s="10"/>
      <c r="N15" s="10"/>
      <c r="O15" s="10"/>
    </row>
    <row r="16" spans="1:17" ht="57.75" customHeight="1">
      <c r="A16" s="300" t="s">
        <v>70</v>
      </c>
      <c r="B16" s="285"/>
      <c r="C16" s="574" t="s">
        <v>141</v>
      </c>
      <c r="D16" s="586"/>
      <c r="E16" s="586"/>
      <c r="F16" s="301"/>
      <c r="G16" s="207" t="s">
        <v>16</v>
      </c>
      <c r="H16" s="290"/>
      <c r="I16" s="291"/>
      <c r="L16" s="10"/>
      <c r="M16" s="10"/>
      <c r="N16" s="10"/>
      <c r="O16" s="10"/>
    </row>
    <row r="17" spans="1:15" ht="63.75" customHeight="1">
      <c r="A17" s="285"/>
      <c r="B17" s="285"/>
      <c r="C17" s="587" t="s">
        <v>142</v>
      </c>
      <c r="D17" s="587"/>
      <c r="E17" s="587"/>
      <c r="F17" s="292"/>
      <c r="G17" s="288"/>
      <c r="H17" s="288"/>
      <c r="I17" s="289"/>
      <c r="L17" s="10"/>
      <c r="M17" s="10"/>
      <c r="N17" s="10"/>
      <c r="O17" s="10"/>
    </row>
    <row r="18" spans="1:15" ht="71.25" customHeight="1">
      <c r="A18" s="300" t="s">
        <v>72</v>
      </c>
      <c r="B18" s="285"/>
      <c r="C18" s="574" t="s">
        <v>132</v>
      </c>
      <c r="D18" s="575"/>
      <c r="E18" s="575"/>
      <c r="F18" s="301"/>
      <c r="G18" s="283" t="s">
        <v>16</v>
      </c>
      <c r="H18" s="290"/>
      <c r="I18" s="291"/>
      <c r="L18" s="10"/>
      <c r="M18" s="10"/>
      <c r="N18" s="10"/>
      <c r="O18" s="10"/>
    </row>
    <row r="19" spans="1:15" ht="24.75" customHeight="1">
      <c r="A19" s="46"/>
      <c r="B19" s="45"/>
      <c r="C19" s="91"/>
      <c r="D19" s="87"/>
      <c r="E19" s="87"/>
      <c r="F19" s="11"/>
      <c r="G19" s="11"/>
      <c r="H19" s="11"/>
      <c r="I19" s="43"/>
    </row>
    <row r="20" spans="1:15" s="8" customFormat="1" ht="15.75" customHeight="1">
      <c r="A20" s="580">
        <v>2</v>
      </c>
      <c r="B20" s="395"/>
      <c r="C20" s="569" t="s">
        <v>43</v>
      </c>
      <c r="D20" s="570"/>
      <c r="E20" s="102">
        <v>5000</v>
      </c>
      <c r="F20" s="496" t="s">
        <v>24</v>
      </c>
      <c r="G20" s="402" t="s">
        <v>18</v>
      </c>
      <c r="H20" s="402" t="s">
        <v>10</v>
      </c>
      <c r="I20" s="403" t="s">
        <v>17</v>
      </c>
    </row>
    <row r="21" spans="1:15" s="8" customFormat="1" ht="17.25" customHeight="1">
      <c r="A21" s="609"/>
      <c r="B21" s="397"/>
      <c r="C21" s="571" t="s">
        <v>36</v>
      </c>
      <c r="D21" s="572"/>
      <c r="E21" s="573"/>
      <c r="F21" s="497"/>
      <c r="G21" s="404"/>
      <c r="H21" s="404"/>
      <c r="I21" s="405"/>
    </row>
    <row r="22" spans="1:15">
      <c r="A22" s="588" t="s">
        <v>2</v>
      </c>
      <c r="B22" s="408">
        <v>1</v>
      </c>
      <c r="C22" s="567" t="s">
        <v>37</v>
      </c>
      <c r="D22" s="568"/>
      <c r="E22" s="117">
        <v>5000</v>
      </c>
      <c r="F22" s="565"/>
      <c r="G22" s="367">
        <f>F22*B22</f>
        <v>0</v>
      </c>
      <c r="H22" s="367">
        <f>G22*0.19</f>
        <v>0</v>
      </c>
      <c r="I22" s="345">
        <f>G22+H22</f>
        <v>0</v>
      </c>
    </row>
    <row r="23" spans="1:15" ht="12.75" customHeight="1">
      <c r="A23" s="589"/>
      <c r="B23" s="409"/>
      <c r="C23" s="355" t="s">
        <v>52</v>
      </c>
      <c r="D23" s="563"/>
      <c r="E23" s="564"/>
      <c r="F23" s="566"/>
      <c r="G23" s="368"/>
      <c r="H23" s="368"/>
      <c r="I23" s="346"/>
    </row>
    <row r="24" spans="1:15" ht="12.75" customHeight="1">
      <c r="A24" s="588" t="s">
        <v>12</v>
      </c>
      <c r="B24" s="408">
        <v>1</v>
      </c>
      <c r="C24" s="567" t="s">
        <v>38</v>
      </c>
      <c r="D24" s="568"/>
      <c r="E24" s="118">
        <v>5000</v>
      </c>
      <c r="F24" s="565"/>
      <c r="G24" s="367">
        <f>F24*B24</f>
        <v>0</v>
      </c>
      <c r="H24" s="367">
        <f>G24*0.19</f>
        <v>0</v>
      </c>
      <c r="I24" s="345">
        <f>G24+H24</f>
        <v>0</v>
      </c>
    </row>
    <row r="25" spans="1:15" ht="12.75" customHeight="1">
      <c r="A25" s="589"/>
      <c r="B25" s="409"/>
      <c r="C25" s="355" t="s">
        <v>53</v>
      </c>
      <c r="D25" s="563"/>
      <c r="E25" s="564"/>
      <c r="F25" s="566"/>
      <c r="G25" s="368"/>
      <c r="H25" s="368"/>
      <c r="I25" s="346"/>
    </row>
    <row r="26" spans="1:15">
      <c r="A26" s="588" t="s">
        <v>3</v>
      </c>
      <c r="B26" s="408">
        <v>1</v>
      </c>
      <c r="C26" s="567" t="s">
        <v>37</v>
      </c>
      <c r="D26" s="568"/>
      <c r="E26" s="117">
        <v>5000</v>
      </c>
      <c r="F26" s="565"/>
      <c r="G26" s="367">
        <f>F26*B26</f>
        <v>0</v>
      </c>
      <c r="H26" s="367">
        <f>G26*0.19</f>
        <v>0</v>
      </c>
      <c r="I26" s="345">
        <f>G26+H26</f>
        <v>0</v>
      </c>
    </row>
    <row r="27" spans="1:15" ht="12.75" customHeight="1">
      <c r="A27" s="589"/>
      <c r="B27" s="409"/>
      <c r="C27" s="355" t="s">
        <v>54</v>
      </c>
      <c r="D27" s="563"/>
      <c r="E27" s="564"/>
      <c r="F27" s="566"/>
      <c r="G27" s="368"/>
      <c r="H27" s="368"/>
      <c r="I27" s="346"/>
    </row>
    <row r="28" spans="1:15" ht="12.75" customHeight="1">
      <c r="A28" s="588" t="s">
        <v>4</v>
      </c>
      <c r="B28" s="408">
        <v>1</v>
      </c>
      <c r="C28" s="462" t="s">
        <v>38</v>
      </c>
      <c r="D28" s="568"/>
      <c r="E28" s="118">
        <v>5000</v>
      </c>
      <c r="F28" s="565"/>
      <c r="G28" s="367">
        <f>F28*B28</f>
        <v>0</v>
      </c>
      <c r="H28" s="367">
        <f>G28*0.19</f>
        <v>0</v>
      </c>
      <c r="I28" s="345">
        <f>G28+H28</f>
        <v>0</v>
      </c>
    </row>
    <row r="29" spans="1:15" ht="12.75" customHeight="1">
      <c r="A29" s="589"/>
      <c r="B29" s="409"/>
      <c r="C29" s="355" t="s">
        <v>55</v>
      </c>
      <c r="D29" s="563"/>
      <c r="E29" s="564"/>
      <c r="F29" s="566"/>
      <c r="G29" s="368"/>
      <c r="H29" s="368"/>
      <c r="I29" s="346"/>
    </row>
    <row r="30" spans="1:15">
      <c r="A30" s="588" t="s">
        <v>57</v>
      </c>
      <c r="B30" s="408">
        <v>3</v>
      </c>
      <c r="C30" s="567" t="s">
        <v>37</v>
      </c>
      <c r="D30" s="568"/>
      <c r="E30" s="117">
        <v>5000</v>
      </c>
      <c r="F30" s="565"/>
      <c r="G30" s="367">
        <f>F30*B30</f>
        <v>0</v>
      </c>
      <c r="H30" s="367">
        <f>G30*0.19</f>
        <v>0</v>
      </c>
      <c r="I30" s="345">
        <f>G30+H30</f>
        <v>0</v>
      </c>
    </row>
    <row r="31" spans="1:15" ht="12.75" customHeight="1">
      <c r="A31" s="589"/>
      <c r="B31" s="409"/>
      <c r="C31" s="355" t="s">
        <v>59</v>
      </c>
      <c r="D31" s="563"/>
      <c r="E31" s="564"/>
      <c r="F31" s="566"/>
      <c r="G31" s="368"/>
      <c r="H31" s="368"/>
      <c r="I31" s="346"/>
    </row>
    <row r="32" spans="1:15" ht="12.75" customHeight="1">
      <c r="A32" s="588" t="s">
        <v>58</v>
      </c>
      <c r="B32" s="408">
        <v>3</v>
      </c>
      <c r="C32" s="567" t="s">
        <v>38</v>
      </c>
      <c r="D32" s="568"/>
      <c r="E32" s="118">
        <v>5000</v>
      </c>
      <c r="F32" s="565"/>
      <c r="G32" s="367">
        <f>F32*B32</f>
        <v>0</v>
      </c>
      <c r="H32" s="367">
        <f>G32*0.19</f>
        <v>0</v>
      </c>
      <c r="I32" s="345">
        <f>G32+H32</f>
        <v>0</v>
      </c>
    </row>
    <row r="33" spans="1:11" ht="12.75" customHeight="1">
      <c r="A33" s="589"/>
      <c r="B33" s="409"/>
      <c r="C33" s="355" t="s">
        <v>56</v>
      </c>
      <c r="D33" s="563"/>
      <c r="E33" s="564"/>
      <c r="F33" s="566"/>
      <c r="G33" s="368"/>
      <c r="H33" s="368"/>
      <c r="I33" s="346"/>
    </row>
    <row r="34" spans="1:11" ht="28.5" customHeight="1">
      <c r="A34" s="122"/>
      <c r="B34" s="6"/>
      <c r="C34" s="319" t="s">
        <v>23</v>
      </c>
      <c r="D34" s="320"/>
      <c r="E34" s="321"/>
      <c r="F34" s="18"/>
      <c r="G34" s="34">
        <f>SUM(G22:G33)</f>
        <v>0</v>
      </c>
      <c r="H34" s="19">
        <f>SUM(H22:H33)</f>
        <v>0</v>
      </c>
      <c r="I34" s="35">
        <f>SUM(I22:I33)</f>
        <v>0</v>
      </c>
    </row>
    <row r="35" spans="1:11" ht="24.75" customHeight="1">
      <c r="A35" s="46"/>
      <c r="B35" s="45"/>
      <c r="C35" s="45"/>
      <c r="D35" s="44"/>
      <c r="E35" s="44"/>
      <c r="F35" s="11"/>
      <c r="G35" s="11"/>
      <c r="H35" s="11"/>
      <c r="I35" s="43"/>
    </row>
    <row r="36" spans="1:11" ht="19.5" customHeight="1">
      <c r="A36" s="580">
        <v>3</v>
      </c>
      <c r="B36" s="395"/>
      <c r="C36" s="583" t="s">
        <v>21</v>
      </c>
      <c r="D36" s="584"/>
      <c r="E36" s="585"/>
      <c r="F36" s="58"/>
      <c r="G36" s="58"/>
      <c r="H36" s="58"/>
      <c r="I36" s="59"/>
    </row>
    <row r="37" spans="1:11" ht="39.75" customHeight="1">
      <c r="A37" s="581"/>
      <c r="B37" s="396"/>
      <c r="C37" s="444" t="s">
        <v>144</v>
      </c>
      <c r="D37" s="445"/>
      <c r="E37" s="446"/>
      <c r="F37" s="361"/>
      <c r="G37" s="362"/>
      <c r="H37" s="362"/>
      <c r="I37" s="363"/>
    </row>
    <row r="38" spans="1:11" ht="43.5" customHeight="1">
      <c r="A38" s="581"/>
      <c r="B38" s="396"/>
      <c r="C38" s="444" t="s">
        <v>25</v>
      </c>
      <c r="D38" s="445"/>
      <c r="E38" s="446"/>
      <c r="F38" s="361"/>
      <c r="G38" s="362"/>
      <c r="H38" s="362"/>
      <c r="I38" s="363"/>
      <c r="K38" s="5"/>
    </row>
    <row r="39" spans="1:11">
      <c r="A39" s="581"/>
      <c r="B39" s="396"/>
      <c r="C39" s="329" t="s">
        <v>44</v>
      </c>
      <c r="D39" s="330"/>
      <c r="E39" s="124">
        <v>25</v>
      </c>
      <c r="F39" s="361"/>
      <c r="G39" s="362"/>
      <c r="H39" s="362"/>
      <c r="I39" s="363"/>
    </row>
    <row r="40" spans="1:11">
      <c r="A40" s="582"/>
      <c r="B40" s="397"/>
      <c r="C40" s="456" t="s">
        <v>45</v>
      </c>
      <c r="D40" s="457"/>
      <c r="E40" s="458"/>
      <c r="F40" s="364"/>
      <c r="G40" s="365"/>
      <c r="H40" s="365"/>
      <c r="I40" s="366"/>
    </row>
    <row r="41" spans="1:11" ht="20.100000000000001" customHeight="1">
      <c r="A41" s="27" t="s">
        <v>5</v>
      </c>
      <c r="B41" s="123">
        <v>150</v>
      </c>
      <c r="C41" s="577" t="s">
        <v>130</v>
      </c>
      <c r="D41" s="578"/>
      <c r="E41" s="579"/>
      <c r="F41" s="119"/>
      <c r="G41" s="19">
        <f>F41*B41</f>
        <v>0</v>
      </c>
      <c r="H41" s="19">
        <f>G41*0.19</f>
        <v>0</v>
      </c>
      <c r="I41" s="29">
        <f>G41+H41</f>
        <v>0</v>
      </c>
    </row>
    <row r="42" spans="1:11" ht="20.100000000000001" customHeight="1">
      <c r="A42" s="27" t="s">
        <v>6</v>
      </c>
      <c r="B42" s="123">
        <v>500</v>
      </c>
      <c r="C42" s="576" t="s">
        <v>146</v>
      </c>
      <c r="D42" s="335"/>
      <c r="E42" s="336"/>
      <c r="F42" s="119"/>
      <c r="G42" s="19">
        <f>F42*B42</f>
        <v>0</v>
      </c>
      <c r="H42" s="19">
        <f>G42*0.19</f>
        <v>0</v>
      </c>
      <c r="I42" s="29">
        <f>G42+H42</f>
        <v>0</v>
      </c>
    </row>
    <row r="43" spans="1:11" ht="20.100000000000001" customHeight="1">
      <c r="A43" s="27" t="s">
        <v>8</v>
      </c>
      <c r="B43" s="123">
        <v>350</v>
      </c>
      <c r="C43" s="576" t="s">
        <v>147</v>
      </c>
      <c r="D43" s="335"/>
      <c r="E43" s="336"/>
      <c r="F43" s="119"/>
      <c r="G43" s="19">
        <f>F43*B43</f>
        <v>0</v>
      </c>
      <c r="H43" s="19">
        <f>G43*0.19</f>
        <v>0</v>
      </c>
      <c r="I43" s="29">
        <f>G43+H43</f>
        <v>0</v>
      </c>
    </row>
    <row r="44" spans="1:11" ht="20.100000000000001" customHeight="1">
      <c r="A44" s="27" t="s">
        <v>9</v>
      </c>
      <c r="B44" s="123">
        <v>100</v>
      </c>
      <c r="C44" s="576" t="s">
        <v>145</v>
      </c>
      <c r="D44" s="335"/>
      <c r="E44" s="336"/>
      <c r="F44" s="119"/>
      <c r="G44" s="19">
        <f t="shared" ref="G44:G45" si="0">F44*B44</f>
        <v>0</v>
      </c>
      <c r="H44" s="19">
        <f t="shared" ref="H44:H45" si="1">G44*0.19</f>
        <v>0</v>
      </c>
      <c r="I44" s="29">
        <f t="shared" ref="I44:I45" si="2">G44+H44</f>
        <v>0</v>
      </c>
    </row>
    <row r="45" spans="1:11" ht="20.100000000000001" customHeight="1">
      <c r="A45" s="260" t="s">
        <v>133</v>
      </c>
      <c r="B45" s="123">
        <v>100</v>
      </c>
      <c r="C45" s="576" t="s">
        <v>134</v>
      </c>
      <c r="D45" s="422"/>
      <c r="E45" s="423"/>
      <c r="F45" s="119"/>
      <c r="G45" s="19">
        <f t="shared" si="0"/>
        <v>0</v>
      </c>
      <c r="H45" s="19">
        <f t="shared" si="1"/>
        <v>0</v>
      </c>
      <c r="I45" s="29">
        <f t="shared" si="2"/>
        <v>0</v>
      </c>
    </row>
    <row r="46" spans="1:11" ht="29.25" customHeight="1">
      <c r="A46" s="33"/>
      <c r="B46" s="9"/>
      <c r="C46" s="319" t="s">
        <v>22</v>
      </c>
      <c r="D46" s="320"/>
      <c r="E46" s="321"/>
      <c r="F46" s="112"/>
      <c r="G46" s="113">
        <f>SUM(G41:G45)</f>
        <v>0</v>
      </c>
      <c r="H46" s="114">
        <f>SUM(H41:H45)</f>
        <v>0</v>
      </c>
      <c r="I46" s="115">
        <f>SUM(I41:I45)</f>
        <v>0</v>
      </c>
    </row>
    <row r="47" spans="1:11" ht="23.25" customHeight="1" thickBot="1">
      <c r="A47" s="47"/>
      <c r="B47" s="48"/>
      <c r="C47" s="48"/>
      <c r="D47" s="49"/>
      <c r="E47" s="49"/>
      <c r="F47" s="50"/>
      <c r="G47" s="50"/>
      <c r="H47" s="50"/>
      <c r="I47" s="51"/>
    </row>
    <row r="54" spans="4:4">
      <c r="D54" s="120">
        <v>5000</v>
      </c>
    </row>
    <row r="55" spans="4:4">
      <c r="D55" s="120">
        <v>10000</v>
      </c>
    </row>
    <row r="56" spans="4:4">
      <c r="D56" s="120">
        <v>20000</v>
      </c>
    </row>
    <row r="57" spans="4:4">
      <c r="D57" s="120">
        <v>25000</v>
      </c>
    </row>
    <row r="58" spans="4:4">
      <c r="D58" s="120">
        <v>50000</v>
      </c>
    </row>
    <row r="59" spans="4:4">
      <c r="D59" s="120">
        <v>250000</v>
      </c>
    </row>
  </sheetData>
  <mergeCells count="100">
    <mergeCell ref="K4:Q8"/>
    <mergeCell ref="A20:A21"/>
    <mergeCell ref="B20:B21"/>
    <mergeCell ref="B22:B23"/>
    <mergeCell ref="A22:A23"/>
    <mergeCell ref="G22:G23"/>
    <mergeCell ref="H22:H23"/>
    <mergeCell ref="F22:F23"/>
    <mergeCell ref="I22:I23"/>
    <mergeCell ref="I20:I21"/>
    <mergeCell ref="C15:E15"/>
    <mergeCell ref="A1:I1"/>
    <mergeCell ref="F8:I8"/>
    <mergeCell ref="C7:E7"/>
    <mergeCell ref="C8:E8"/>
    <mergeCell ref="I11:I12"/>
    <mergeCell ref="C9:E9"/>
    <mergeCell ref="C11:E11"/>
    <mergeCell ref="F11:F12"/>
    <mergeCell ref="B11:B12"/>
    <mergeCell ref="A11:A12"/>
    <mergeCell ref="H11:H12"/>
    <mergeCell ref="C10:E10"/>
    <mergeCell ref="A32:A33"/>
    <mergeCell ref="B32:B33"/>
    <mergeCell ref="A24:A25"/>
    <mergeCell ref="C22:D22"/>
    <mergeCell ref="A3:I3"/>
    <mergeCell ref="G13:G14"/>
    <mergeCell ref="H13:H14"/>
    <mergeCell ref="I13:I14"/>
    <mergeCell ref="F13:F14"/>
    <mergeCell ref="C13:E13"/>
    <mergeCell ref="B13:B14"/>
    <mergeCell ref="A13:A14"/>
    <mergeCell ref="I30:I31"/>
    <mergeCell ref="C31:E31"/>
    <mergeCell ref="I32:I33"/>
    <mergeCell ref="C33:E33"/>
    <mergeCell ref="A26:A27"/>
    <mergeCell ref="B26:B27"/>
    <mergeCell ref="A30:A31"/>
    <mergeCell ref="B30:B31"/>
    <mergeCell ref="A28:A29"/>
    <mergeCell ref="B28:B29"/>
    <mergeCell ref="H32:H33"/>
    <mergeCell ref="C30:D30"/>
    <mergeCell ref="F30:F31"/>
    <mergeCell ref="G30:G31"/>
    <mergeCell ref="C16:E16"/>
    <mergeCell ref="G24:G25"/>
    <mergeCell ref="F24:F25"/>
    <mergeCell ref="G32:G33"/>
    <mergeCell ref="H26:H27"/>
    <mergeCell ref="F20:F21"/>
    <mergeCell ref="G20:G21"/>
    <mergeCell ref="H20:H21"/>
    <mergeCell ref="C17:E17"/>
    <mergeCell ref="A36:A40"/>
    <mergeCell ref="F37:I40"/>
    <mergeCell ref="C34:E34"/>
    <mergeCell ref="C37:E37"/>
    <mergeCell ref="C38:E38"/>
    <mergeCell ref="C36:E36"/>
    <mergeCell ref="B36:B40"/>
    <mergeCell ref="C41:E41"/>
    <mergeCell ref="C42:E42"/>
    <mergeCell ref="C43:E43"/>
    <mergeCell ref="C23:E23"/>
    <mergeCell ref="C24:D24"/>
    <mergeCell ref="C25:E25"/>
    <mergeCell ref="C27:E27"/>
    <mergeCell ref="C28:D28"/>
    <mergeCell ref="C32:D32"/>
    <mergeCell ref="B24:B25"/>
    <mergeCell ref="C46:E46"/>
    <mergeCell ref="C4:D4"/>
    <mergeCell ref="C5:I5"/>
    <mergeCell ref="C6:E6"/>
    <mergeCell ref="C39:D39"/>
    <mergeCell ref="C40:E40"/>
    <mergeCell ref="C20:D20"/>
    <mergeCell ref="C21:E21"/>
    <mergeCell ref="G11:G12"/>
    <mergeCell ref="I26:I27"/>
    <mergeCell ref="C18:E18"/>
    <mergeCell ref="C44:E44"/>
    <mergeCell ref="C45:E45"/>
    <mergeCell ref="H30:H31"/>
    <mergeCell ref="F32:F33"/>
    <mergeCell ref="I28:I29"/>
    <mergeCell ref="H28:H29"/>
    <mergeCell ref="C29:E29"/>
    <mergeCell ref="H24:H25"/>
    <mergeCell ref="I24:I25"/>
    <mergeCell ref="F28:F29"/>
    <mergeCell ref="G28:G29"/>
    <mergeCell ref="C26:D26"/>
    <mergeCell ref="F26:F27"/>
    <mergeCell ref="G26:G27"/>
  </mergeCells>
  <phoneticPr fontId="3" type="noConversion"/>
  <dataValidations count="1">
    <dataValidation type="list" allowBlank="1" showInputMessage="1" showErrorMessage="1" sqref="E20 D14 D12 E22 E24 E32 E26 E28 E30" xr:uid="{00000000-0002-0000-0500-000000000000}">
      <formula1>$D$54:$D$59</formula1>
    </dataValidation>
  </dataValidations>
  <pageMargins left="0.62992125984251968" right="0.39370078740157483" top="0.47244094488188981" bottom="0.86614173228346458" header="0.51181102362204722" footer="0.51181102362204722"/>
  <pageSetup paperSize="9" scale="57" orientation="portrait" r:id="rId1"/>
  <headerFooter alignWithMargins="0">
    <oddFooter>&amp;CStand: 02.05.2017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pageSetUpPr fitToPage="1"/>
  </sheetPr>
  <dimension ref="A1:O52"/>
  <sheetViews>
    <sheetView topLeftCell="A10" zoomScale="85" zoomScaleNormal="85" workbookViewId="0">
      <selection activeCell="C47" sqref="C47:E47"/>
    </sheetView>
  </sheetViews>
  <sheetFormatPr baseColWidth="10" defaultRowHeight="12.75"/>
  <cols>
    <col min="1" max="1" width="4.85546875" style="2" customWidth="1"/>
    <col min="2" max="3" width="7.140625" style="3" customWidth="1"/>
    <col min="4" max="4" width="28.85546875" style="1" customWidth="1"/>
    <col min="5" max="5" width="29.140625" style="1" customWidth="1"/>
    <col min="6" max="6" width="17.85546875" customWidth="1"/>
    <col min="7" max="7" width="24" customWidth="1"/>
    <col min="8" max="8" width="19" customWidth="1"/>
    <col min="9" max="9" width="20.85546875" customWidth="1"/>
  </cols>
  <sheetData>
    <row r="1" spans="1:15" ht="21.75" customHeight="1" thickBot="1">
      <c r="A1" s="464" t="s">
        <v>30</v>
      </c>
      <c r="B1" s="465"/>
      <c r="C1" s="465"/>
      <c r="D1" s="465"/>
      <c r="E1" s="465"/>
      <c r="F1" s="465"/>
      <c r="G1" s="465"/>
      <c r="H1" s="465"/>
      <c r="I1" s="466"/>
    </row>
    <row r="2" spans="1:15" ht="21.75" customHeight="1">
      <c r="A2" s="645" t="str">
        <f>Tabelle_ANGEBOT_TA!F2</f>
        <v>100-17-00780</v>
      </c>
      <c r="B2" s="502"/>
      <c r="C2" s="502"/>
      <c r="D2" s="502"/>
      <c r="E2" s="502"/>
      <c r="F2" s="502"/>
      <c r="G2" s="502"/>
      <c r="H2" s="502"/>
      <c r="I2" s="503"/>
    </row>
    <row r="3" spans="1:15" ht="55.5" customHeight="1">
      <c r="A3" s="504" t="str">
        <f>Tabelle_ANGEBOT_TA!A3</f>
        <v>Honorarangebot 
über Rahmenvertragsleistungen für Planungsleistungen zur Fachplanung Technische Ausrüstung</v>
      </c>
      <c r="B3" s="505"/>
      <c r="C3" s="505"/>
      <c r="D3" s="505"/>
      <c r="E3" s="505"/>
      <c r="F3" s="505"/>
      <c r="G3" s="505"/>
      <c r="H3" s="505"/>
      <c r="I3" s="506"/>
    </row>
    <row r="4" spans="1:15" s="4" customFormat="1" ht="67.5" customHeight="1">
      <c r="A4" s="24" t="s">
        <v>0</v>
      </c>
      <c r="B4" s="14" t="s">
        <v>19</v>
      </c>
      <c r="C4" s="322" t="s">
        <v>1</v>
      </c>
      <c r="D4" s="323"/>
      <c r="E4" s="15"/>
      <c r="F4" s="16" t="s">
        <v>24</v>
      </c>
      <c r="G4" s="16" t="s">
        <v>18</v>
      </c>
      <c r="H4" s="16" t="s">
        <v>10</v>
      </c>
      <c r="I4" s="25" t="s">
        <v>17</v>
      </c>
    </row>
    <row r="5" spans="1:15" s="39" customFormat="1" ht="82.5" customHeight="1">
      <c r="A5" s="37"/>
      <c r="B5" s="38"/>
      <c r="C5" s="468" t="s">
        <v>47</v>
      </c>
      <c r="D5" s="469"/>
      <c r="E5" s="469"/>
      <c r="F5" s="469"/>
      <c r="G5" s="469"/>
      <c r="H5" s="469"/>
      <c r="I5" s="470"/>
    </row>
    <row r="6" spans="1:15" ht="3.75" customHeight="1">
      <c r="A6" s="40"/>
      <c r="B6" s="41"/>
      <c r="C6" s="90"/>
      <c r="D6" s="55"/>
      <c r="E6" s="86"/>
      <c r="F6" s="56"/>
      <c r="G6" s="56"/>
      <c r="H6" s="56"/>
      <c r="I6" s="57"/>
    </row>
    <row r="7" spans="1:15" ht="15.75">
      <c r="A7" s="141">
        <v>1</v>
      </c>
      <c r="B7" s="7"/>
      <c r="C7" s="595" t="s">
        <v>20</v>
      </c>
      <c r="D7" s="596"/>
      <c r="E7" s="597"/>
      <c r="F7" s="52"/>
      <c r="G7" s="54"/>
      <c r="H7" s="54"/>
      <c r="I7" s="53"/>
    </row>
    <row r="8" spans="1:15" ht="39.75" customHeight="1">
      <c r="A8" s="33"/>
      <c r="B8" s="9"/>
      <c r="C8" s="642" t="str">
        <f>Tabelle_ANGEBOT_TA!C8</f>
        <v>Leistungen im Rahmen des gesamten Leistungsbildes des § 55 HOAI sowie Teilleistungen aus diesem Leistungsbild gemäß Rahmenvertragsbedingungen</v>
      </c>
      <c r="D8" s="643"/>
      <c r="E8" s="644"/>
      <c r="F8" s="641" t="str">
        <f>Tabelle_ANGEBOT_TA!F8</f>
        <v>Wird auf Basis der HOAI 2013 im Einzelfall vereinbart, siehe § 6.2 ff.</v>
      </c>
      <c r="G8" s="594"/>
      <c r="H8" s="594"/>
      <c r="I8" s="467"/>
    </row>
    <row r="9" spans="1:15" ht="35.25" customHeight="1">
      <c r="A9" s="33"/>
      <c r="B9" s="9"/>
      <c r="C9" s="627" t="s">
        <v>28</v>
      </c>
      <c r="D9" s="628"/>
      <c r="E9" s="628"/>
      <c r="F9" s="60" t="s">
        <v>29</v>
      </c>
      <c r="G9" s="61">
        <f>Tabelle_ANGEBOT_TA!G9</f>
        <v>350000</v>
      </c>
      <c r="H9" s="67"/>
      <c r="I9" s="68"/>
    </row>
    <row r="10" spans="1:15" ht="6.75" customHeight="1">
      <c r="A10" s="46"/>
      <c r="B10" s="45"/>
      <c r="C10" s="91"/>
      <c r="D10" s="87"/>
      <c r="E10" s="87"/>
      <c r="F10" s="11"/>
      <c r="G10" s="11"/>
      <c r="H10" s="11"/>
      <c r="I10" s="43"/>
    </row>
    <row r="11" spans="1:15" ht="22.5" customHeight="1">
      <c r="A11" s="280"/>
      <c r="B11" s="281"/>
      <c r="C11" s="498" t="str">
        <f>Tabelle_ANGEBOT_TA!C10</f>
        <v xml:space="preserve">Auf- oder Abgebot für Leistungen der Honorargruppe 1
</v>
      </c>
      <c r="D11" s="499"/>
      <c r="E11" s="500"/>
      <c r="F11" s="69">
        <f>Tabelle_ANGEBOT_TA!F10</f>
        <v>0</v>
      </c>
      <c r="G11" s="272">
        <f>G9*F11</f>
        <v>0</v>
      </c>
      <c r="H11" s="70">
        <f>G11*0.19</f>
        <v>0</v>
      </c>
      <c r="I11" s="95">
        <f>G11+H11</f>
        <v>0</v>
      </c>
    </row>
    <row r="12" spans="1:15" ht="6.75" customHeight="1">
      <c r="A12" s="275"/>
      <c r="B12" s="276"/>
      <c r="C12" s="277"/>
      <c r="D12" s="278"/>
      <c r="E12" s="279"/>
      <c r="F12" s="268"/>
      <c r="G12" s="269"/>
      <c r="H12" s="269"/>
      <c r="I12" s="270"/>
    </row>
    <row r="13" spans="1:15">
      <c r="A13" s="629"/>
      <c r="B13" s="631"/>
      <c r="C13" s="378" t="str">
        <f>Tabelle_ANGEBOT_TA!C11</f>
        <v>Nebenkosten gemäß § 6.2.5 für Maßnahmen der Honorargruppe 1</v>
      </c>
      <c r="D13" s="379"/>
      <c r="E13" s="380"/>
      <c r="F13" s="639">
        <f>Tabelle_ANGEBOT_TA!F11</f>
        <v>0</v>
      </c>
      <c r="G13" s="487">
        <f>G9*F13</f>
        <v>0</v>
      </c>
      <c r="H13" s="471">
        <f>G13*0.19</f>
        <v>0</v>
      </c>
      <c r="I13" s="637">
        <f>G13+H13</f>
        <v>0</v>
      </c>
      <c r="L13" s="10"/>
      <c r="M13" s="10"/>
      <c r="N13" s="10"/>
      <c r="O13" s="10"/>
    </row>
    <row r="14" spans="1:15">
      <c r="A14" s="630"/>
      <c r="B14" s="632"/>
      <c r="C14" s="92" t="str">
        <f>Tabelle_ANGEBOT_TA!C12</f>
        <v>(über</v>
      </c>
      <c r="D14" s="109">
        <f>Tabelle_ANGEBOT_TA!D12</f>
        <v>5000</v>
      </c>
      <c r="E14" s="94" t="str">
        <f>Tabelle_ANGEBOT_TA!E12</f>
        <v xml:space="preserve"> / netto anrechenbare Kosten)</v>
      </c>
      <c r="F14" s="640"/>
      <c r="G14" s="488"/>
      <c r="H14" s="472"/>
      <c r="I14" s="638"/>
      <c r="L14" s="10"/>
      <c r="M14" s="10"/>
      <c r="N14" s="10"/>
      <c r="O14" s="10"/>
    </row>
    <row r="15" spans="1:15" s="8" customFormat="1" ht="6" customHeight="1">
      <c r="A15" s="96"/>
      <c r="B15" s="71"/>
      <c r="C15" s="98"/>
      <c r="D15" s="99"/>
      <c r="E15" s="99"/>
      <c r="F15" s="69"/>
      <c r="G15" s="70"/>
      <c r="H15" s="70"/>
      <c r="I15" s="95"/>
    </row>
    <row r="16" spans="1:15">
      <c r="A16" s="635"/>
      <c r="B16" s="633"/>
      <c r="C16" s="433" t="str">
        <f>Tabelle_ANGEBOT_TA!C13</f>
        <v xml:space="preserve">Umbauzuschlag gemäß § 6.2.4 für Maßnahmen der Honorargruppe 1 </v>
      </c>
      <c r="D16" s="434"/>
      <c r="E16" s="435"/>
      <c r="F16" s="485">
        <f>Tabelle_ANGEBOT_TA!F13</f>
        <v>0</v>
      </c>
      <c r="G16" s="487">
        <f>G9*F16</f>
        <v>0</v>
      </c>
      <c r="H16" s="471">
        <f t="shared" ref="H16" si="0">G16*0.19</f>
        <v>0</v>
      </c>
      <c r="I16" s="637">
        <f t="shared" ref="I16" si="1">G16+H16</f>
        <v>0</v>
      </c>
      <c r="L16" s="10"/>
      <c r="M16" s="10"/>
      <c r="N16" s="10"/>
      <c r="O16" s="10"/>
    </row>
    <row r="17" spans="1:15">
      <c r="A17" s="636"/>
      <c r="B17" s="634"/>
      <c r="C17" s="100" t="str">
        <f>Tabelle_ANGEBOT_TA!C14</f>
        <v>(über</v>
      </c>
      <c r="D17" s="109">
        <f>Tabelle_ANGEBOT_TA!D14</f>
        <v>5000</v>
      </c>
      <c r="E17" s="101" t="str">
        <f>Tabelle_ANGEBOT_TA!E14</f>
        <v xml:space="preserve"> / netto anrechenbare Kosten)</v>
      </c>
      <c r="F17" s="486"/>
      <c r="G17" s="488"/>
      <c r="H17" s="472"/>
      <c r="I17" s="638"/>
      <c r="L17" s="10"/>
      <c r="M17" s="10"/>
      <c r="N17" s="10"/>
      <c r="O17" s="10"/>
    </row>
    <row r="18" spans="1:15" ht="65.25" customHeight="1">
      <c r="A18" s="286"/>
      <c r="B18" s="287"/>
      <c r="C18" s="587" t="s">
        <v>137</v>
      </c>
      <c r="D18" s="587"/>
      <c r="E18" s="587"/>
      <c r="F18" s="292"/>
      <c r="G18" s="288"/>
      <c r="H18" s="288"/>
      <c r="I18" s="289"/>
      <c r="L18" s="10"/>
      <c r="M18" s="10"/>
      <c r="N18" s="10"/>
      <c r="O18" s="10"/>
    </row>
    <row r="19" spans="1:15" ht="57.75" customHeight="1">
      <c r="A19" s="284" t="s">
        <v>70</v>
      </c>
      <c r="B19" s="287"/>
      <c r="C19" s="611" t="s">
        <v>131</v>
      </c>
      <c r="D19" s="612"/>
      <c r="E19" s="612"/>
      <c r="F19" s="293">
        <f>Tabelle_ANGEBOT_TA!F16</f>
        <v>0</v>
      </c>
      <c r="G19" s="296">
        <f>SUM((G9*0.01*F19))</f>
        <v>0</v>
      </c>
      <c r="H19" s="294">
        <f>SUM(G19/100*19)</f>
        <v>0</v>
      </c>
      <c r="I19" s="295">
        <f>SUM(G19+H19)</f>
        <v>0</v>
      </c>
      <c r="L19" s="10"/>
      <c r="M19" s="10"/>
      <c r="N19" s="10"/>
      <c r="O19" s="10"/>
    </row>
    <row r="20" spans="1:15" ht="63.75" customHeight="1">
      <c r="A20" s="286"/>
      <c r="B20" s="287"/>
      <c r="C20" s="587" t="s">
        <v>138</v>
      </c>
      <c r="D20" s="587"/>
      <c r="E20" s="587"/>
      <c r="F20" s="292"/>
      <c r="G20" s="288"/>
      <c r="H20" s="288"/>
      <c r="I20" s="289"/>
      <c r="L20" s="10"/>
      <c r="M20" s="10"/>
      <c r="N20" s="10"/>
      <c r="O20" s="10"/>
    </row>
    <row r="21" spans="1:15" ht="71.25" customHeight="1">
      <c r="A21" s="284" t="s">
        <v>72</v>
      </c>
      <c r="B21" s="287"/>
      <c r="C21" s="613" t="s">
        <v>132</v>
      </c>
      <c r="D21" s="614"/>
      <c r="E21" s="614"/>
      <c r="F21" s="293">
        <f>Tabelle_ANGEBOT_TA!F18</f>
        <v>0</v>
      </c>
      <c r="G21" s="296">
        <f>SUM((G9*0.02*F21))</f>
        <v>0</v>
      </c>
      <c r="H21" s="294">
        <f>SUM(G21/100*19)</f>
        <v>0</v>
      </c>
      <c r="I21" s="295">
        <f>SUM(G21+H21)</f>
        <v>0</v>
      </c>
      <c r="L21" s="10"/>
      <c r="M21" s="10"/>
      <c r="N21" s="10"/>
      <c r="O21" s="10"/>
    </row>
    <row r="22" spans="1:15" ht="24.75" customHeight="1">
      <c r="A22" s="97"/>
      <c r="B22" s="45"/>
      <c r="C22" s="104"/>
      <c r="D22" s="105"/>
      <c r="E22" s="105"/>
      <c r="F22" s="11"/>
      <c r="G22" s="11"/>
      <c r="H22" s="11"/>
      <c r="I22" s="43"/>
    </row>
    <row r="23" spans="1:15" s="8" customFormat="1" ht="15.75">
      <c r="A23" s="580">
        <v>2</v>
      </c>
      <c r="B23" s="395"/>
      <c r="C23" s="358" t="str">
        <f>Tabelle_ANGEBOT_TA!C20</f>
        <v xml:space="preserve">Honorargruppe 2 unter </v>
      </c>
      <c r="D23" s="359"/>
      <c r="E23" s="108">
        <f>Tabelle_ANGEBOT_TA!E20</f>
        <v>5000</v>
      </c>
      <c r="F23" s="496"/>
      <c r="G23" s="402"/>
      <c r="H23" s="402"/>
      <c r="I23" s="403"/>
    </row>
    <row r="24" spans="1:15" s="8" customFormat="1">
      <c r="A24" s="609"/>
      <c r="B24" s="397"/>
      <c r="C24" s="491" t="str">
        <f>Tabelle_ANGEBOT_TA!C21</f>
        <v xml:space="preserve">anrechenbare Kosten, gemäß Rahmenvertragsbedingungen. </v>
      </c>
      <c r="D24" s="492"/>
      <c r="E24" s="493"/>
      <c r="F24" s="497"/>
      <c r="G24" s="404"/>
      <c r="H24" s="404"/>
      <c r="I24" s="405"/>
    </row>
    <row r="25" spans="1:15">
      <c r="A25" s="525" t="str">
        <f>Tabelle_ANGEBOT_TA!A22</f>
        <v>2.1</v>
      </c>
      <c r="B25" s="525">
        <f>Tabelle_ANGEBOT_TA!B22</f>
        <v>1</v>
      </c>
      <c r="C25" s="619" t="str">
        <f>Tabelle_ANGEBOT_TA!C22</f>
        <v xml:space="preserve">Kleinauftrag mit anrechenbaren Kosten bis </v>
      </c>
      <c r="D25" s="620"/>
      <c r="E25" s="107">
        <f>Tabelle_ANGEBOT_TA!E22</f>
        <v>5000</v>
      </c>
      <c r="F25" s="617">
        <f>Tabelle_ANGEBOT_TA!F22</f>
        <v>0</v>
      </c>
      <c r="G25" s="454">
        <f>F25*B25</f>
        <v>0</v>
      </c>
      <c r="H25" s="367">
        <f>G25*0.19</f>
        <v>0</v>
      </c>
      <c r="I25" s="345">
        <f>G25+H25</f>
        <v>0</v>
      </c>
    </row>
    <row r="26" spans="1:15">
      <c r="A26" s="526"/>
      <c r="B26" s="526"/>
      <c r="C26" s="621" t="str">
        <f>Tabelle_ANGEBOT_TA!C23</f>
        <v>mit bis zu 50 % des Leistungsbildes nach HOAI sowie der HZ I</v>
      </c>
      <c r="D26" s="622"/>
      <c r="E26" s="623"/>
      <c r="F26" s="618"/>
      <c r="G26" s="455"/>
      <c r="H26" s="368"/>
      <c r="I26" s="346"/>
    </row>
    <row r="27" spans="1:15">
      <c r="A27" s="525" t="str">
        <f>Tabelle_ANGEBOT_TA!A24</f>
        <v>2.2</v>
      </c>
      <c r="B27" s="525">
        <f>Tabelle_ANGEBOT_TA!B24</f>
        <v>1</v>
      </c>
      <c r="C27" s="567" t="str">
        <f>Tabelle_ANGEBOT_TA!C24</f>
        <v>Kleinauftrag mit anrechenbaren Kosten bis</v>
      </c>
      <c r="D27" s="568"/>
      <c r="E27" s="110">
        <f>Tabelle_ANGEBOT_TA!E24</f>
        <v>5000</v>
      </c>
      <c r="F27" s="617">
        <f>Tabelle_ANGEBOT_TA!F24</f>
        <v>0</v>
      </c>
      <c r="G27" s="454">
        <f t="shared" ref="G27" si="2">F27*B27</f>
        <v>0</v>
      </c>
      <c r="H27" s="367">
        <f t="shared" ref="H27" si="3">G27*0.19</f>
        <v>0</v>
      </c>
      <c r="I27" s="345">
        <f t="shared" ref="I27" si="4">G27+H27</f>
        <v>0</v>
      </c>
    </row>
    <row r="28" spans="1:15">
      <c r="A28" s="526"/>
      <c r="B28" s="526"/>
      <c r="C28" s="624" t="str">
        <f>Tabelle_ANGEBOT_TA!C25</f>
        <v xml:space="preserve"> und mehr als 50 % des Leistungsbildes nach HOAI sowie der HZ I</v>
      </c>
      <c r="D28" s="625"/>
      <c r="E28" s="626"/>
      <c r="F28" s="618"/>
      <c r="G28" s="455"/>
      <c r="H28" s="368"/>
      <c r="I28" s="346"/>
    </row>
    <row r="29" spans="1:15">
      <c r="A29" s="525" t="str">
        <f>Tabelle_ANGEBOT_TA!A26</f>
        <v>2.3</v>
      </c>
      <c r="B29" s="525">
        <f>Tabelle_ANGEBOT_TA!B26</f>
        <v>1</v>
      </c>
      <c r="C29" s="619" t="str">
        <f>Tabelle_ANGEBOT_TA!C26</f>
        <v xml:space="preserve">Kleinauftrag mit anrechenbaren Kosten bis </v>
      </c>
      <c r="D29" s="620"/>
      <c r="E29" s="107">
        <f>Tabelle_ANGEBOT_TA!E26</f>
        <v>5000</v>
      </c>
      <c r="F29" s="617">
        <f>Tabelle_ANGEBOT_TA!F26</f>
        <v>0</v>
      </c>
      <c r="G29" s="454">
        <f t="shared" ref="G29" si="5">F29*B29</f>
        <v>0</v>
      </c>
      <c r="H29" s="367">
        <f t="shared" ref="H29" si="6">G29*0.19</f>
        <v>0</v>
      </c>
      <c r="I29" s="345">
        <f t="shared" ref="I29" si="7">G29+H29</f>
        <v>0</v>
      </c>
    </row>
    <row r="30" spans="1:15">
      <c r="A30" s="526"/>
      <c r="B30" s="526"/>
      <c r="C30" s="621" t="str">
        <f>Tabelle_ANGEBOT_TA!C27</f>
        <v>mit bis zu 50 % des Leistungsbildes nach HOAI sowie der HZ II</v>
      </c>
      <c r="D30" s="622"/>
      <c r="E30" s="623"/>
      <c r="F30" s="618"/>
      <c r="G30" s="455"/>
      <c r="H30" s="368"/>
      <c r="I30" s="346"/>
    </row>
    <row r="31" spans="1:15">
      <c r="A31" s="525" t="str">
        <f>Tabelle_ANGEBOT_TA!A28</f>
        <v>2.4</v>
      </c>
      <c r="B31" s="525">
        <f>Tabelle_ANGEBOT_TA!B28</f>
        <v>1</v>
      </c>
      <c r="C31" s="567" t="str">
        <f>Tabelle_ANGEBOT_TA!C28</f>
        <v>Kleinauftrag mit anrechenbaren Kosten bis</v>
      </c>
      <c r="D31" s="568"/>
      <c r="E31" s="110">
        <f>Tabelle_ANGEBOT_TA!E28</f>
        <v>5000</v>
      </c>
      <c r="F31" s="617">
        <f>Tabelle_ANGEBOT_TA!F28</f>
        <v>0</v>
      </c>
      <c r="G31" s="454">
        <f t="shared" ref="G31" si="8">F31*B31</f>
        <v>0</v>
      </c>
      <c r="H31" s="367">
        <f t="shared" ref="H31" si="9">G31*0.19</f>
        <v>0</v>
      </c>
      <c r="I31" s="345">
        <f t="shared" ref="I31" si="10">G31+H31</f>
        <v>0</v>
      </c>
    </row>
    <row r="32" spans="1:15">
      <c r="A32" s="526"/>
      <c r="B32" s="526"/>
      <c r="C32" s="624" t="str">
        <f>Tabelle_ANGEBOT_TA!C29</f>
        <v xml:space="preserve"> und mehr als 50 % des Leistungsbildes nach HOAI sowie der HZ II</v>
      </c>
      <c r="D32" s="625"/>
      <c r="E32" s="626"/>
      <c r="F32" s="618"/>
      <c r="G32" s="455"/>
      <c r="H32" s="368"/>
      <c r="I32" s="346"/>
    </row>
    <row r="33" spans="1:11">
      <c r="A33" s="525" t="str">
        <f>Tabelle_ANGEBOT_TA!A30</f>
        <v>2.5</v>
      </c>
      <c r="B33" s="525">
        <f>Tabelle_ANGEBOT_TA!B30</f>
        <v>3</v>
      </c>
      <c r="C33" s="619" t="str">
        <f>Tabelle_ANGEBOT_TA!C30</f>
        <v xml:space="preserve">Kleinauftrag mit anrechenbaren Kosten bis </v>
      </c>
      <c r="D33" s="620"/>
      <c r="E33" s="107">
        <f>Tabelle_ANGEBOT_TA!E30</f>
        <v>5000</v>
      </c>
      <c r="F33" s="617">
        <f>Tabelle_ANGEBOT_TA!F30</f>
        <v>0</v>
      </c>
      <c r="G33" s="454">
        <f t="shared" ref="G33" si="11">F33*B33</f>
        <v>0</v>
      </c>
      <c r="H33" s="367">
        <f t="shared" ref="H33" si="12">G33*0.19</f>
        <v>0</v>
      </c>
      <c r="I33" s="345">
        <f t="shared" ref="I33" si="13">G33+H33</f>
        <v>0</v>
      </c>
    </row>
    <row r="34" spans="1:11">
      <c r="A34" s="526"/>
      <c r="B34" s="526"/>
      <c r="C34" s="621" t="str">
        <f>Tabelle_ANGEBOT_TA!C31</f>
        <v>mit bis zu 50 % des Leistungsbildes nach HOAI sowie der HZ III</v>
      </c>
      <c r="D34" s="622"/>
      <c r="E34" s="623"/>
      <c r="F34" s="618"/>
      <c r="G34" s="455"/>
      <c r="H34" s="368"/>
      <c r="I34" s="346"/>
    </row>
    <row r="35" spans="1:11">
      <c r="A35" s="525" t="str">
        <f>Tabelle_ANGEBOT_TA!A32</f>
        <v>2.6</v>
      </c>
      <c r="B35" s="525">
        <f>Tabelle_ANGEBOT_TA!B32</f>
        <v>3</v>
      </c>
      <c r="C35" s="567" t="str">
        <f>Tabelle_ANGEBOT_TA!C32</f>
        <v>Kleinauftrag mit anrechenbaren Kosten bis</v>
      </c>
      <c r="D35" s="568"/>
      <c r="E35" s="110">
        <f>Tabelle_ANGEBOT_TA!E32</f>
        <v>5000</v>
      </c>
      <c r="F35" s="617">
        <f>Tabelle_ANGEBOT_TA!F32</f>
        <v>0</v>
      </c>
      <c r="G35" s="454">
        <f t="shared" ref="G35" si="14">F35*B35</f>
        <v>0</v>
      </c>
      <c r="H35" s="367">
        <f t="shared" ref="H35" si="15">G35*0.19</f>
        <v>0</v>
      </c>
      <c r="I35" s="345">
        <f t="shared" ref="I35" si="16">G35+H35</f>
        <v>0</v>
      </c>
    </row>
    <row r="36" spans="1:11">
      <c r="A36" s="526"/>
      <c r="B36" s="526"/>
      <c r="C36" s="624" t="str">
        <f>Tabelle_ANGEBOT_TA!C33</f>
        <v xml:space="preserve"> und mehr als 50 % des Leistungsbildes nach HOAI sowie der HZ III</v>
      </c>
      <c r="D36" s="625"/>
      <c r="E36" s="626"/>
      <c r="F36" s="618"/>
      <c r="G36" s="455"/>
      <c r="H36" s="368"/>
      <c r="I36" s="346"/>
    </row>
    <row r="37" spans="1:11" ht="24" customHeight="1">
      <c r="A37" s="30"/>
      <c r="B37" s="6"/>
      <c r="C37" s="449" t="s">
        <v>23</v>
      </c>
      <c r="D37" s="450"/>
      <c r="E37" s="451"/>
      <c r="F37" s="18"/>
      <c r="G37" s="74">
        <f>SUM(G25:G36)</f>
        <v>0</v>
      </c>
      <c r="H37" s="19">
        <f>SUM(H25:H36)</f>
        <v>0</v>
      </c>
      <c r="I37" s="35">
        <f>SUM(I25:I36)</f>
        <v>0</v>
      </c>
    </row>
    <row r="38" spans="1:11" ht="24.75" customHeight="1">
      <c r="A38" s="46"/>
      <c r="B38" s="45"/>
      <c r="C38" s="45"/>
      <c r="D38" s="44"/>
      <c r="E38" s="44"/>
      <c r="F38" s="11"/>
      <c r="G38" s="11"/>
      <c r="H38" s="11"/>
      <c r="I38" s="43"/>
    </row>
    <row r="39" spans="1:11" ht="19.5" customHeight="1">
      <c r="A39" s="580">
        <v>3</v>
      </c>
      <c r="B39" s="6"/>
      <c r="C39" s="441" t="s">
        <v>21</v>
      </c>
      <c r="D39" s="442"/>
      <c r="E39" s="443"/>
      <c r="F39" s="438"/>
      <c r="G39" s="439"/>
      <c r="H39" s="439"/>
      <c r="I39" s="440"/>
    </row>
    <row r="40" spans="1:11" ht="45.75" customHeight="1">
      <c r="A40" s="610"/>
      <c r="B40" s="427"/>
      <c r="C40" s="444" t="str">
        <f>Tabelle_ANGEBOT_TA!C37</f>
        <v>Leistungen im Rahmen des Leistungsbildes gem. Anlage 15 zu § 55 HOAI Absatz 3 und Anlage 3 dieses Vertrages, "Besondere Leistungen"</v>
      </c>
      <c r="D40" s="445"/>
      <c r="E40" s="446"/>
      <c r="F40" s="361"/>
      <c r="G40" s="362"/>
      <c r="H40" s="362"/>
      <c r="I40" s="363"/>
    </row>
    <row r="41" spans="1:11" ht="43.5" customHeight="1">
      <c r="A41" s="610"/>
      <c r="B41" s="427"/>
      <c r="C41" s="444" t="str">
        <f>Tabelle_ANGEBOT_TA!C38</f>
        <v>Die hier genannten Besonderen Leistungen werden im Einzelfall gesondert verhandelt; dabei werden die nachfolgenden Stundensätze zugrunde gelegt, gem. § 6.3</v>
      </c>
      <c r="D41" s="445"/>
      <c r="E41" s="446"/>
      <c r="F41" s="361"/>
      <c r="G41" s="362"/>
      <c r="H41" s="362"/>
      <c r="I41" s="363"/>
      <c r="K41" s="5"/>
    </row>
    <row r="42" spans="1:11">
      <c r="A42" s="610"/>
      <c r="B42" s="427"/>
      <c r="C42" s="615" t="str">
        <f>Tabelle_ANGEBOT_TA!C39</f>
        <v xml:space="preserve">Es wird von </v>
      </c>
      <c r="D42" s="616"/>
      <c r="E42" s="89">
        <f>Tabelle_ANGEBOT_TA!E39</f>
        <v>25</v>
      </c>
      <c r="F42" s="361"/>
      <c r="G42" s="362"/>
      <c r="H42" s="362"/>
      <c r="I42" s="363"/>
    </row>
    <row r="43" spans="1:11" ht="15.75" customHeight="1">
      <c r="A43" s="609"/>
      <c r="B43" s="428"/>
      <c r="C43" s="456" t="str">
        <f>Tabelle_ANGEBOT_TA!C40</f>
        <v>Abrufaufträgen pro Jahr zu Besonderen Leistungen ausgegangen.</v>
      </c>
      <c r="D43" s="457"/>
      <c r="E43" s="458"/>
      <c r="F43" s="364"/>
      <c r="G43" s="365"/>
      <c r="H43" s="365"/>
      <c r="I43" s="366"/>
    </row>
    <row r="44" spans="1:11" ht="20.100000000000001" customHeight="1">
      <c r="A44" s="27" t="s">
        <v>5</v>
      </c>
      <c r="B44" s="17">
        <v>150</v>
      </c>
      <c r="C44" s="421" t="str">
        <f>Tabelle_ANGEBOT_TA!C41</f>
        <v>Stundensatz - Inhaber bzw. Geschäftsführer</v>
      </c>
      <c r="D44" s="422"/>
      <c r="E44" s="423"/>
      <c r="F44" s="72">
        <f>Tabelle_ANGEBOT_TA!F41</f>
        <v>0</v>
      </c>
      <c r="G44" s="73">
        <f>F44*B44</f>
        <v>0</v>
      </c>
      <c r="H44" s="19">
        <f>G44*0.19</f>
        <v>0</v>
      </c>
      <c r="I44" s="29">
        <f>G44+H44</f>
        <v>0</v>
      </c>
    </row>
    <row r="45" spans="1:11" ht="20.100000000000001" customHeight="1">
      <c r="A45" s="27" t="s">
        <v>6</v>
      </c>
      <c r="B45" s="17">
        <v>500</v>
      </c>
      <c r="C45" s="421" t="str">
        <f>Tabelle_ANGEBOT_TA!C42</f>
        <v>Stundensatz -Ingenieur  (Projektleiter)</v>
      </c>
      <c r="D45" s="422"/>
      <c r="E45" s="423"/>
      <c r="F45" s="72">
        <f>Tabelle_ANGEBOT_TA!F42</f>
        <v>0</v>
      </c>
      <c r="G45" s="73">
        <f t="shared" ref="G45:G48" si="17">F45*B45</f>
        <v>0</v>
      </c>
      <c r="H45" s="19">
        <f t="shared" ref="H45:H48" si="18">G45*0.19</f>
        <v>0</v>
      </c>
      <c r="I45" s="29">
        <f t="shared" ref="I45:I48" si="19">G45+H45</f>
        <v>0</v>
      </c>
    </row>
    <row r="46" spans="1:11" ht="20.100000000000001" customHeight="1">
      <c r="A46" s="27" t="s">
        <v>8</v>
      </c>
      <c r="B46" s="17">
        <v>350</v>
      </c>
      <c r="C46" s="421" t="str">
        <f>Tabelle_ANGEBOT_TA!C43</f>
        <v>Stundensatz - Ingenieur  (Sachbearbeiter)</v>
      </c>
      <c r="D46" s="422"/>
      <c r="E46" s="423"/>
      <c r="F46" s="72">
        <f>Tabelle_ANGEBOT_TA!F43</f>
        <v>0</v>
      </c>
      <c r="G46" s="73">
        <f t="shared" si="17"/>
        <v>0</v>
      </c>
      <c r="H46" s="19">
        <f t="shared" si="18"/>
        <v>0</v>
      </c>
      <c r="I46" s="29">
        <f t="shared" si="19"/>
        <v>0</v>
      </c>
    </row>
    <row r="47" spans="1:11" ht="20.100000000000001" customHeight="1">
      <c r="A47" s="27" t="s">
        <v>9</v>
      </c>
      <c r="B47" s="17">
        <v>100</v>
      </c>
      <c r="C47" s="334" t="s">
        <v>148</v>
      </c>
      <c r="D47" s="335"/>
      <c r="E47" s="336"/>
      <c r="F47" s="72">
        <f>Tabelle_ANGEBOT_TA!F44</f>
        <v>0</v>
      </c>
      <c r="G47" s="73">
        <f t="shared" si="17"/>
        <v>0</v>
      </c>
      <c r="H47" s="19">
        <f t="shared" si="18"/>
        <v>0</v>
      </c>
      <c r="I47" s="29">
        <f t="shared" si="19"/>
        <v>0</v>
      </c>
    </row>
    <row r="48" spans="1:11" ht="20.100000000000001" customHeight="1">
      <c r="A48" s="27" t="s">
        <v>133</v>
      </c>
      <c r="B48" s="17">
        <v>100</v>
      </c>
      <c r="C48" s="576" t="s">
        <v>134</v>
      </c>
      <c r="D48" s="422"/>
      <c r="E48" s="423"/>
      <c r="F48" s="72">
        <f>Tabelle_ANGEBOT_TA!F45</f>
        <v>0</v>
      </c>
      <c r="G48" s="73">
        <f t="shared" si="17"/>
        <v>0</v>
      </c>
      <c r="H48" s="19">
        <f t="shared" si="18"/>
        <v>0</v>
      </c>
      <c r="I48" s="29">
        <f t="shared" si="19"/>
        <v>0</v>
      </c>
    </row>
    <row r="49" spans="1:10" ht="29.25" customHeight="1">
      <c r="A49" s="30"/>
      <c r="B49" s="6"/>
      <c r="C49" s="319" t="s">
        <v>22</v>
      </c>
      <c r="D49" s="320"/>
      <c r="E49" s="321"/>
      <c r="F49" s="20"/>
      <c r="G49" s="75">
        <f>SUM(G44:G48)</f>
        <v>0</v>
      </c>
      <c r="H49" s="21">
        <f>SUM(H44:H48)</f>
        <v>0</v>
      </c>
      <c r="I49" s="36">
        <f>SUM(I44:I48)</f>
        <v>0</v>
      </c>
    </row>
    <row r="50" spans="1:10" ht="20.100000000000001" customHeight="1">
      <c r="A50" s="31"/>
      <c r="B50" s="13"/>
      <c r="C50" s="13"/>
      <c r="D50" s="12"/>
      <c r="E50" s="12"/>
      <c r="F50" s="22"/>
      <c r="G50" s="23"/>
      <c r="H50" s="23"/>
      <c r="I50" s="32"/>
    </row>
    <row r="51" spans="1:10" s="8" customFormat="1" ht="78" customHeight="1" thickBot="1">
      <c r="A51" s="63"/>
      <c r="B51" s="64"/>
      <c r="C51" s="420" t="s">
        <v>31</v>
      </c>
      <c r="D51" s="420"/>
      <c r="E51" s="420"/>
      <c r="F51" s="65"/>
      <c r="G51" s="62">
        <f>G49+G37+G16+G13+G11+G19+G21</f>
        <v>0</v>
      </c>
      <c r="H51" s="65">
        <f>G51*0.19</f>
        <v>0</v>
      </c>
      <c r="I51" s="66">
        <f>G51+H51</f>
        <v>0</v>
      </c>
      <c r="J51" s="42"/>
    </row>
    <row r="52" spans="1:10">
      <c r="G52" s="106" t="s">
        <v>33</v>
      </c>
      <c r="H52" s="106" t="s">
        <v>34</v>
      </c>
      <c r="I52" s="106" t="s">
        <v>35</v>
      </c>
    </row>
  </sheetData>
  <mergeCells count="97">
    <mergeCell ref="A1:I1"/>
    <mergeCell ref="F8:I8"/>
    <mergeCell ref="C4:D4"/>
    <mergeCell ref="C5:I5"/>
    <mergeCell ref="C7:E7"/>
    <mergeCell ref="C8:E8"/>
    <mergeCell ref="A2:I2"/>
    <mergeCell ref="A3:I3"/>
    <mergeCell ref="F23:I24"/>
    <mergeCell ref="C13:E13"/>
    <mergeCell ref="C31:D31"/>
    <mergeCell ref="F31:F32"/>
    <mergeCell ref="G31:G32"/>
    <mergeCell ref="H31:H32"/>
    <mergeCell ref="I31:I32"/>
    <mergeCell ref="C32:E32"/>
    <mergeCell ref="H29:H30"/>
    <mergeCell ref="I29:I30"/>
    <mergeCell ref="C30:E30"/>
    <mergeCell ref="C29:D29"/>
    <mergeCell ref="F29:F30"/>
    <mergeCell ref="G29:G30"/>
    <mergeCell ref="C16:E16"/>
    <mergeCell ref="F13:F14"/>
    <mergeCell ref="I13:I14"/>
    <mergeCell ref="F16:F17"/>
    <mergeCell ref="G16:G17"/>
    <mergeCell ref="H16:H17"/>
    <mergeCell ref="I16:I17"/>
    <mergeCell ref="G13:G14"/>
    <mergeCell ref="H13:H14"/>
    <mergeCell ref="C9:E9"/>
    <mergeCell ref="A13:A14"/>
    <mergeCell ref="B13:B14"/>
    <mergeCell ref="B16:B17"/>
    <mergeCell ref="A16:A17"/>
    <mergeCell ref="C11:E11"/>
    <mergeCell ref="I35:I36"/>
    <mergeCell ref="F27:F28"/>
    <mergeCell ref="C28:E28"/>
    <mergeCell ref="G35:G36"/>
    <mergeCell ref="H35:H36"/>
    <mergeCell ref="C36:E36"/>
    <mergeCell ref="C33:D33"/>
    <mergeCell ref="F33:F34"/>
    <mergeCell ref="G33:G34"/>
    <mergeCell ref="F35:F36"/>
    <mergeCell ref="C27:D27"/>
    <mergeCell ref="H33:H34"/>
    <mergeCell ref="I33:I34"/>
    <mergeCell ref="C34:E34"/>
    <mergeCell ref="C35:D35"/>
    <mergeCell ref="H25:H26"/>
    <mergeCell ref="I25:I26"/>
    <mergeCell ref="I27:I28"/>
    <mergeCell ref="H27:H28"/>
    <mergeCell ref="G27:G28"/>
    <mergeCell ref="A35:A36"/>
    <mergeCell ref="B35:B36"/>
    <mergeCell ref="C37:E37"/>
    <mergeCell ref="F25:F26"/>
    <mergeCell ref="G25:G26"/>
    <mergeCell ref="C25:D25"/>
    <mergeCell ref="C26:E26"/>
    <mergeCell ref="A29:A30"/>
    <mergeCell ref="B29:B30"/>
    <mergeCell ref="F39:I43"/>
    <mergeCell ref="C39:E39"/>
    <mergeCell ref="C40:E40"/>
    <mergeCell ref="C41:E41"/>
    <mergeCell ref="C42:D42"/>
    <mergeCell ref="C43:E43"/>
    <mergeCell ref="A39:A43"/>
    <mergeCell ref="B40:B43"/>
    <mergeCell ref="A33:A34"/>
    <mergeCell ref="B33:B34"/>
    <mergeCell ref="C18:E18"/>
    <mergeCell ref="C19:E19"/>
    <mergeCell ref="C20:E20"/>
    <mergeCell ref="C21:E21"/>
    <mergeCell ref="A23:A24"/>
    <mergeCell ref="B23:B24"/>
    <mergeCell ref="B25:B26"/>
    <mergeCell ref="B27:B28"/>
    <mergeCell ref="A25:A26"/>
    <mergeCell ref="A27:A28"/>
    <mergeCell ref="A31:A32"/>
    <mergeCell ref="B31:B32"/>
    <mergeCell ref="C23:D23"/>
    <mergeCell ref="C24:E24"/>
    <mergeCell ref="C51:E51"/>
    <mergeCell ref="C44:E44"/>
    <mergeCell ref="C45:E45"/>
    <mergeCell ref="C46:E46"/>
    <mergeCell ref="C48:E48"/>
    <mergeCell ref="C47:E47"/>
    <mergeCell ref="C49:E49"/>
  </mergeCells>
  <phoneticPr fontId="3" type="noConversion"/>
  <pageMargins left="0.62992125984251968" right="0.39370078740157483" top="0.47244094488188981" bottom="0.86614173228346458" header="0.51181102362204722" footer="0.51181102362204722"/>
  <pageSetup paperSize="9" scale="61" orientation="portrait" r:id="rId1"/>
  <headerFooter alignWithMargins="0">
    <oddFooter>&amp;CStand: 02.05.2017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pageSetUpPr fitToPage="1"/>
  </sheetPr>
  <dimension ref="A1:K42"/>
  <sheetViews>
    <sheetView topLeftCell="A13" zoomScale="85" zoomScaleNormal="85" workbookViewId="0">
      <selection activeCell="B18" sqref="B18:D18"/>
    </sheetView>
  </sheetViews>
  <sheetFormatPr baseColWidth="10" defaultRowHeight="12.75"/>
  <cols>
    <col min="1" max="1" width="4.85546875" style="2" customWidth="1"/>
    <col min="2" max="2" width="13.85546875" style="1" customWidth="1"/>
    <col min="3" max="3" width="22.28515625" style="1" customWidth="1"/>
    <col min="4" max="4" width="51.28515625" style="1" customWidth="1"/>
    <col min="5" max="5" width="23.28515625" customWidth="1"/>
  </cols>
  <sheetData>
    <row r="1" spans="1:11" s="121" customFormat="1" ht="20.25" thickBot="1">
      <c r="A1" s="534" t="s">
        <v>32</v>
      </c>
      <c r="B1" s="535"/>
      <c r="C1" s="535"/>
      <c r="D1" s="535"/>
      <c r="E1" s="536"/>
    </row>
    <row r="2" spans="1:11" s="121" customFormat="1" ht="21.75" customHeight="1">
      <c r="A2" s="537" t="s">
        <v>48</v>
      </c>
      <c r="B2" s="538"/>
      <c r="C2" s="538"/>
      <c r="D2" s="538"/>
      <c r="E2" s="539"/>
    </row>
    <row r="3" spans="1:11" s="121" customFormat="1" ht="21.75" customHeight="1">
      <c r="A3" s="130"/>
      <c r="B3" s="131"/>
      <c r="C3" s="131" t="s">
        <v>49</v>
      </c>
      <c r="D3" s="131" t="str">
        <f>Tabelle_ANGEBOT_TA!F2</f>
        <v>100-17-00780</v>
      </c>
      <c r="E3" s="132"/>
    </row>
    <row r="4" spans="1:11" s="121" customFormat="1" ht="55.5" customHeight="1">
      <c r="A4" s="540" t="str">
        <f>Tabelle_ANGEBOT_TA!A3</f>
        <v>Honorarangebot 
über Rahmenvertragsleistungen für Planungsleistungen zur Fachplanung Technische Ausrüstung</v>
      </c>
      <c r="B4" s="505"/>
      <c r="C4" s="505"/>
      <c r="D4" s="505"/>
      <c r="E4" s="506"/>
    </row>
    <row r="5" spans="1:11" s="4" customFormat="1" ht="52.5" customHeight="1">
      <c r="A5" s="76" t="s">
        <v>0</v>
      </c>
      <c r="B5" s="520" t="s">
        <v>1</v>
      </c>
      <c r="C5" s="521"/>
      <c r="D5" s="522"/>
      <c r="E5" s="77" t="s">
        <v>24</v>
      </c>
    </row>
    <row r="6" spans="1:11" ht="15.75">
      <c r="A6" s="26"/>
      <c r="B6" s="663" t="s">
        <v>20</v>
      </c>
      <c r="C6" s="664"/>
      <c r="D6" s="665"/>
      <c r="E6" s="78"/>
    </row>
    <row r="7" spans="1:11" ht="42.75" customHeight="1">
      <c r="A7" s="33" t="s">
        <v>13</v>
      </c>
      <c r="B7" s="666" t="str">
        <f>Tabelle_ANGEBOT_TA!C8</f>
        <v>Leistungen im Rahmen des gesamten Leistungsbildes des § 55 HOAI sowie Teilleistungen aus diesem Leistungsbild gemäß Rahmenvertragsbedingungen</v>
      </c>
      <c r="C7" s="598"/>
      <c r="D7" s="599"/>
      <c r="E7" s="79" t="s">
        <v>26</v>
      </c>
    </row>
    <row r="8" spans="1:11" ht="42.75" customHeight="1">
      <c r="A8" s="273"/>
      <c r="B8" s="541" t="str">
        <f>Tabelle_ANGEBOT_TA!C10</f>
        <v xml:space="preserve">Auf- oder Abgebot für Leistungen der Honorargruppe 1
</v>
      </c>
      <c r="C8" s="508"/>
      <c r="D8" s="509"/>
      <c r="E8" s="274">
        <f>Tabelle_ANGEBOT_TA!$F$10</f>
        <v>0</v>
      </c>
    </row>
    <row r="9" spans="1:11">
      <c r="A9" s="629"/>
      <c r="B9" s="541" t="str">
        <f>Tabelle_ANGEBOT_TA!C11</f>
        <v>Nebenkosten gemäß § 6.2.5 für Maßnahmen der Honorargruppe 1</v>
      </c>
      <c r="C9" s="508"/>
      <c r="D9" s="509"/>
      <c r="E9" s="667">
        <f>Tabelle_ANGEBOT_TA!$F$11</f>
        <v>0</v>
      </c>
      <c r="H9" s="10"/>
      <c r="I9" s="10"/>
      <c r="J9" s="10"/>
      <c r="K9" s="10"/>
    </row>
    <row r="10" spans="1:11" ht="16.5" customHeight="1">
      <c r="A10" s="630"/>
      <c r="B10" s="92" t="str">
        <f>Tabelle_ANGEBOT_TA!C12</f>
        <v>(über</v>
      </c>
      <c r="C10" s="93">
        <f>Tabelle_ANGEBOT_TA!D12</f>
        <v>5000</v>
      </c>
      <c r="D10" s="116" t="str">
        <f>Tabelle_ANGEBOT_TA!E12</f>
        <v xml:space="preserve"> / netto anrechenbare Kosten)</v>
      </c>
      <c r="E10" s="668"/>
      <c r="H10" s="10"/>
      <c r="I10" s="10"/>
      <c r="J10" s="10"/>
      <c r="K10" s="10"/>
    </row>
    <row r="11" spans="1:11">
      <c r="A11" s="532"/>
      <c r="B11" s="513" t="str">
        <f>Tabelle_ANGEBOT_TA!C13</f>
        <v xml:space="preserve">Umbauzuschlag gemäß § 6.2.4 für Maßnahmen der Honorargruppe 1 </v>
      </c>
      <c r="C11" s="514"/>
      <c r="D11" s="515"/>
      <c r="E11" s="658">
        <f>Tabelle_ANGEBOT_TA!$F$13</f>
        <v>0</v>
      </c>
      <c r="H11" s="10"/>
      <c r="I11" s="10"/>
      <c r="J11" s="10"/>
      <c r="K11" s="10"/>
    </row>
    <row r="12" spans="1:11">
      <c r="A12" s="533"/>
      <c r="B12" s="92" t="str">
        <f>Tabelle_ANGEBOT_TA!C14</f>
        <v>(über</v>
      </c>
      <c r="C12" s="93">
        <f>Tabelle_ANGEBOT_TA!D14</f>
        <v>5000</v>
      </c>
      <c r="D12" s="94" t="str">
        <f>Tabelle_ANGEBOT_TA!E14</f>
        <v xml:space="preserve"> / netto anrechenbare Kosten)</v>
      </c>
      <c r="E12" s="659"/>
      <c r="H12" s="10"/>
      <c r="I12" s="10"/>
      <c r="J12" s="10"/>
      <c r="K12" s="10"/>
    </row>
    <row r="13" spans="1:11" ht="46.5" customHeight="1">
      <c r="A13" s="297"/>
      <c r="B13" s="587" t="s">
        <v>135</v>
      </c>
      <c r="C13" s="587"/>
      <c r="D13" s="587"/>
      <c r="E13" s="298"/>
      <c r="H13" s="10"/>
      <c r="I13" s="10"/>
      <c r="J13" s="10"/>
      <c r="K13" s="10"/>
    </row>
    <row r="14" spans="1:11" ht="42.75" customHeight="1">
      <c r="A14" s="297"/>
      <c r="B14" s="611" t="s">
        <v>131</v>
      </c>
      <c r="C14" s="612"/>
      <c r="D14" s="612"/>
      <c r="E14" s="299">
        <f>Tabelle_WERTUNG_TA!G19</f>
        <v>0</v>
      </c>
      <c r="H14" s="10"/>
      <c r="I14" s="10"/>
      <c r="J14" s="10"/>
      <c r="K14" s="10"/>
    </row>
    <row r="15" spans="1:11" ht="45" customHeight="1">
      <c r="A15" s="297"/>
      <c r="B15" s="587" t="s">
        <v>136</v>
      </c>
      <c r="C15" s="587"/>
      <c r="D15" s="587"/>
      <c r="E15" s="298"/>
      <c r="H15" s="10"/>
      <c r="I15" s="10"/>
      <c r="J15" s="10"/>
      <c r="K15" s="10"/>
    </row>
    <row r="16" spans="1:11" ht="63" customHeight="1">
      <c r="A16" s="297"/>
      <c r="B16" s="613" t="s">
        <v>132</v>
      </c>
      <c r="C16" s="614"/>
      <c r="D16" s="614"/>
      <c r="E16" s="299">
        <f>Tabelle_WERTUNG_TA!G21</f>
        <v>0</v>
      </c>
      <c r="H16" s="10"/>
      <c r="I16" s="10"/>
      <c r="J16" s="10"/>
      <c r="K16" s="10"/>
    </row>
    <row r="17" spans="1:5" ht="9" customHeight="1">
      <c r="A17" s="46"/>
      <c r="B17" s="44"/>
      <c r="C17" s="44"/>
      <c r="D17" s="44"/>
      <c r="E17" s="43"/>
    </row>
    <row r="18" spans="1:5" s="8" customFormat="1" ht="33.75" customHeight="1">
      <c r="A18" s="28" t="s">
        <v>14</v>
      </c>
      <c r="B18" s="660" t="s">
        <v>149</v>
      </c>
      <c r="C18" s="661"/>
      <c r="D18" s="662"/>
      <c r="E18" s="80"/>
    </row>
    <row r="19" spans="1:5">
      <c r="A19" s="525" t="str">
        <f>Tabelle_ANGEBOT_TA!A22</f>
        <v>2.1</v>
      </c>
      <c r="B19" s="567" t="str">
        <f>Tabelle_ANGEBOT_TA!C22</f>
        <v xml:space="preserve">Kleinauftrag mit anrechenbaren Kosten bis </v>
      </c>
      <c r="C19" s="568"/>
      <c r="D19" s="88">
        <f>Tabelle_ANGEBOT_TA!E22</f>
        <v>5000</v>
      </c>
      <c r="E19" s="655">
        <f>Tabelle_ANGEBOT_TA!F22</f>
        <v>0</v>
      </c>
    </row>
    <row r="20" spans="1:5">
      <c r="A20" s="526"/>
      <c r="B20" s="657" t="str">
        <f>Tabelle_ANGEBOT_TA!C23</f>
        <v>mit bis zu 50 % des Leistungsbildes nach HOAI sowie der HZ I</v>
      </c>
      <c r="C20" s="563"/>
      <c r="D20" s="564"/>
      <c r="E20" s="656"/>
    </row>
    <row r="21" spans="1:5">
      <c r="A21" s="525" t="str">
        <f>Tabelle_ANGEBOT_TA!A24</f>
        <v>2.2</v>
      </c>
      <c r="B21" s="567" t="str">
        <f>Tabelle_ANGEBOT_TA!C24</f>
        <v>Kleinauftrag mit anrechenbaren Kosten bis</v>
      </c>
      <c r="C21" s="568"/>
      <c r="D21" s="88">
        <f>Tabelle_ANGEBOT_TA!E24</f>
        <v>5000</v>
      </c>
      <c r="E21" s="655">
        <f>Tabelle_ANGEBOT_TA!F24</f>
        <v>0</v>
      </c>
    </row>
    <row r="22" spans="1:5">
      <c r="A22" s="526"/>
      <c r="B22" s="657" t="str">
        <f>Tabelle_ANGEBOT_TA!C25</f>
        <v xml:space="preserve"> und mehr als 50 % des Leistungsbildes nach HOAI sowie der HZ I</v>
      </c>
      <c r="C22" s="563"/>
      <c r="D22" s="564"/>
      <c r="E22" s="656"/>
    </row>
    <row r="23" spans="1:5">
      <c r="A23" s="525" t="str">
        <f>Tabelle_ANGEBOT_TA!A26</f>
        <v>2.3</v>
      </c>
      <c r="B23" s="567" t="str">
        <f>Tabelle_ANGEBOT_TA!C26</f>
        <v xml:space="preserve">Kleinauftrag mit anrechenbaren Kosten bis </v>
      </c>
      <c r="C23" s="568"/>
      <c r="D23" s="88">
        <f>Tabelle_ANGEBOT_TA!E26</f>
        <v>5000</v>
      </c>
      <c r="E23" s="655">
        <f>Tabelle_ANGEBOT_TA!F26</f>
        <v>0</v>
      </c>
    </row>
    <row r="24" spans="1:5">
      <c r="A24" s="526"/>
      <c r="B24" s="657" t="str">
        <f>Tabelle_ANGEBOT_TA!C27</f>
        <v>mit bis zu 50 % des Leistungsbildes nach HOAI sowie der HZ II</v>
      </c>
      <c r="C24" s="563"/>
      <c r="D24" s="564"/>
      <c r="E24" s="656"/>
    </row>
    <row r="25" spans="1:5">
      <c r="A25" s="525" t="str">
        <f>Tabelle_ANGEBOT_TA!A28</f>
        <v>2.4</v>
      </c>
      <c r="B25" s="567" t="str">
        <f>Tabelle_ANGEBOT_TA!C28</f>
        <v>Kleinauftrag mit anrechenbaren Kosten bis</v>
      </c>
      <c r="C25" s="568"/>
      <c r="D25" s="88">
        <f>Tabelle_ANGEBOT_TA!E28</f>
        <v>5000</v>
      </c>
      <c r="E25" s="655">
        <f>Tabelle_ANGEBOT_TA!F28</f>
        <v>0</v>
      </c>
    </row>
    <row r="26" spans="1:5">
      <c r="A26" s="526"/>
      <c r="B26" s="657" t="str">
        <f>Tabelle_ANGEBOT_TA!C29</f>
        <v xml:space="preserve"> und mehr als 50 % des Leistungsbildes nach HOAI sowie der HZ II</v>
      </c>
      <c r="C26" s="563"/>
      <c r="D26" s="564"/>
      <c r="E26" s="656"/>
    </row>
    <row r="27" spans="1:5">
      <c r="A27" s="525" t="str">
        <f>Tabelle_ANGEBOT_TA!A30</f>
        <v>2.5</v>
      </c>
      <c r="B27" s="567" t="str">
        <f>Tabelle_ANGEBOT_TA!C30</f>
        <v xml:space="preserve">Kleinauftrag mit anrechenbaren Kosten bis </v>
      </c>
      <c r="C27" s="568"/>
      <c r="D27" s="88">
        <f>Tabelle_ANGEBOT_TA!E30</f>
        <v>5000</v>
      </c>
      <c r="E27" s="655">
        <f>Tabelle_ANGEBOT_TA!F30</f>
        <v>0</v>
      </c>
    </row>
    <row r="28" spans="1:5">
      <c r="A28" s="526"/>
      <c r="B28" s="657" t="str">
        <f>Tabelle_ANGEBOT_TA!C31</f>
        <v>mit bis zu 50 % des Leistungsbildes nach HOAI sowie der HZ III</v>
      </c>
      <c r="C28" s="563"/>
      <c r="D28" s="564"/>
      <c r="E28" s="656"/>
    </row>
    <row r="29" spans="1:5">
      <c r="A29" s="525" t="str">
        <f>Tabelle_ANGEBOT_TA!A32</f>
        <v>2.6</v>
      </c>
      <c r="B29" s="567" t="str">
        <f>Tabelle_ANGEBOT_TA!C32</f>
        <v>Kleinauftrag mit anrechenbaren Kosten bis</v>
      </c>
      <c r="C29" s="568"/>
      <c r="D29" s="88">
        <f>Tabelle_ANGEBOT_TA!E32</f>
        <v>5000</v>
      </c>
      <c r="E29" s="655">
        <f>Tabelle_ANGEBOT_TA!F32</f>
        <v>0</v>
      </c>
    </row>
    <row r="30" spans="1:5">
      <c r="A30" s="526"/>
      <c r="B30" s="657" t="str">
        <f>Tabelle_ANGEBOT_TA!C33</f>
        <v xml:space="preserve"> und mehr als 50 % des Leistungsbildes nach HOAI sowie der HZ III</v>
      </c>
      <c r="C30" s="563"/>
      <c r="D30" s="564"/>
      <c r="E30" s="656"/>
    </row>
    <row r="31" spans="1:5" ht="28.5" customHeight="1">
      <c r="A31" s="30"/>
      <c r="B31" s="319" t="s">
        <v>23</v>
      </c>
      <c r="C31" s="320"/>
      <c r="D31" s="321"/>
      <c r="E31" s="82"/>
    </row>
    <row r="32" spans="1:5" ht="10.5" customHeight="1">
      <c r="A32" s="46"/>
      <c r="B32" s="44"/>
      <c r="C32" s="44"/>
      <c r="D32" s="44"/>
      <c r="E32" s="43"/>
    </row>
    <row r="33" spans="1:7" ht="19.5" customHeight="1">
      <c r="A33" s="649" t="s">
        <v>15</v>
      </c>
      <c r="B33" s="595" t="s">
        <v>21</v>
      </c>
      <c r="C33" s="596"/>
      <c r="D33" s="597"/>
      <c r="E33" s="517"/>
    </row>
    <row r="34" spans="1:7" ht="29.25" customHeight="1">
      <c r="A34" s="650"/>
      <c r="B34" s="444" t="str">
        <f>Tabelle_ANGEBOT_TA!C37</f>
        <v>Leistungen im Rahmen des Leistungsbildes gem. Anlage 15 zu § 55 HOAI Absatz 3 und Anlage 3 dieses Vertrages, "Besondere Leistungen"</v>
      </c>
      <c r="C34" s="445"/>
      <c r="D34" s="446"/>
      <c r="E34" s="518"/>
    </row>
    <row r="35" spans="1:7" ht="30" customHeight="1">
      <c r="A35" s="650"/>
      <c r="B35" s="652" t="str">
        <f>Tabelle_ANGEBOT_TA!C38</f>
        <v>Die hier genannten Besonderen Leistungen werden im Einzelfall gesondert verhandelt; dabei werden die nachfolgenden Stundensätze zugrunde gelegt, gem. § 6.3</v>
      </c>
      <c r="C35" s="653"/>
      <c r="D35" s="654"/>
      <c r="E35" s="518"/>
      <c r="G35" s="5"/>
    </row>
    <row r="36" spans="1:7">
      <c r="A36" s="650"/>
      <c r="B36" s="329" t="str">
        <f>Tabelle_ANGEBOT_TA!C39</f>
        <v xml:space="preserve">Es wird von </v>
      </c>
      <c r="C36" s="330"/>
      <c r="D36" s="111">
        <f>Tabelle_ANGEBOT_TA!E39</f>
        <v>25</v>
      </c>
      <c r="E36" s="518"/>
    </row>
    <row r="37" spans="1:7">
      <c r="A37" s="651"/>
      <c r="B37" s="646" t="str">
        <f>Tabelle_ANGEBOT_TA!C40</f>
        <v>Abrufaufträgen pro Jahr zu Besonderen Leistungen ausgegangen.</v>
      </c>
      <c r="C37" s="647"/>
      <c r="D37" s="648"/>
      <c r="E37" s="519"/>
    </row>
    <row r="38" spans="1:7" ht="20.100000000000001" customHeight="1">
      <c r="A38" s="27" t="s">
        <v>5</v>
      </c>
      <c r="B38" s="421" t="str">
        <f>Tabelle_ANGEBOT_TA!C41</f>
        <v>Stundensatz - Inhaber bzw. Geschäftsführer</v>
      </c>
      <c r="C38" s="422"/>
      <c r="D38" s="423"/>
      <c r="E38" s="81">
        <f>Tabelle_ANGEBOT_TA!$F$41</f>
        <v>0</v>
      </c>
    </row>
    <row r="39" spans="1:7" ht="20.100000000000001" customHeight="1">
      <c r="A39" s="27" t="s">
        <v>6</v>
      </c>
      <c r="B39" s="421" t="str">
        <f>Tabelle_ANGEBOT_TA!C42</f>
        <v>Stundensatz -Ingenieur  (Projektleiter)</v>
      </c>
      <c r="C39" s="422"/>
      <c r="D39" s="423"/>
      <c r="E39" s="81">
        <f>Tabelle_ANGEBOT_TA!$F$42</f>
        <v>0</v>
      </c>
    </row>
    <row r="40" spans="1:7" ht="20.100000000000001" customHeight="1">
      <c r="A40" s="27" t="s">
        <v>8</v>
      </c>
      <c r="B40" s="421" t="str">
        <f>Tabelle_ANGEBOT_TA!C43</f>
        <v>Stundensatz - Ingenieur  (Sachbearbeiter)</v>
      </c>
      <c r="C40" s="422"/>
      <c r="D40" s="423"/>
      <c r="E40" s="81">
        <f>Tabelle_ANGEBOT_TA!$F$43</f>
        <v>0</v>
      </c>
    </row>
    <row r="41" spans="1:7" ht="20.100000000000001" customHeight="1">
      <c r="A41" s="27" t="s">
        <v>9</v>
      </c>
      <c r="B41" s="421" t="str">
        <f>Tabelle_ANGEBOT_TA!C44</f>
        <v xml:space="preserve">Stundensatz - Techniker  </v>
      </c>
      <c r="C41" s="422"/>
      <c r="D41" s="423"/>
      <c r="E41" s="81">
        <f>Tabelle_ANGEBOT_TA!$F$43</f>
        <v>0</v>
      </c>
    </row>
    <row r="42" spans="1:7" ht="20.100000000000001" customHeight="1">
      <c r="A42" s="27" t="s">
        <v>133</v>
      </c>
      <c r="B42" s="421" t="str">
        <f>Tabelle_ANGEBOT_TA!C45</f>
        <v>Stundensatz - Zeichner / Schreibkraft</v>
      </c>
      <c r="C42" s="422"/>
      <c r="D42" s="423"/>
      <c r="E42" s="81">
        <f>Tabelle_ANGEBOT_TA!$F$43</f>
        <v>0</v>
      </c>
    </row>
  </sheetData>
  <mergeCells count="55">
    <mergeCell ref="E23:E24"/>
    <mergeCell ref="E25:E26"/>
    <mergeCell ref="E27:E28"/>
    <mergeCell ref="E29:E30"/>
    <mergeCell ref="A23:A24"/>
    <mergeCell ref="A25:A26"/>
    <mergeCell ref="A27:A28"/>
    <mergeCell ref="A29:A30"/>
    <mergeCell ref="B26:D26"/>
    <mergeCell ref="B27:C27"/>
    <mergeCell ref="B28:D28"/>
    <mergeCell ref="B29:C29"/>
    <mergeCell ref="B30:D30"/>
    <mergeCell ref="B19:C19"/>
    <mergeCell ref="B20:D20"/>
    <mergeCell ref="B21:C21"/>
    <mergeCell ref="B11:D11"/>
    <mergeCell ref="A9:A10"/>
    <mergeCell ref="A11:A12"/>
    <mergeCell ref="B13:D13"/>
    <mergeCell ref="B14:D14"/>
    <mergeCell ref="B15:D15"/>
    <mergeCell ref="B16:D16"/>
    <mergeCell ref="E11:E12"/>
    <mergeCell ref="B18:D18"/>
    <mergeCell ref="A1:E1"/>
    <mergeCell ref="A2:E2"/>
    <mergeCell ref="A4:E4"/>
    <mergeCell ref="B9:D9"/>
    <mergeCell ref="B6:D6"/>
    <mergeCell ref="B7:D7"/>
    <mergeCell ref="E9:E10"/>
    <mergeCell ref="B8:D8"/>
    <mergeCell ref="A33:A37"/>
    <mergeCell ref="B38:D38"/>
    <mergeCell ref="E33:E37"/>
    <mergeCell ref="B5:D5"/>
    <mergeCell ref="B34:D34"/>
    <mergeCell ref="B35:D35"/>
    <mergeCell ref="E19:E20"/>
    <mergeCell ref="E21:E22"/>
    <mergeCell ref="B33:D33"/>
    <mergeCell ref="A19:A20"/>
    <mergeCell ref="A21:A22"/>
    <mergeCell ref="B31:D31"/>
    <mergeCell ref="B22:D22"/>
    <mergeCell ref="B23:C23"/>
    <mergeCell ref="B24:D24"/>
    <mergeCell ref="B25:C25"/>
    <mergeCell ref="B39:D39"/>
    <mergeCell ref="B40:D40"/>
    <mergeCell ref="B42:D42"/>
    <mergeCell ref="B36:C36"/>
    <mergeCell ref="B37:D37"/>
    <mergeCell ref="B41:D41"/>
  </mergeCells>
  <phoneticPr fontId="3" type="noConversion"/>
  <pageMargins left="0.62992125984251968" right="0.39370078740157483" top="0.47244094488188981" bottom="0.86614173228346458" header="0.51181102362204722" footer="0.51181102362204722"/>
  <pageSetup paperSize="9" scale="81" orientation="portrait" r:id="rId1"/>
  <headerFooter alignWithMargins="0">
    <oddFooter>&amp;CStand: 02.05.2017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6:D14"/>
  <sheetViews>
    <sheetView workbookViewId="0">
      <selection activeCell="F18" sqref="F18"/>
    </sheetView>
  </sheetViews>
  <sheetFormatPr baseColWidth="10" defaultRowHeight="12.75"/>
  <sheetData>
    <row r="6" spans="1:4" ht="34.5">
      <c r="A6" s="140" t="s">
        <v>81</v>
      </c>
    </row>
    <row r="14" spans="1:4" ht="15.75">
      <c r="A14" s="177" t="s">
        <v>66</v>
      </c>
      <c r="B14" s="177"/>
      <c r="C14" s="177"/>
      <c r="D14" s="177"/>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pageSetUpPr fitToPage="1"/>
  </sheetPr>
  <dimension ref="A1:Q17"/>
  <sheetViews>
    <sheetView topLeftCell="A4" zoomScale="85" zoomScaleNormal="85" workbookViewId="0">
      <selection activeCell="F18" sqref="F18"/>
    </sheetView>
  </sheetViews>
  <sheetFormatPr baseColWidth="10" defaultRowHeight="12.75"/>
  <cols>
    <col min="1" max="1" width="4.85546875" style="2" customWidth="1"/>
    <col min="2" max="3" width="7.140625" style="3" customWidth="1"/>
    <col min="4" max="4" width="28.7109375" style="1" customWidth="1"/>
    <col min="5" max="5" width="40.85546875" style="1" customWidth="1"/>
    <col min="6" max="6" width="17.85546875" customWidth="1"/>
    <col min="7" max="7" width="18.28515625" customWidth="1"/>
    <col min="8" max="8" width="19" customWidth="1"/>
    <col min="9" max="9" width="20.85546875" customWidth="1"/>
    <col min="10" max="10" width="5.42578125" customWidth="1"/>
    <col min="15" max="15" width="12.5703125" customWidth="1"/>
  </cols>
  <sheetData>
    <row r="1" spans="1:17" s="121" customFormat="1" ht="21.75" customHeight="1">
      <c r="A1" s="372" t="s">
        <v>50</v>
      </c>
      <c r="B1" s="373"/>
      <c r="C1" s="373"/>
      <c r="D1" s="373"/>
      <c r="E1" s="373"/>
      <c r="F1" s="373"/>
      <c r="G1" s="373"/>
      <c r="H1" s="373"/>
      <c r="I1" s="374"/>
    </row>
    <row r="2" spans="1:17" s="121" customFormat="1" ht="21.75" customHeight="1">
      <c r="A2" s="139"/>
      <c r="B2" s="136"/>
      <c r="C2" s="136"/>
      <c r="D2" s="136"/>
      <c r="E2" s="136" t="s">
        <v>49</v>
      </c>
      <c r="F2" s="136" t="s">
        <v>51</v>
      </c>
      <c r="G2" s="136"/>
      <c r="H2" s="136"/>
      <c r="I2" s="137"/>
      <c r="K2" s="138" t="s">
        <v>62</v>
      </c>
      <c r="L2" s="10"/>
      <c r="M2" s="10"/>
      <c r="N2" s="10"/>
      <c r="O2" s="10"/>
      <c r="P2"/>
      <c r="Q2"/>
    </row>
    <row r="3" spans="1:17" s="121" customFormat="1" ht="55.5" customHeight="1">
      <c r="A3" s="412" t="s">
        <v>82</v>
      </c>
      <c r="B3" s="413"/>
      <c r="C3" s="413"/>
      <c r="D3" s="413"/>
      <c r="E3" s="413"/>
      <c r="F3" s="413"/>
      <c r="G3" s="413"/>
      <c r="H3" s="413"/>
      <c r="I3" s="414"/>
    </row>
    <row r="4" spans="1:17" s="4" customFormat="1" ht="67.5" customHeight="1">
      <c r="A4" s="24" t="s">
        <v>0</v>
      </c>
      <c r="B4" s="14" t="s">
        <v>19</v>
      </c>
      <c r="C4" s="322" t="s">
        <v>1</v>
      </c>
      <c r="D4" s="323"/>
      <c r="E4" s="15"/>
      <c r="F4" s="16" t="s">
        <v>67</v>
      </c>
      <c r="G4" s="16" t="s">
        <v>18</v>
      </c>
      <c r="H4" s="16" t="s">
        <v>10</v>
      </c>
      <c r="I4" s="25" t="s">
        <v>17</v>
      </c>
      <c r="K4" s="129" t="s">
        <v>60</v>
      </c>
    </row>
    <row r="5" spans="1:17" s="39" customFormat="1" ht="67.5" customHeight="1">
      <c r="A5" s="37"/>
      <c r="B5" s="38"/>
      <c r="C5" s="669" t="s">
        <v>65</v>
      </c>
      <c r="D5" s="670"/>
      <c r="E5" s="670"/>
      <c r="F5" s="670"/>
      <c r="G5" s="670"/>
      <c r="H5" s="670"/>
      <c r="I5" s="671"/>
    </row>
    <row r="6" spans="1:17" ht="4.5" customHeight="1">
      <c r="A6" s="40"/>
      <c r="B6" s="41"/>
      <c r="C6" s="327"/>
      <c r="D6" s="328"/>
      <c r="E6" s="328"/>
      <c r="F6" s="56"/>
      <c r="G6" s="56"/>
      <c r="H6" s="56"/>
      <c r="I6" s="57"/>
    </row>
    <row r="7" spans="1:17" ht="19.5" customHeight="1">
      <c r="A7" s="672">
        <v>1</v>
      </c>
      <c r="B7" s="395"/>
      <c r="C7" s="583" t="s">
        <v>68</v>
      </c>
      <c r="D7" s="584"/>
      <c r="E7" s="585"/>
      <c r="F7" s="58"/>
      <c r="G7" s="58"/>
      <c r="H7" s="58"/>
      <c r="I7" s="59"/>
    </row>
    <row r="8" spans="1:17" ht="39.75" customHeight="1">
      <c r="A8" s="673"/>
      <c r="B8" s="396"/>
      <c r="C8" s="444" t="s">
        <v>69</v>
      </c>
      <c r="D8" s="445"/>
      <c r="E8" s="446"/>
      <c r="F8" s="361"/>
      <c r="G8" s="362"/>
      <c r="H8" s="362"/>
      <c r="I8" s="363"/>
    </row>
    <row r="9" spans="1:17" ht="20.100000000000001" customHeight="1">
      <c r="A9" s="27" t="s">
        <v>70</v>
      </c>
      <c r="B9" s="123">
        <v>10</v>
      </c>
      <c r="C9" s="334" t="s">
        <v>71</v>
      </c>
      <c r="D9" s="335"/>
      <c r="E9" s="336"/>
      <c r="F9" s="149">
        <v>0</v>
      </c>
      <c r="G9" s="114">
        <f>F9*B9</f>
        <v>0</v>
      </c>
      <c r="H9" s="114">
        <f>G9*0.19</f>
        <v>0</v>
      </c>
      <c r="I9" s="150">
        <f>G9+H9</f>
        <v>0</v>
      </c>
    </row>
    <row r="10" spans="1:17" ht="20.100000000000001" customHeight="1">
      <c r="A10" s="27" t="s">
        <v>72</v>
      </c>
      <c r="B10" s="123">
        <v>10</v>
      </c>
      <c r="C10" s="334" t="s">
        <v>73</v>
      </c>
      <c r="D10" s="335"/>
      <c r="E10" s="336"/>
      <c r="F10" s="151">
        <v>0</v>
      </c>
      <c r="G10" s="19">
        <f>F10*B10</f>
        <v>0</v>
      </c>
      <c r="H10" s="19">
        <f>G10*0.19</f>
        <v>0</v>
      </c>
      <c r="I10" s="29">
        <f>G10+H10</f>
        <v>0</v>
      </c>
    </row>
    <row r="11" spans="1:17" ht="20.100000000000001" customHeight="1">
      <c r="A11" s="27" t="s">
        <v>74</v>
      </c>
      <c r="B11" s="123">
        <v>10</v>
      </c>
      <c r="C11" s="334" t="s">
        <v>27</v>
      </c>
      <c r="D11" s="335"/>
      <c r="E11" s="336"/>
      <c r="F11" s="151">
        <v>0</v>
      </c>
      <c r="G11" s="19">
        <f>F11*B11</f>
        <v>0</v>
      </c>
      <c r="H11" s="19">
        <f>G11*0.19</f>
        <v>0</v>
      </c>
      <c r="I11" s="29">
        <f>G11+H11</f>
        <v>0</v>
      </c>
    </row>
    <row r="12" spans="1:17" ht="20.100000000000001" customHeight="1">
      <c r="A12" s="27" t="s">
        <v>75</v>
      </c>
      <c r="B12" s="123">
        <v>10</v>
      </c>
      <c r="C12" s="334" t="s">
        <v>7</v>
      </c>
      <c r="D12" s="335"/>
      <c r="E12" s="336"/>
      <c r="F12" s="151">
        <v>0</v>
      </c>
      <c r="G12" s="19">
        <f>F12*B12</f>
        <v>0</v>
      </c>
      <c r="H12" s="19">
        <f>G12*0.19</f>
        <v>0</v>
      </c>
      <c r="I12" s="29">
        <f>G12+H12</f>
        <v>0</v>
      </c>
    </row>
    <row r="13" spans="1:17" ht="29.25" customHeight="1">
      <c r="A13" s="33"/>
      <c r="B13" s="9"/>
      <c r="C13" s="319" t="s">
        <v>22</v>
      </c>
      <c r="D13" s="320"/>
      <c r="E13" s="321"/>
      <c r="F13" s="152"/>
      <c r="G13" s="113">
        <f>SUM(G9:G12)</f>
        <v>0</v>
      </c>
      <c r="H13" s="114">
        <f>SUM(H9:H12)</f>
        <v>0</v>
      </c>
      <c r="I13" s="115">
        <f>SUM(I9:I12)</f>
        <v>0</v>
      </c>
    </row>
    <row r="14" spans="1:17" ht="23.25" customHeight="1">
      <c r="A14" s="153"/>
      <c r="B14" s="154"/>
      <c r="C14" s="154"/>
      <c r="D14" s="155"/>
      <c r="E14" s="155"/>
      <c r="F14" s="156"/>
      <c r="G14" s="156"/>
      <c r="H14" s="156"/>
      <c r="I14" s="157"/>
    </row>
    <row r="15" spans="1:17" ht="39" customHeight="1">
      <c r="A15" s="148"/>
      <c r="B15" s="145"/>
      <c r="C15" s="375" t="s">
        <v>76</v>
      </c>
      <c r="D15" s="376"/>
      <c r="E15" s="377"/>
      <c r="F15" s="134" t="s">
        <v>61</v>
      </c>
      <c r="G15" s="158">
        <v>50000</v>
      </c>
      <c r="H15" s="159"/>
      <c r="I15" s="144"/>
    </row>
    <row r="16" spans="1:17" ht="12.75" customHeight="1">
      <c r="A16" s="383"/>
      <c r="B16" s="381"/>
      <c r="C16" s="378" t="s">
        <v>77</v>
      </c>
      <c r="D16" s="379"/>
      <c r="E16" s="380"/>
      <c r="F16" s="592">
        <v>0</v>
      </c>
      <c r="G16" s="315" t="s">
        <v>16</v>
      </c>
      <c r="H16" s="315"/>
      <c r="I16" s="590"/>
      <c r="L16" s="10"/>
      <c r="M16" s="10"/>
      <c r="N16" s="10"/>
      <c r="O16" s="10"/>
    </row>
    <row r="17" spans="1:15" ht="13.5" thickBot="1">
      <c r="A17" s="675"/>
      <c r="B17" s="676"/>
      <c r="C17" s="677"/>
      <c r="D17" s="678"/>
      <c r="E17" s="679"/>
      <c r="F17" s="680"/>
      <c r="G17" s="681"/>
      <c r="H17" s="681"/>
      <c r="I17" s="674"/>
      <c r="L17" s="10"/>
      <c r="M17" s="10"/>
      <c r="N17" s="10"/>
      <c r="O17" s="10"/>
    </row>
  </sheetData>
  <mergeCells count="23">
    <mergeCell ref="I16:I17"/>
    <mergeCell ref="A16:A17"/>
    <mergeCell ref="B16:B17"/>
    <mergeCell ref="C16:E17"/>
    <mergeCell ref="F16:F17"/>
    <mergeCell ref="G16:G17"/>
    <mergeCell ref="H16:H17"/>
    <mergeCell ref="C15:E15"/>
    <mergeCell ref="A1:I1"/>
    <mergeCell ref="A3:I3"/>
    <mergeCell ref="C4:D4"/>
    <mergeCell ref="C5:I5"/>
    <mergeCell ref="C6:E6"/>
    <mergeCell ref="A7:A8"/>
    <mergeCell ref="B7:B8"/>
    <mergeCell ref="C7:E7"/>
    <mergeCell ref="C8:E8"/>
    <mergeCell ref="F8:I8"/>
    <mergeCell ref="C9:E9"/>
    <mergeCell ref="C10:E10"/>
    <mergeCell ref="C11:E11"/>
    <mergeCell ref="C12:E12"/>
    <mergeCell ref="C13:E13"/>
  </mergeCells>
  <pageMargins left="0.62992125984251968" right="0.39370078740157483" top="0.47244094488188981" bottom="0.86614173228346458" header="0.51181102362204722" footer="0.51181102362204722"/>
  <pageSetup paperSize="9" scale="57" orientation="portrait" r:id="rId1"/>
  <headerFooter alignWithMargins="0">
    <oddFooter>&amp;CStand: 02.05.2017</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6</vt:i4>
      </vt:variant>
    </vt:vector>
  </HeadingPairs>
  <TitlesOfParts>
    <vt:vector size="21" baseType="lpstr">
      <vt:lpstr>LAK</vt:lpstr>
      <vt:lpstr>Tabelle_ANGEBOT_LAK</vt:lpstr>
      <vt:lpstr>Tabelle_WERTUNG_LAK</vt:lpstr>
      <vt:lpstr>Anlage 5_Preisblatt_LAK</vt:lpstr>
      <vt:lpstr>Tabelle_ANGEBOT_TA</vt:lpstr>
      <vt:lpstr>Tabelle_WERTUNG_TA</vt:lpstr>
      <vt:lpstr>Anlage 5_Preisblatt_TA</vt:lpstr>
      <vt:lpstr>SiGeKo</vt:lpstr>
      <vt:lpstr>Tabelle_ANGEBOT_Sigeko</vt:lpstr>
      <vt:lpstr>Tabelle_WERTUNG_Sigeko</vt:lpstr>
      <vt:lpstr>Anlage 5_Preisblatt_Sigeko</vt:lpstr>
      <vt:lpstr>Schadstoffuntersuchung</vt:lpstr>
      <vt:lpstr>Tabelle_ANGEBOT_Schadstoff</vt:lpstr>
      <vt:lpstr>Tabelle_WERTUNG_Schadstoff</vt:lpstr>
      <vt:lpstr>Anlage 5_Preisblatt_Schadstoff</vt:lpstr>
      <vt:lpstr>'Anlage 5_Preisblatt_LAK'!Druckbereich</vt:lpstr>
      <vt:lpstr>'Anlage 5_Preisblatt_Schadstoff'!Druckbereich</vt:lpstr>
      <vt:lpstr>'Anlage 5_Preisblatt_Sigeko'!Druckbereich</vt:lpstr>
      <vt:lpstr>'Anlage 5_Preisblatt_TA'!Druckbereich</vt:lpstr>
      <vt:lpstr>Tabelle_ANGEBOT_Sigeko!Druckbereich</vt:lpstr>
      <vt:lpstr>Tabelle_ANGEBOT_TA!Druckbereich</vt:lpstr>
    </vt:vector>
  </TitlesOfParts>
  <Company>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Reinhard Alders</dc:creator>
  <cp:lastModifiedBy>Haus Barbara (BLB DO)</cp:lastModifiedBy>
  <cp:lastPrinted>2018-12-19T08:16:10Z</cp:lastPrinted>
  <dcterms:created xsi:type="dcterms:W3CDTF">2010-07-06T07:10:17Z</dcterms:created>
  <dcterms:modified xsi:type="dcterms:W3CDTF">2026-07-15T08:33:13Z</dcterms:modified>
</cp:coreProperties>
</file>