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01 Straßen\Gemeindestraßen A-Z\Eichendorffstraße\01 Bauakte\08 Verdingungen\HOAI\Lph 5-9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3" i="1" l="1"/>
  <c r="I65" i="1"/>
  <c r="D65" i="1"/>
  <c r="B29" i="1"/>
  <c r="D29" i="1"/>
  <c r="I51" i="1"/>
  <c r="D37" i="1"/>
  <c r="D33" i="1"/>
  <c r="H5" i="1"/>
  <c r="H63" i="1" l="1"/>
  <c r="I63" i="1" s="1"/>
  <c r="H55" i="1"/>
  <c r="I55" i="1" s="1"/>
  <c r="H53" i="1"/>
  <c r="I53" i="1" s="1"/>
  <c r="H49" i="1"/>
  <c r="I49" i="1" s="1"/>
  <c r="D20" i="1"/>
  <c r="G51" i="1"/>
  <c r="H25" i="1"/>
  <c r="G25" i="1"/>
  <c r="I24" i="1"/>
  <c r="I23" i="1"/>
  <c r="I22" i="1"/>
  <c r="I21" i="1"/>
  <c r="I20" i="1"/>
  <c r="I18" i="1"/>
  <c r="I17" i="1"/>
  <c r="I16" i="1"/>
  <c r="I25" i="1" l="1"/>
  <c r="I26" i="1" s="1"/>
  <c r="I27" i="1" s="1"/>
  <c r="B25" i="1"/>
  <c r="G29" i="1" l="1"/>
  <c r="I29" i="1" s="1"/>
  <c r="C25" i="1"/>
  <c r="D45" i="1"/>
  <c r="D47" i="1"/>
  <c r="I67" i="1" l="1"/>
  <c r="I69" i="1" s="1"/>
  <c r="D59" i="1"/>
  <c r="I71" i="1" l="1"/>
  <c r="B51" i="1" l="1"/>
  <c r="D51" i="1" s="1"/>
  <c r="D53" i="1"/>
  <c r="D49" i="1"/>
  <c r="D21" i="1"/>
  <c r="D22" i="1"/>
  <c r="D23" i="1"/>
  <c r="D24" i="1"/>
  <c r="D25" i="1" l="1"/>
  <c r="D26" i="1" s="1"/>
  <c r="D27" i="1" s="1"/>
  <c r="D67" i="1" l="1"/>
  <c r="D69" i="1" s="1"/>
  <c r="D71" i="1" l="1"/>
  <c r="F75" i="1" s="1"/>
  <c r="F77" i="1" l="1"/>
</calcChain>
</file>

<file path=xl/sharedStrings.xml><?xml version="1.0" encoding="utf-8"?>
<sst xmlns="http://schemas.openxmlformats.org/spreadsheetml/2006/main" count="73" uniqueCount="51">
  <si>
    <t>Vorläufige anrechenbare Kosten</t>
  </si>
  <si>
    <t>Grundhonorar</t>
  </si>
  <si>
    <t>Leistungsphase 1</t>
  </si>
  <si>
    <t>Leistungsphase 2</t>
  </si>
  <si>
    <t>Leistungsphase 3</t>
  </si>
  <si>
    <t>Leistungsphase 4</t>
  </si>
  <si>
    <t>Leistungsphase 5</t>
  </si>
  <si>
    <t>Leistungsphase 6</t>
  </si>
  <si>
    <t>Leistungsphase 7</t>
  </si>
  <si>
    <t>Leistungsphase 8</t>
  </si>
  <si>
    <t>Leistungsphase 9</t>
  </si>
  <si>
    <t>Grundleistungen für</t>
  </si>
  <si>
    <t>Verkehrsanlagen nach § 47 HOAI</t>
  </si>
  <si>
    <t>angeboten</t>
  </si>
  <si>
    <t>Besondere Leistungen</t>
  </si>
  <si>
    <t>- - -</t>
  </si>
  <si>
    <t>Nachlass</t>
  </si>
  <si>
    <t>Umbauzuschlag</t>
  </si>
  <si>
    <t>Zwischnsumme</t>
  </si>
  <si>
    <t>Nebenkosten</t>
  </si>
  <si>
    <t>Angebotssumme (netto)</t>
  </si>
  <si>
    <t>MWSt.</t>
  </si>
  <si>
    <t>Angebotssumme (brutto)</t>
  </si>
  <si>
    <t>Angebotsblatt / Preisblatt</t>
  </si>
  <si>
    <t>Ortsgespräche mit Anwohnern                                   Abstimmen der Grundstückssituation und Erläutern der Anbindung von rd. 30 Grundstücken an die zukünftige Straße zusammen mit den Grundstückseigentümern in bis zu jeweils 2 Ortsterminen (ca. 20-30 min/Gesprächstermin). Einschl. Koordinierung der Termine.</t>
  </si>
  <si>
    <t>Zwischensumme Grundleistungen</t>
  </si>
  <si>
    <t>E. P.</t>
  </si>
  <si>
    <t>Honorarzone Verkehrsanlagen</t>
  </si>
  <si>
    <t>Summe (netto)</t>
  </si>
  <si>
    <t>1 Jahr</t>
  </si>
  <si>
    <t>Honorarsatz (Unten/Mitte/Oben)</t>
  </si>
  <si>
    <t>Ingenieurbauwerke nach § 43 HOAI</t>
  </si>
  <si>
    <t>Ist in die Pauschale zu den Verkehrsanlagen mit einzukalkulieren.</t>
  </si>
  <si>
    <t>Ist in der Position zu den Verkehrsanlagen enthalten.</t>
  </si>
  <si>
    <t>Einarbeitung in das Projekt (LPh 1 bis 3)</t>
  </si>
  <si>
    <t>Verkehrsanlagen</t>
  </si>
  <si>
    <t>Ingenieurbauwerke</t>
  </si>
  <si>
    <t>Bauvermessung                                                             (Grund- und Besondere Leistungen)</t>
  </si>
  <si>
    <t>Straßenausbau Eichendorffstraße</t>
  </si>
  <si>
    <r>
      <rPr>
        <b/>
        <sz val="10"/>
        <color theme="1"/>
        <rFont val="Century Gothic"/>
        <family val="2"/>
      </rPr>
      <t>LPh 7</t>
    </r>
    <r>
      <rPr>
        <sz val="10"/>
        <color theme="1"/>
        <rFont val="Century Gothic"/>
        <family val="2"/>
      </rPr>
      <t xml:space="preserve"> - Prüfen und Werten von bis zu 3 Nebenangeboten</t>
    </r>
  </si>
  <si>
    <r>
      <rPr>
        <b/>
        <sz val="10"/>
        <color theme="1"/>
        <rFont val="Century Gothic"/>
        <family val="2"/>
      </rPr>
      <t>LPh 8</t>
    </r>
    <r>
      <rPr>
        <sz val="10"/>
        <color theme="1"/>
        <rFont val="Century Gothic"/>
        <family val="2"/>
      </rPr>
      <t xml:space="preserve"> - Prüfen von Nachträgen</t>
    </r>
  </si>
  <si>
    <r>
      <rPr>
        <b/>
        <sz val="10"/>
        <color theme="1"/>
        <rFont val="Century Gothic"/>
        <family val="2"/>
      </rPr>
      <t>LPh 8</t>
    </r>
    <r>
      <rPr>
        <sz val="10"/>
        <color theme="1"/>
        <rFont val="Century Gothic"/>
        <family val="2"/>
      </rPr>
      <t xml:space="preserve"> - Erstellen von Bestandsplänen im digitalen Format</t>
    </r>
  </si>
  <si>
    <r>
      <rPr>
        <b/>
        <sz val="10"/>
        <color theme="1"/>
        <rFont val="Century Gothic"/>
        <family val="2"/>
      </rPr>
      <t>LPh 8</t>
    </r>
    <r>
      <rPr>
        <sz val="10"/>
        <color theme="1"/>
        <rFont val="Century Gothic"/>
        <family val="2"/>
      </rPr>
      <t xml:space="preserve"> - Örtliche Bauüberwachung</t>
    </r>
  </si>
  <si>
    <r>
      <rPr>
        <b/>
        <sz val="10"/>
        <color theme="1"/>
        <rFont val="Century Gothic"/>
        <family val="2"/>
      </rPr>
      <t>LPh 9</t>
    </r>
    <r>
      <rPr>
        <sz val="10"/>
        <color theme="1"/>
        <rFont val="Century Gothic"/>
        <family val="2"/>
      </rPr>
      <t xml:space="preserve"> - Überwachen der Mängelbeseitigung innerhalb der Verjährungsfrist</t>
    </r>
  </si>
  <si>
    <r>
      <rPr>
        <b/>
        <sz val="10"/>
        <color theme="1"/>
        <rFont val="Century Gothic"/>
        <family val="2"/>
      </rPr>
      <t>LPh 9</t>
    </r>
    <r>
      <rPr>
        <sz val="10"/>
        <color theme="1"/>
        <rFont val="Century Gothic"/>
        <family val="2"/>
      </rPr>
      <t xml:space="preserve"> - Leistungen über die Grundleistungen und Besonderen Leistung hinaus im Falle einer Verlängerung der Gewährleistungsfrist</t>
    </r>
  </si>
  <si>
    <r>
      <rPr>
        <i/>
        <u/>
        <sz val="10"/>
        <color theme="1"/>
        <rFont val="Century Gothic"/>
        <family val="2"/>
      </rPr>
      <t>Bedarfsposition:</t>
    </r>
    <r>
      <rPr>
        <i/>
        <sz val="10"/>
        <color theme="1"/>
        <rFont val="Century Gothic"/>
        <family val="2"/>
      </rPr>
      <t xml:space="preserve">   </t>
    </r>
    <r>
      <rPr>
        <sz val="10"/>
        <color theme="1"/>
        <rFont val="Century Gothic"/>
        <family val="2"/>
      </rPr>
      <t xml:space="preserve">                                            Planungsbegleitende Vermessung                                                             (Grund- und Besondere Leistungen)</t>
    </r>
  </si>
  <si>
    <r>
      <rPr>
        <i/>
        <u/>
        <sz val="10"/>
        <color theme="1"/>
        <rFont val="Century Gothic"/>
        <family val="2"/>
      </rPr>
      <t>Bedarfsposition:</t>
    </r>
    <r>
      <rPr>
        <i/>
        <sz val="10"/>
        <color theme="1"/>
        <rFont val="Century Gothic"/>
        <family val="2"/>
      </rPr>
      <t xml:space="preserve">   </t>
    </r>
    <r>
      <rPr>
        <sz val="10"/>
        <color theme="1"/>
        <rFont val="Century Gothic"/>
        <family val="2"/>
      </rPr>
      <t xml:space="preserve">                                            </t>
    </r>
    <r>
      <rPr>
        <b/>
        <sz val="10"/>
        <color theme="1"/>
        <rFont val="Century Gothic"/>
        <family val="2"/>
      </rPr>
      <t xml:space="preserve"> LPh 2</t>
    </r>
    <r>
      <rPr>
        <sz val="10"/>
        <color theme="1"/>
        <rFont val="Century Gothic"/>
        <family val="2"/>
      </rPr>
      <t xml:space="preserve"> - Erstellen von Leitungsbestandsplänen Unterlagen werden von der AG bereitgestellt</t>
    </r>
  </si>
  <si>
    <r>
      <rPr>
        <i/>
        <u/>
        <sz val="10"/>
        <color theme="1"/>
        <rFont val="Century Gothic"/>
        <family val="2"/>
      </rPr>
      <t xml:space="preserve">Bedarfsposition: </t>
    </r>
    <r>
      <rPr>
        <i/>
        <sz val="10"/>
        <color theme="1"/>
        <rFont val="Century Gothic"/>
        <family val="2"/>
      </rPr>
      <t xml:space="preserve">     </t>
    </r>
    <r>
      <rPr>
        <sz val="10"/>
        <color theme="1"/>
        <rFont val="Century Gothic"/>
        <family val="2"/>
      </rPr>
      <t xml:space="preserve">                                           </t>
    </r>
    <r>
      <rPr>
        <b/>
        <sz val="10"/>
        <color theme="1"/>
        <rFont val="Century Gothic"/>
        <family val="2"/>
      </rPr>
      <t>LPh 2</t>
    </r>
    <r>
      <rPr>
        <sz val="10"/>
        <color theme="1"/>
        <rFont val="Century Gothic"/>
        <family val="2"/>
      </rPr>
      <t xml:space="preserve"> - Beschaffen von Auszügen aus Grundbuch, Kataster und anderen amtlichen Unterlagen werden von AG bereitgestellt</t>
    </r>
  </si>
  <si>
    <r>
      <rPr>
        <i/>
        <u/>
        <sz val="10"/>
        <color theme="1"/>
        <rFont val="Century Gothic"/>
        <family val="2"/>
      </rPr>
      <t>Bedarfsposition</t>
    </r>
    <r>
      <rPr>
        <sz val="10"/>
        <color theme="1"/>
        <rFont val="Century Gothic"/>
        <family val="2"/>
      </rPr>
      <t xml:space="preserve">                                           Mitwirken beim Erläutern des Planungskonzepts und des vorläufigen Planungsentwurfs gegenüber Dritten an bis zu 2 weiteren Terminen zusätzlich zu den Grundleistungen Lph 2 h und Lph 3 e (2-3 h je Termin).</t>
    </r>
  </si>
  <si>
    <r>
      <rPr>
        <i/>
        <u/>
        <sz val="10"/>
        <color theme="1"/>
        <rFont val="Century Gothic"/>
        <family val="2"/>
      </rPr>
      <t xml:space="preserve">Bedarfsposition </t>
    </r>
    <r>
      <rPr>
        <u/>
        <sz val="10"/>
        <color theme="1"/>
        <rFont val="Century Gothic"/>
        <family val="2"/>
      </rPr>
      <t xml:space="preserve">                                          </t>
    </r>
    <r>
      <rPr>
        <sz val="10"/>
        <color theme="1"/>
        <rFont val="Century Gothic"/>
        <family val="2"/>
      </rPr>
      <t xml:space="preserve"> Analoge Mehrausfertigung der Planungsunterlagen</t>
    </r>
  </si>
  <si>
    <r>
      <rPr>
        <i/>
        <u/>
        <sz val="10"/>
        <color theme="1"/>
        <rFont val="Century Gothic"/>
        <family val="2"/>
      </rPr>
      <t>Bedarfsposition</t>
    </r>
    <r>
      <rPr>
        <i/>
        <sz val="10"/>
        <color theme="1"/>
        <rFont val="Century Gothic"/>
        <family val="2"/>
      </rPr>
      <t xml:space="preserve">  </t>
    </r>
    <r>
      <rPr>
        <sz val="10"/>
        <color theme="1"/>
        <rFont val="Century Gothic"/>
        <family val="2"/>
      </rPr>
      <t xml:space="preserve">                                            SiGeKo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</si>
</sst>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Einzelgespräche&quot;"/>
    <numFmt numFmtId="166" formatCode="#,##0\ &quot;Pauschale&quot;"/>
    <numFmt numFmtId="167" formatCode="#,##0\ &quot;Nebenangebote&quot;"/>
    <numFmt numFmtId="168" formatCode="#,##0\ &quot;Nachträge&quot;"/>
    <numFmt numFmtId="169" formatCode="&quot;nur E. P.&quot;"/>
    <numFmt numFmtId="170" formatCode="#,##0\ &quot;Termin&quot;"/>
    <numFmt numFmtId="171" formatCode="#,##0\ &quot;Plansatz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u/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u/>
      <sz val="10"/>
      <color theme="1"/>
      <name val="Century Gothic"/>
      <family val="2"/>
    </font>
    <font>
      <i/>
      <u/>
      <sz val="10"/>
      <color theme="1"/>
      <name val="Century Gothic"/>
      <family val="2"/>
    </font>
    <font>
      <i/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1" applyNumberFormat="1" applyFont="1"/>
    <xf numFmtId="0" fontId="3" fillId="0" borderId="0" xfId="0" applyFont="1"/>
    <xf numFmtId="9" fontId="2" fillId="0" borderId="0" xfId="2" applyFont="1"/>
    <xf numFmtId="44" fontId="2" fillId="0" borderId="0" xfId="1" applyFont="1" applyAlignment="1">
      <alignment horizontal="right"/>
    </xf>
    <xf numFmtId="0" fontId="2" fillId="0" borderId="1" xfId="0" applyFont="1" applyBorder="1"/>
    <xf numFmtId="9" fontId="2" fillId="0" borderId="1" xfId="2" applyFont="1" applyBorder="1"/>
    <xf numFmtId="44" fontId="2" fillId="0" borderId="1" xfId="1" applyFont="1" applyBorder="1" applyAlignment="1">
      <alignment horizontal="right"/>
    </xf>
    <xf numFmtId="9" fontId="2" fillId="0" borderId="0" xfId="0" applyNumberFormat="1" applyFont="1"/>
    <xf numFmtId="44" fontId="2" fillId="0" borderId="0" xfId="0" applyNumberFormat="1" applyFont="1" applyAlignment="1">
      <alignment horizontal="right"/>
    </xf>
    <xf numFmtId="9" fontId="2" fillId="0" borderId="1" xfId="0" applyNumberFormat="1" applyFont="1" applyBorder="1"/>
    <xf numFmtId="44" fontId="2" fillId="0" borderId="1" xfId="0" applyNumberFormat="1" applyFont="1" applyBorder="1" applyAlignment="1">
      <alignment horizontal="right"/>
    </xf>
    <xf numFmtId="44" fontId="4" fillId="0" borderId="0" xfId="0" applyNumberFormat="1" applyFont="1" applyAlignment="1">
      <alignment horizontal="right"/>
    </xf>
    <xf numFmtId="44" fontId="2" fillId="0" borderId="0" xfId="1" applyFont="1" applyAlignment="1">
      <alignment horizontal="right" vertical="center"/>
    </xf>
    <xf numFmtId="0" fontId="2" fillId="0" borderId="1" xfId="0" applyFont="1" applyFill="1" applyBorder="1"/>
    <xf numFmtId="0" fontId="4" fillId="0" borderId="2" xfId="0" applyFont="1" applyBorder="1"/>
    <xf numFmtId="44" fontId="4" fillId="0" borderId="2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9" fontId="2" fillId="0" borderId="0" xfId="1" applyNumberFormat="1" applyFont="1" applyAlignment="1">
      <alignment horizontal="right" vertical="center"/>
    </xf>
    <xf numFmtId="169" fontId="2" fillId="0" borderId="1" xfId="1" applyNumberFormat="1" applyFont="1" applyBorder="1" applyAlignment="1">
      <alignment horizontal="right" vertical="center"/>
    </xf>
    <xf numFmtId="44" fontId="2" fillId="0" borderId="0" xfId="1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166" fontId="2" fillId="0" borderId="0" xfId="0" applyNumberFormat="1" applyFont="1" applyFill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168" fontId="2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/>
    </xf>
    <xf numFmtId="44" fontId="2" fillId="0" borderId="0" xfId="0" applyNumberFormat="1" applyFont="1" applyFill="1" applyBorder="1" applyAlignment="1">
      <alignment vertical="center"/>
    </xf>
    <xf numFmtId="44" fontId="2" fillId="0" borderId="0" xfId="1" applyFont="1" applyBorder="1" applyAlignment="1">
      <alignment horizontal="right"/>
    </xf>
    <xf numFmtId="0" fontId="2" fillId="0" borderId="0" xfId="0" applyFont="1" applyBorder="1"/>
    <xf numFmtId="0" fontId="2" fillId="0" borderId="1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Border="1" applyAlignment="1">
      <alignment horizontal="left" indent="1"/>
    </xf>
    <xf numFmtId="170" fontId="2" fillId="0" borderId="0" xfId="0" applyNumberFormat="1" applyFont="1" applyFill="1" applyBorder="1" applyAlignment="1">
      <alignment horizontal="center" vertical="center"/>
    </xf>
    <xf numFmtId="171" fontId="2" fillId="0" borderId="0" xfId="0" applyNumberFormat="1" applyFont="1" applyFill="1" applyBorder="1" applyAlignment="1">
      <alignment horizontal="center" vertical="center"/>
    </xf>
    <xf numFmtId="9" fontId="2" fillId="0" borderId="0" xfId="2" quotePrefix="1" applyFont="1" applyFill="1" applyAlignment="1">
      <alignment horizontal="center"/>
    </xf>
    <xf numFmtId="9" fontId="2" fillId="0" borderId="0" xfId="2" applyFont="1" applyAlignment="1">
      <alignment horizontal="center"/>
    </xf>
    <xf numFmtId="9" fontId="2" fillId="0" borderId="1" xfId="2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9" fontId="2" fillId="2" borderId="0" xfId="2" applyFont="1" applyFill="1" applyAlignment="1">
      <alignment horizontal="center"/>
    </xf>
    <xf numFmtId="9" fontId="2" fillId="2" borderId="1" xfId="2" applyFont="1" applyFill="1" applyBorder="1" applyAlignment="1">
      <alignment horizontal="center"/>
    </xf>
    <xf numFmtId="9" fontId="2" fillId="2" borderId="0" xfId="2" applyFont="1" applyFill="1" applyBorder="1"/>
    <xf numFmtId="0" fontId="2" fillId="2" borderId="0" xfId="0" applyFont="1" applyFill="1"/>
    <xf numFmtId="44" fontId="2" fillId="2" borderId="0" xfId="1" applyFont="1" applyFill="1" applyAlignment="1">
      <alignment vertical="center"/>
    </xf>
    <xf numFmtId="9" fontId="2" fillId="2" borderId="0" xfId="2" applyFont="1" applyFill="1" applyAlignment="1">
      <alignment vertical="center"/>
    </xf>
    <xf numFmtId="44" fontId="2" fillId="2" borderId="0" xfId="1" applyFont="1" applyFill="1" applyBorder="1" applyAlignment="1">
      <alignment vertical="center"/>
    </xf>
    <xf numFmtId="44" fontId="2" fillId="2" borderId="1" xfId="1" applyFont="1" applyFill="1" applyBorder="1" applyAlignment="1">
      <alignment vertical="center"/>
    </xf>
    <xf numFmtId="9" fontId="2" fillId="2" borderId="1" xfId="2" applyFont="1" applyFill="1" applyBorder="1" applyAlignment="1">
      <alignment vertical="center"/>
    </xf>
    <xf numFmtId="9" fontId="2" fillId="2" borderId="1" xfId="2" applyFont="1" applyFill="1" applyBorder="1"/>
    <xf numFmtId="44" fontId="2" fillId="0" borderId="0" xfId="1" applyFont="1" applyFill="1"/>
    <xf numFmtId="169" fontId="2" fillId="0" borderId="0" xfId="1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15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topLeftCell="A21" zoomScale="115" zoomScaleNormal="115" workbookViewId="0">
      <selection activeCell="M24" sqref="M24"/>
    </sheetView>
  </sheetViews>
  <sheetFormatPr baseColWidth="10" defaultRowHeight="15" x14ac:dyDescent="0.25"/>
  <cols>
    <col min="1" max="1" width="42.42578125" bestFit="1" customWidth="1"/>
    <col min="2" max="2" width="19" bestFit="1" customWidth="1"/>
    <col min="3" max="3" width="13" bestFit="1" customWidth="1"/>
    <col min="4" max="4" width="11.7109375" style="1" customWidth="1"/>
    <col min="5" max="5" width="4.7109375" bestFit="1" customWidth="1"/>
    <col min="6" max="6" width="23.42578125" customWidth="1"/>
    <col min="7" max="7" width="18.42578125" bestFit="1" customWidth="1"/>
  </cols>
  <sheetData>
    <row r="1" spans="1:9" s="21" customFormat="1" x14ac:dyDescent="0.2">
      <c r="A1" s="21" t="s">
        <v>38</v>
      </c>
      <c r="D1" s="22"/>
    </row>
    <row r="2" spans="1:9" s="20" customFormat="1" ht="12.75" x14ac:dyDescent="0.2">
      <c r="A2" s="20" t="s">
        <v>23</v>
      </c>
      <c r="D2" s="23"/>
    </row>
    <row r="3" spans="1:9" s="20" customFormat="1" ht="12.75" x14ac:dyDescent="0.2">
      <c r="D3" s="23"/>
    </row>
    <row r="4" spans="1:9" s="2" customFormat="1" ht="13.5" x14ac:dyDescent="0.25">
      <c r="C4" s="28" t="s">
        <v>35</v>
      </c>
      <c r="D4" s="3"/>
      <c r="H4" s="28" t="s">
        <v>36</v>
      </c>
    </row>
    <row r="5" spans="1:9" s="2" customFormat="1" ht="13.5" x14ac:dyDescent="0.25">
      <c r="A5" s="2" t="s">
        <v>0</v>
      </c>
      <c r="C5" s="4">
        <v>775000</v>
      </c>
      <c r="D5" s="3"/>
      <c r="H5" s="4">
        <f>ROUNDDOWN((150000+4*1000+170*100+425*90),-5)</f>
        <v>200000</v>
      </c>
      <c r="I5" s="3"/>
    </row>
    <row r="6" spans="1:9" s="2" customFormat="1" ht="13.5" x14ac:dyDescent="0.25">
      <c r="D6" s="3"/>
      <c r="I6" s="3"/>
    </row>
    <row r="7" spans="1:9" s="2" customFormat="1" ht="13.5" x14ac:dyDescent="0.25">
      <c r="A7" s="2" t="s">
        <v>27</v>
      </c>
      <c r="C7" s="52"/>
      <c r="D7" s="3"/>
      <c r="H7" s="52"/>
      <c r="I7" s="3"/>
    </row>
    <row r="8" spans="1:9" s="2" customFormat="1" ht="13.5" x14ac:dyDescent="0.25">
      <c r="D8" s="3"/>
      <c r="I8" s="3"/>
    </row>
    <row r="9" spans="1:9" s="2" customFormat="1" ht="13.5" x14ac:dyDescent="0.25">
      <c r="A9" s="2" t="s">
        <v>30</v>
      </c>
      <c r="C9" s="52"/>
      <c r="D9" s="3"/>
      <c r="H9" s="52"/>
      <c r="I9" s="3"/>
    </row>
    <row r="10" spans="1:9" s="2" customFormat="1" ht="13.5" x14ac:dyDescent="0.25">
      <c r="D10" s="3"/>
      <c r="I10" s="3"/>
    </row>
    <row r="11" spans="1:9" s="2" customFormat="1" ht="13.5" x14ac:dyDescent="0.25">
      <c r="A11" s="2" t="s">
        <v>1</v>
      </c>
      <c r="C11" s="59">
        <v>0</v>
      </c>
      <c r="D11" s="3"/>
      <c r="H11" s="59">
        <v>0</v>
      </c>
      <c r="I11" s="3"/>
    </row>
    <row r="12" spans="1:9" s="2" customFormat="1" ht="13.5" x14ac:dyDescent="0.25">
      <c r="D12" s="3"/>
    </row>
    <row r="13" spans="1:9" s="2" customFormat="1" ht="13.5" x14ac:dyDescent="0.25">
      <c r="D13" s="3"/>
    </row>
    <row r="14" spans="1:9" s="2" customFormat="1" ht="13.5" x14ac:dyDescent="0.25">
      <c r="A14" s="5" t="s">
        <v>11</v>
      </c>
      <c r="D14" s="3"/>
    </row>
    <row r="15" spans="1:9" s="2" customFormat="1" ht="13.5" x14ac:dyDescent="0.25">
      <c r="A15" s="65" t="s">
        <v>12</v>
      </c>
      <c r="B15" s="65"/>
      <c r="C15" s="2" t="s">
        <v>13</v>
      </c>
      <c r="D15" s="3"/>
      <c r="F15" s="64" t="s">
        <v>31</v>
      </c>
      <c r="G15" s="64"/>
      <c r="H15" s="2" t="s">
        <v>13</v>
      </c>
    </row>
    <row r="16" spans="1:9" s="2" customFormat="1" ht="13.5" x14ac:dyDescent="0.25">
      <c r="A16" s="2" t="s">
        <v>2</v>
      </c>
      <c r="B16" s="46">
        <v>0.02</v>
      </c>
      <c r="C16" s="45" t="s">
        <v>15</v>
      </c>
      <c r="D16" s="7">
        <v>0</v>
      </c>
      <c r="G16" s="46">
        <v>0.02</v>
      </c>
      <c r="H16" s="49">
        <v>0</v>
      </c>
      <c r="I16" s="7">
        <f>+H$11*H16</f>
        <v>0</v>
      </c>
    </row>
    <row r="17" spans="1:9" s="2" customFormat="1" ht="13.5" x14ac:dyDescent="0.25">
      <c r="A17" s="2" t="s">
        <v>3</v>
      </c>
      <c r="B17" s="46">
        <v>0.2</v>
      </c>
      <c r="C17" s="45" t="s">
        <v>15</v>
      </c>
      <c r="D17" s="7">
        <v>0</v>
      </c>
      <c r="G17" s="46">
        <v>0.2</v>
      </c>
      <c r="H17" s="49">
        <v>0</v>
      </c>
      <c r="I17" s="7">
        <f t="shared" ref="I17:I18" si="0">+H$11*H17</f>
        <v>0</v>
      </c>
    </row>
    <row r="18" spans="1:9" s="2" customFormat="1" ht="13.5" x14ac:dyDescent="0.25">
      <c r="A18" s="2" t="s">
        <v>4</v>
      </c>
      <c r="B18" s="46">
        <v>0.25</v>
      </c>
      <c r="C18" s="45" t="s">
        <v>15</v>
      </c>
      <c r="D18" s="7">
        <v>0</v>
      </c>
      <c r="G18" s="46">
        <v>0.25</v>
      </c>
      <c r="H18" s="49">
        <v>0</v>
      </c>
      <c r="I18" s="7">
        <f t="shared" si="0"/>
        <v>0</v>
      </c>
    </row>
    <row r="19" spans="1:9" s="2" customFormat="1" ht="13.5" x14ac:dyDescent="0.25">
      <c r="A19" s="2" t="s">
        <v>5</v>
      </c>
      <c r="B19" s="46">
        <v>0.08</v>
      </c>
      <c r="C19" s="45" t="s">
        <v>15</v>
      </c>
      <c r="D19" s="7">
        <v>0</v>
      </c>
      <c r="G19" s="46">
        <v>0.05</v>
      </c>
      <c r="H19" s="45" t="s">
        <v>15</v>
      </c>
      <c r="I19" s="7">
        <v>0</v>
      </c>
    </row>
    <row r="20" spans="1:9" s="2" customFormat="1" ht="13.5" x14ac:dyDescent="0.25">
      <c r="A20" s="2" t="s">
        <v>6</v>
      </c>
      <c r="B20" s="46">
        <v>0.15</v>
      </c>
      <c r="C20" s="49">
        <v>0</v>
      </c>
      <c r="D20" s="7">
        <f>+C$11*C20</f>
        <v>0</v>
      </c>
      <c r="G20" s="46">
        <v>0.15</v>
      </c>
      <c r="H20" s="49">
        <v>0</v>
      </c>
      <c r="I20" s="7">
        <f t="shared" ref="I20:I24" si="1">+H$11*H20</f>
        <v>0</v>
      </c>
    </row>
    <row r="21" spans="1:9" s="2" customFormat="1" ht="13.5" x14ac:dyDescent="0.25">
      <c r="A21" s="2" t="s">
        <v>7</v>
      </c>
      <c r="B21" s="46">
        <v>0.1</v>
      </c>
      <c r="C21" s="49">
        <v>0</v>
      </c>
      <c r="D21" s="7">
        <f t="shared" ref="D21:D24" si="2">+C$11*C21</f>
        <v>0</v>
      </c>
      <c r="G21" s="46">
        <v>0.13</v>
      </c>
      <c r="H21" s="49">
        <v>0</v>
      </c>
      <c r="I21" s="7">
        <f t="shared" si="1"/>
        <v>0</v>
      </c>
    </row>
    <row r="22" spans="1:9" s="2" customFormat="1" ht="13.5" x14ac:dyDescent="0.25">
      <c r="A22" s="2" t="s">
        <v>8</v>
      </c>
      <c r="B22" s="46">
        <v>0.04</v>
      </c>
      <c r="C22" s="49">
        <v>0</v>
      </c>
      <c r="D22" s="7">
        <f t="shared" si="2"/>
        <v>0</v>
      </c>
      <c r="G22" s="46">
        <v>0.04</v>
      </c>
      <c r="H22" s="49">
        <v>0</v>
      </c>
      <c r="I22" s="7">
        <f t="shared" si="1"/>
        <v>0</v>
      </c>
    </row>
    <row r="23" spans="1:9" s="2" customFormat="1" ht="13.5" x14ac:dyDescent="0.25">
      <c r="A23" s="2" t="s">
        <v>9</v>
      </c>
      <c r="B23" s="46">
        <v>0.15</v>
      </c>
      <c r="C23" s="49">
        <v>0</v>
      </c>
      <c r="D23" s="7">
        <f t="shared" si="2"/>
        <v>0</v>
      </c>
      <c r="G23" s="46">
        <v>0.15</v>
      </c>
      <c r="H23" s="49">
        <v>0</v>
      </c>
      <c r="I23" s="7">
        <f t="shared" si="1"/>
        <v>0</v>
      </c>
    </row>
    <row r="24" spans="1:9" s="2" customFormat="1" ht="13.5" x14ac:dyDescent="0.25">
      <c r="A24" s="8" t="s">
        <v>10</v>
      </c>
      <c r="B24" s="47">
        <v>0.01</v>
      </c>
      <c r="C24" s="50">
        <v>0</v>
      </c>
      <c r="D24" s="10">
        <f t="shared" si="2"/>
        <v>0</v>
      </c>
      <c r="F24" s="8"/>
      <c r="G24" s="47">
        <v>0.01</v>
      </c>
      <c r="H24" s="50">
        <v>0</v>
      </c>
      <c r="I24" s="10">
        <f t="shared" si="1"/>
        <v>0</v>
      </c>
    </row>
    <row r="25" spans="1:9" s="2" customFormat="1" ht="13.5" x14ac:dyDescent="0.25">
      <c r="B25" s="48">
        <f>SUM(B16:B24)</f>
        <v>1</v>
      </c>
      <c r="C25" s="46">
        <f>SUM(C16:C24)</f>
        <v>0</v>
      </c>
      <c r="D25" s="12">
        <f>SUM(D16:D24)</f>
        <v>0</v>
      </c>
      <c r="G25" s="48">
        <f>SUM(G16:G24)</f>
        <v>1</v>
      </c>
      <c r="H25" s="46">
        <f>SUM(H16:H24)</f>
        <v>0</v>
      </c>
      <c r="I25" s="12">
        <f>SUM(I16:I24)</f>
        <v>0</v>
      </c>
    </row>
    <row r="26" spans="1:9" s="2" customFormat="1" ht="13.5" x14ac:dyDescent="0.25">
      <c r="A26" s="8" t="s">
        <v>16</v>
      </c>
      <c r="B26" s="13"/>
      <c r="C26" s="50">
        <v>0</v>
      </c>
      <c r="D26" s="14">
        <f>-D25*C26</f>
        <v>0</v>
      </c>
      <c r="F26" s="8" t="s">
        <v>16</v>
      </c>
      <c r="G26" s="13"/>
      <c r="H26" s="50">
        <v>0</v>
      </c>
      <c r="I26" s="14">
        <f>-I25*H26</f>
        <v>0</v>
      </c>
    </row>
    <row r="27" spans="1:9" s="2" customFormat="1" ht="13.5" x14ac:dyDescent="0.25">
      <c r="A27" s="2" t="s">
        <v>25</v>
      </c>
      <c r="B27" s="11"/>
      <c r="C27" s="6"/>
      <c r="D27" s="12">
        <f>SUM(D25:D26)</f>
        <v>0</v>
      </c>
      <c r="F27" s="2" t="s">
        <v>25</v>
      </c>
      <c r="G27" s="11"/>
      <c r="H27" s="6"/>
      <c r="I27" s="12">
        <f>SUM(I25:I26)</f>
        <v>0</v>
      </c>
    </row>
    <row r="28" spans="1:9" s="2" customFormat="1" ht="9.9499999999999993" customHeight="1" x14ac:dyDescent="0.25">
      <c r="A28" s="20"/>
      <c r="B28" s="11"/>
      <c r="C28" s="6"/>
      <c r="D28" s="15"/>
      <c r="G28" s="11"/>
      <c r="H28" s="6"/>
      <c r="I28" s="15"/>
    </row>
    <row r="29" spans="1:9" s="39" customFormat="1" ht="13.5" x14ac:dyDescent="0.25">
      <c r="A29" s="42" t="s">
        <v>17</v>
      </c>
      <c r="B29" s="37">
        <f>D27</f>
        <v>0</v>
      </c>
      <c r="C29" s="51">
        <v>0</v>
      </c>
      <c r="D29" s="38">
        <f>+B29*C29</f>
        <v>0</v>
      </c>
      <c r="G29" s="37">
        <f>I27</f>
        <v>0</v>
      </c>
      <c r="H29" s="51">
        <v>0</v>
      </c>
      <c r="I29" s="38">
        <f>+G29*H29</f>
        <v>0</v>
      </c>
    </row>
    <row r="30" spans="1:9" s="2" customFormat="1" ht="9.9499999999999993" customHeight="1" x14ac:dyDescent="0.25">
      <c r="A30" s="20"/>
      <c r="B30" s="11"/>
      <c r="C30" s="6"/>
      <c r="D30" s="15"/>
      <c r="G30" s="11"/>
      <c r="H30" s="6"/>
      <c r="I30" s="15"/>
    </row>
    <row r="31" spans="1:9" s="2" customFormat="1" ht="13.5" x14ac:dyDescent="0.25">
      <c r="C31" s="24" t="s">
        <v>26</v>
      </c>
      <c r="D31" s="3"/>
      <c r="H31" s="28"/>
      <c r="I31" s="3"/>
    </row>
    <row r="32" spans="1:9" s="2" customFormat="1" ht="13.5" x14ac:dyDescent="0.25">
      <c r="C32" s="61"/>
      <c r="D32" s="3"/>
      <c r="H32" s="61"/>
      <c r="I32" s="3"/>
    </row>
    <row r="33" spans="1:9" s="2" customFormat="1" ht="13.5" x14ac:dyDescent="0.25">
      <c r="A33" s="41" t="s">
        <v>34</v>
      </c>
      <c r="B33" s="32">
        <v>1</v>
      </c>
      <c r="C33" s="53">
        <v>0</v>
      </c>
      <c r="D33" s="16">
        <f>+B33*C33</f>
        <v>0</v>
      </c>
      <c r="G33" s="45" t="s">
        <v>15</v>
      </c>
      <c r="H33" s="45" t="s">
        <v>15</v>
      </c>
      <c r="I33" s="45" t="s">
        <v>15</v>
      </c>
    </row>
    <row r="34" spans="1:9" s="2" customFormat="1" ht="13.5" x14ac:dyDescent="0.25">
      <c r="C34" s="61"/>
      <c r="D34" s="3"/>
      <c r="H34" s="61"/>
      <c r="I34" s="3"/>
    </row>
    <row r="35" spans="1:9" s="2" customFormat="1" ht="40.5" customHeight="1" x14ac:dyDescent="0.25">
      <c r="A35" s="30" t="s">
        <v>45</v>
      </c>
      <c r="B35" s="32">
        <v>1</v>
      </c>
      <c r="C35" s="55">
        <v>0</v>
      </c>
      <c r="D35" s="60">
        <v>0</v>
      </c>
      <c r="G35" s="66" t="s">
        <v>32</v>
      </c>
      <c r="H35" s="66"/>
      <c r="I35" s="66"/>
    </row>
    <row r="36" spans="1:9" s="2" customFormat="1" ht="9.9499999999999993" customHeight="1" x14ac:dyDescent="0.25">
      <c r="A36" s="20"/>
      <c r="B36" s="11"/>
      <c r="C36" s="6"/>
      <c r="D36" s="15"/>
      <c r="G36" s="11"/>
      <c r="H36" s="6"/>
      <c r="I36" s="15"/>
    </row>
    <row r="37" spans="1:9" s="2" customFormat="1" ht="27" x14ac:dyDescent="0.25">
      <c r="A37" s="30" t="s">
        <v>37</v>
      </c>
      <c r="B37" s="32">
        <v>1</v>
      </c>
      <c r="C37" s="53">
        <v>0</v>
      </c>
      <c r="D37" s="16">
        <f>+B37*C37</f>
        <v>0</v>
      </c>
      <c r="G37" s="66" t="s">
        <v>32</v>
      </c>
      <c r="H37" s="66"/>
      <c r="I37" s="66"/>
    </row>
    <row r="38" spans="1:9" s="2" customFormat="1" ht="9.9499999999999993" customHeight="1" x14ac:dyDescent="0.25">
      <c r="A38" s="20"/>
      <c r="B38" s="11"/>
      <c r="C38" s="6"/>
      <c r="D38" s="15"/>
      <c r="G38" s="11"/>
      <c r="H38" s="6"/>
      <c r="I38" s="15"/>
    </row>
    <row r="39" spans="1:9" s="2" customFormat="1" ht="13.5" x14ac:dyDescent="0.25">
      <c r="A39" s="5" t="s">
        <v>14</v>
      </c>
      <c r="B39" s="28"/>
      <c r="D39" s="3"/>
      <c r="G39" s="28"/>
      <c r="I39" s="3"/>
    </row>
    <row r="40" spans="1:9" s="2" customFormat="1" ht="9.9499999999999993" customHeight="1" x14ac:dyDescent="0.25">
      <c r="A40" s="20"/>
      <c r="B40" s="11"/>
      <c r="C40" s="6"/>
      <c r="D40" s="15"/>
      <c r="G40" s="11"/>
      <c r="H40" s="6"/>
      <c r="I40" s="15"/>
    </row>
    <row r="41" spans="1:9" s="2" customFormat="1" ht="40.5" customHeight="1" x14ac:dyDescent="0.25">
      <c r="A41" s="29" t="s">
        <v>46</v>
      </c>
      <c r="B41" s="32">
        <v>1</v>
      </c>
      <c r="C41" s="53">
        <v>0</v>
      </c>
      <c r="D41" s="60">
        <v>0</v>
      </c>
      <c r="G41" s="66" t="s">
        <v>32</v>
      </c>
      <c r="H41" s="66"/>
      <c r="I41" s="66"/>
    </row>
    <row r="42" spans="1:9" s="2" customFormat="1" ht="9.9499999999999993" customHeight="1" x14ac:dyDescent="0.25">
      <c r="A42" s="20"/>
      <c r="B42" s="11"/>
      <c r="C42" s="6"/>
      <c r="D42" s="15"/>
      <c r="G42" s="11"/>
      <c r="H42" s="6"/>
      <c r="I42" s="15"/>
    </row>
    <row r="43" spans="1:9" s="2" customFormat="1" ht="67.5" x14ac:dyDescent="0.25">
      <c r="A43" s="29" t="s">
        <v>47</v>
      </c>
      <c r="B43" s="32">
        <v>1</v>
      </c>
      <c r="C43" s="53">
        <v>0</v>
      </c>
      <c r="D43" s="60">
        <v>0</v>
      </c>
      <c r="G43" s="66" t="s">
        <v>32</v>
      </c>
      <c r="H43" s="66"/>
      <c r="I43" s="66"/>
    </row>
    <row r="44" spans="1:9" s="2" customFormat="1" ht="9.9499999999999993" customHeight="1" x14ac:dyDescent="0.25">
      <c r="A44" s="20"/>
      <c r="B44" s="11"/>
      <c r="C44" s="6"/>
      <c r="D44" s="15"/>
      <c r="G44" s="11"/>
      <c r="H44" s="6"/>
      <c r="I44" s="15"/>
    </row>
    <row r="45" spans="1:9" s="2" customFormat="1" ht="27" customHeight="1" x14ac:dyDescent="0.25">
      <c r="A45" s="29" t="s">
        <v>39</v>
      </c>
      <c r="B45" s="33">
        <v>3</v>
      </c>
      <c r="C45" s="53">
        <v>0</v>
      </c>
      <c r="D45" s="16">
        <f>+B45*C45</f>
        <v>0</v>
      </c>
      <c r="G45" s="67" t="s">
        <v>33</v>
      </c>
      <c r="H45" s="67"/>
      <c r="I45" s="67"/>
    </row>
    <row r="46" spans="1:9" s="2" customFormat="1" ht="9.9499999999999993" customHeight="1" x14ac:dyDescent="0.25">
      <c r="A46" s="20"/>
      <c r="B46" s="11"/>
      <c r="C46" s="6"/>
      <c r="D46" s="15"/>
      <c r="G46" s="11"/>
      <c r="H46" s="6"/>
      <c r="I46" s="15"/>
    </row>
    <row r="47" spans="1:9" s="2" customFormat="1" ht="26.25" customHeight="1" x14ac:dyDescent="0.25">
      <c r="A47" s="29" t="s">
        <v>40</v>
      </c>
      <c r="B47" s="34">
        <v>3</v>
      </c>
      <c r="C47" s="53">
        <v>0</v>
      </c>
      <c r="D47" s="16">
        <f>+B47*C47</f>
        <v>0</v>
      </c>
      <c r="G47" s="67" t="s">
        <v>33</v>
      </c>
      <c r="H47" s="67"/>
      <c r="I47" s="67"/>
    </row>
    <row r="48" spans="1:9" s="2" customFormat="1" ht="9.9499999999999993" customHeight="1" x14ac:dyDescent="0.25">
      <c r="A48" s="20"/>
      <c r="B48" s="11"/>
      <c r="C48" s="6"/>
      <c r="D48" s="15"/>
      <c r="G48" s="11"/>
      <c r="H48" s="6"/>
      <c r="I48" s="15"/>
    </row>
    <row r="49" spans="1:9" s="2" customFormat="1" ht="27" customHeight="1" x14ac:dyDescent="0.25">
      <c r="A49" s="29" t="s">
        <v>41</v>
      </c>
      <c r="B49" s="32">
        <v>1</v>
      </c>
      <c r="C49" s="53">
        <v>0</v>
      </c>
      <c r="D49" s="16">
        <f>+B49*C49</f>
        <v>0</v>
      </c>
      <c r="G49" s="67" t="s">
        <v>32</v>
      </c>
      <c r="H49" s="67">
        <f>4000/1.19/1.06</f>
        <v>3171.0797526557794</v>
      </c>
      <c r="I49" s="67" t="e">
        <f>+G49*H49</f>
        <v>#VALUE!</v>
      </c>
    </row>
    <row r="50" spans="1:9" s="2" customFormat="1" ht="9.9499999999999993" customHeight="1" x14ac:dyDescent="0.25">
      <c r="A50" s="20"/>
      <c r="B50" s="11"/>
      <c r="C50" s="6"/>
      <c r="D50" s="15"/>
      <c r="G50" s="11"/>
      <c r="H50" s="6"/>
      <c r="I50" s="15"/>
    </row>
    <row r="51" spans="1:9" s="2" customFormat="1" ht="13.5" x14ac:dyDescent="0.25">
      <c r="A51" s="29" t="s">
        <v>42</v>
      </c>
      <c r="B51" s="27">
        <f>+C5</f>
        <v>775000</v>
      </c>
      <c r="C51" s="54">
        <v>0</v>
      </c>
      <c r="D51" s="16">
        <f>+B51*C51</f>
        <v>0</v>
      </c>
      <c r="G51" s="27">
        <f>+H5</f>
        <v>200000</v>
      </c>
      <c r="H51" s="54">
        <v>0</v>
      </c>
      <c r="I51" s="16">
        <f>+G51*H51</f>
        <v>0</v>
      </c>
    </row>
    <row r="52" spans="1:9" s="2" customFormat="1" ht="9.9499999999999993" customHeight="1" x14ac:dyDescent="0.25">
      <c r="A52" s="20"/>
      <c r="B52" s="11"/>
      <c r="C52" s="6"/>
      <c r="D52" s="15"/>
      <c r="G52" s="11"/>
      <c r="H52" s="6"/>
      <c r="I52" s="15"/>
    </row>
    <row r="53" spans="1:9" s="2" customFormat="1" ht="40.5" customHeight="1" x14ac:dyDescent="0.25">
      <c r="A53" s="29" t="s">
        <v>43</v>
      </c>
      <c r="B53" s="32">
        <v>1</v>
      </c>
      <c r="C53" s="53">
        <v>0</v>
      </c>
      <c r="D53" s="16">
        <f>+B53*C53</f>
        <v>0</v>
      </c>
      <c r="G53" s="67" t="s">
        <v>32</v>
      </c>
      <c r="H53" s="67">
        <f>4000/1.19/1.06</f>
        <v>3171.0797526557794</v>
      </c>
      <c r="I53" s="67" t="e">
        <f>+G53*H53</f>
        <v>#VALUE!</v>
      </c>
    </row>
    <row r="54" spans="1:9" s="2" customFormat="1" ht="9.9499999999999993" customHeight="1" x14ac:dyDescent="0.25">
      <c r="A54" s="20"/>
      <c r="B54" s="11"/>
      <c r="C54" s="6"/>
      <c r="D54" s="15"/>
      <c r="G54" s="11"/>
      <c r="H54" s="6"/>
      <c r="I54" s="15"/>
    </row>
    <row r="55" spans="1:9" s="2" customFormat="1" ht="54" customHeight="1" x14ac:dyDescent="0.25">
      <c r="A55" s="29" t="s">
        <v>44</v>
      </c>
      <c r="B55" s="32" t="s">
        <v>29</v>
      </c>
      <c r="C55" s="53">
        <v>0</v>
      </c>
      <c r="D55" s="25">
        <v>0</v>
      </c>
      <c r="G55" s="67" t="s">
        <v>32</v>
      </c>
      <c r="H55" s="67">
        <f>4000/1.19/1.06</f>
        <v>3171.0797526557794</v>
      </c>
      <c r="I55" s="67" t="e">
        <f>+G55*H55</f>
        <v>#VALUE!</v>
      </c>
    </row>
    <row r="56" spans="1:9" s="2" customFormat="1" ht="9.9499999999999993" customHeight="1" x14ac:dyDescent="0.25">
      <c r="A56" s="20"/>
      <c r="B56" s="11"/>
      <c r="C56" s="6"/>
      <c r="D56" s="15"/>
      <c r="G56" s="11"/>
      <c r="H56" s="6"/>
      <c r="I56" s="15"/>
    </row>
    <row r="57" spans="1:9" s="2" customFormat="1" ht="94.5" x14ac:dyDescent="0.25">
      <c r="A57" s="29" t="s">
        <v>48</v>
      </c>
      <c r="B57" s="43">
        <v>1</v>
      </c>
      <c r="C57" s="53">
        <v>0</v>
      </c>
      <c r="D57" s="25">
        <v>0</v>
      </c>
      <c r="G57" s="67" t="s">
        <v>33</v>
      </c>
      <c r="H57" s="67"/>
      <c r="I57" s="67"/>
    </row>
    <row r="58" spans="1:9" s="2" customFormat="1" ht="9.9499999999999993" customHeight="1" x14ac:dyDescent="0.25">
      <c r="A58" s="20"/>
      <c r="B58" s="11"/>
      <c r="C58" s="6"/>
      <c r="D58" s="15"/>
      <c r="G58" s="11"/>
      <c r="H58" s="6"/>
      <c r="I58" s="15"/>
    </row>
    <row r="59" spans="1:9" s="2" customFormat="1" ht="116.25" customHeight="1" x14ac:dyDescent="0.25">
      <c r="A59" s="29" t="s">
        <v>24</v>
      </c>
      <c r="B59" s="35">
        <v>30</v>
      </c>
      <c r="C59" s="53">
        <v>0</v>
      </c>
      <c r="D59" s="16">
        <f>+B59*C59</f>
        <v>0</v>
      </c>
      <c r="G59" s="67" t="s">
        <v>33</v>
      </c>
      <c r="H59" s="67"/>
      <c r="I59" s="67"/>
    </row>
    <row r="60" spans="1:9" s="2" customFormat="1" ht="9.9499999999999993" customHeight="1" x14ac:dyDescent="0.25">
      <c r="A60" s="20"/>
      <c r="B60" s="11"/>
      <c r="C60" s="6"/>
      <c r="D60" s="15"/>
      <c r="G60" s="11"/>
      <c r="H60" s="6"/>
      <c r="I60" s="15"/>
    </row>
    <row r="61" spans="1:9" s="2" customFormat="1" ht="40.5" x14ac:dyDescent="0.25">
      <c r="A61" s="30" t="s">
        <v>49</v>
      </c>
      <c r="B61" s="44">
        <v>1</v>
      </c>
      <c r="C61" s="55">
        <v>0</v>
      </c>
      <c r="D61" s="25">
        <v>0</v>
      </c>
      <c r="G61" s="67" t="s">
        <v>33</v>
      </c>
      <c r="H61" s="67"/>
      <c r="I61" s="67"/>
    </row>
    <row r="62" spans="1:9" s="2" customFormat="1" ht="9.9499999999999993" customHeight="1" x14ac:dyDescent="0.25">
      <c r="A62" s="20"/>
      <c r="B62" s="11"/>
      <c r="C62" s="6"/>
      <c r="D62" s="15"/>
      <c r="G62" s="11"/>
      <c r="H62" s="6"/>
      <c r="I62" s="15"/>
    </row>
    <row r="63" spans="1:9" s="2" customFormat="1" ht="27" x14ac:dyDescent="0.25">
      <c r="A63" s="31" t="s">
        <v>50</v>
      </c>
      <c r="B63" s="36">
        <v>1</v>
      </c>
      <c r="C63" s="56">
        <v>0</v>
      </c>
      <c r="D63" s="26">
        <v>0</v>
      </c>
      <c r="G63" s="68" t="s">
        <v>32</v>
      </c>
      <c r="H63" s="68">
        <f>4000/1.19/1.06</f>
        <v>3171.0797526557794</v>
      </c>
      <c r="I63" s="68" t="e">
        <f>+G63*H63</f>
        <v>#VALUE!</v>
      </c>
    </row>
    <row r="64" spans="1:9" s="2" customFormat="1" ht="9.9499999999999993" customHeight="1" x14ac:dyDescent="0.25">
      <c r="A64" s="20"/>
      <c r="B64" s="11"/>
      <c r="C64" s="6"/>
      <c r="D64" s="15"/>
      <c r="G64" s="11"/>
      <c r="H64" s="6"/>
      <c r="I64" s="15"/>
    </row>
    <row r="65" spans="1:9" s="2" customFormat="1" ht="13.5" x14ac:dyDescent="0.25">
      <c r="A65" s="2" t="s">
        <v>18</v>
      </c>
      <c r="D65" s="12">
        <f>D27+D45+D47+D49+D51+D53+D59+D33+D29+D37</f>
        <v>0</v>
      </c>
      <c r="I65" s="12">
        <f>+I27+I29+I51</f>
        <v>0</v>
      </c>
    </row>
    <row r="66" spans="1:9" s="2" customFormat="1" ht="9.9499999999999993" customHeight="1" x14ac:dyDescent="0.25">
      <c r="A66" s="20"/>
      <c r="B66" s="11"/>
      <c r="C66" s="6"/>
      <c r="D66" s="15"/>
      <c r="G66" s="11"/>
      <c r="H66" s="6"/>
      <c r="I66" s="15"/>
    </row>
    <row r="67" spans="1:9" s="2" customFormat="1" ht="13.5" x14ac:dyDescent="0.25">
      <c r="A67" s="40" t="s">
        <v>19</v>
      </c>
      <c r="B67" s="8"/>
      <c r="C67" s="57">
        <v>0</v>
      </c>
      <c r="D67" s="10">
        <f>+D65*C67</f>
        <v>0</v>
      </c>
      <c r="G67" s="8"/>
      <c r="H67" s="57">
        <v>0</v>
      </c>
      <c r="I67" s="10">
        <f>+I65*H67</f>
        <v>0</v>
      </c>
    </row>
    <row r="68" spans="1:9" s="2" customFormat="1" ht="9.9499999999999993" customHeight="1" x14ac:dyDescent="0.25">
      <c r="A68" s="20"/>
      <c r="B68" s="11"/>
      <c r="C68" s="6"/>
      <c r="D68" s="15"/>
      <c r="G68" s="11"/>
      <c r="H68" s="6"/>
      <c r="I68" s="15"/>
    </row>
    <row r="69" spans="1:9" s="2" customFormat="1" ht="13.5" x14ac:dyDescent="0.25">
      <c r="A69" s="2" t="s">
        <v>28</v>
      </c>
      <c r="D69" s="12">
        <f>+D65+D67</f>
        <v>0</v>
      </c>
      <c r="I69" s="12">
        <f>+I65+I67</f>
        <v>0</v>
      </c>
    </row>
    <row r="70" spans="1:9" s="2" customFormat="1" ht="9.9499999999999993" customHeight="1" x14ac:dyDescent="0.25">
      <c r="A70" s="20"/>
      <c r="B70" s="11"/>
      <c r="C70" s="6"/>
      <c r="D70" s="15"/>
      <c r="G70" s="11"/>
      <c r="H70" s="6"/>
      <c r="I70" s="15"/>
    </row>
    <row r="71" spans="1:9" s="2" customFormat="1" ht="13.5" x14ac:dyDescent="0.25">
      <c r="A71" s="40" t="s">
        <v>16</v>
      </c>
      <c r="B71" s="8"/>
      <c r="C71" s="58">
        <v>0</v>
      </c>
      <c r="D71" s="14">
        <f>-D69*C71</f>
        <v>0</v>
      </c>
      <c r="G71" s="8"/>
      <c r="H71" s="58">
        <v>0</v>
      </c>
      <c r="I71" s="14">
        <f>-I69*H71</f>
        <v>0</v>
      </c>
    </row>
    <row r="72" spans="1:9" s="2" customFormat="1" ht="9.9499999999999993" customHeight="1" x14ac:dyDescent="0.25">
      <c r="A72" s="20"/>
      <c r="B72" s="11"/>
      <c r="C72" s="6"/>
      <c r="D72" s="15"/>
      <c r="G72" s="11"/>
      <c r="H72" s="6"/>
      <c r="I72" s="15"/>
    </row>
    <row r="73" spans="1:9" s="2" customFormat="1" ht="13.5" x14ac:dyDescent="0.25">
      <c r="A73" s="3" t="s">
        <v>20</v>
      </c>
      <c r="F73" s="12">
        <f>+D69+D71+I69+I71</f>
        <v>0</v>
      </c>
    </row>
    <row r="74" spans="1:9" s="2" customFormat="1" ht="9.9499999999999993" customHeight="1" x14ac:dyDescent="0.25">
      <c r="A74" s="20"/>
      <c r="B74" s="11"/>
      <c r="C74" s="6"/>
      <c r="D74" s="15"/>
      <c r="G74" s="11"/>
      <c r="H74" s="6"/>
      <c r="I74" s="15"/>
    </row>
    <row r="75" spans="1:9" s="2" customFormat="1" ht="13.5" x14ac:dyDescent="0.25">
      <c r="A75" s="62" t="s">
        <v>21</v>
      </c>
      <c r="B75" s="17"/>
      <c r="C75" s="17"/>
      <c r="D75" s="8"/>
      <c r="E75" s="9">
        <v>0.19</v>
      </c>
      <c r="F75" s="10">
        <f>+F73*E75</f>
        <v>0</v>
      </c>
    </row>
    <row r="76" spans="1:9" s="2" customFormat="1" ht="9.9499999999999993" customHeight="1" x14ac:dyDescent="0.25">
      <c r="A76" s="20"/>
      <c r="B76" s="11"/>
      <c r="C76" s="6"/>
      <c r="D76" s="15"/>
      <c r="G76" s="11"/>
      <c r="H76" s="6"/>
      <c r="I76" s="15"/>
    </row>
    <row r="77" spans="1:9" s="20" customFormat="1" ht="13.5" thickBot="1" x14ac:dyDescent="0.25">
      <c r="A77" s="63" t="s">
        <v>22</v>
      </c>
      <c r="B77" s="18"/>
      <c r="C77" s="18"/>
      <c r="D77" s="18"/>
      <c r="E77" s="18"/>
      <c r="F77" s="19">
        <f>+F73+F75</f>
        <v>0</v>
      </c>
    </row>
    <row r="78" spans="1:9" s="2" customFormat="1" ht="14.25" thickTop="1" x14ac:dyDescent="0.25">
      <c r="D78" s="3"/>
    </row>
    <row r="79" spans="1:9" s="2" customFormat="1" ht="13.5" x14ac:dyDescent="0.25">
      <c r="D79" s="3"/>
    </row>
    <row r="80" spans="1:9" s="2" customFormat="1" ht="13.5" x14ac:dyDescent="0.25">
      <c r="D80" s="3"/>
    </row>
    <row r="81" spans="4:4" s="2" customFormat="1" ht="13.5" x14ac:dyDescent="0.25">
      <c r="D81" s="3"/>
    </row>
    <row r="82" spans="4:4" s="2" customFormat="1" ht="13.5" x14ac:dyDescent="0.25">
      <c r="D82" s="3"/>
    </row>
    <row r="83" spans="4:4" s="2" customFormat="1" ht="13.5" x14ac:dyDescent="0.25">
      <c r="D83" s="3"/>
    </row>
  </sheetData>
  <mergeCells count="15">
    <mergeCell ref="G63:I63"/>
    <mergeCell ref="G47:I47"/>
    <mergeCell ref="G49:I49"/>
    <mergeCell ref="G53:I53"/>
    <mergeCell ref="G55:I55"/>
    <mergeCell ref="G57:I57"/>
    <mergeCell ref="F15:G15"/>
    <mergeCell ref="A15:B15"/>
    <mergeCell ref="G37:I37"/>
    <mergeCell ref="G59:I59"/>
    <mergeCell ref="G61:I61"/>
    <mergeCell ref="G41:I41"/>
    <mergeCell ref="G43:I43"/>
    <mergeCell ref="G45:I45"/>
    <mergeCell ref="G35:I35"/>
  </mergeCells>
  <pageMargins left="0.70866141732283472" right="0.70866141732283472" top="0.78740157480314965" bottom="0.78740157480314965" header="0.31496062992125984" footer="0.31496062992125984"/>
  <pageSetup paperSize="9" scale="5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 Wipperfürth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Bothor, Thomas</dc:creator>
  <cp:lastModifiedBy>Bothor, Thomas</cp:lastModifiedBy>
  <cp:lastPrinted>2025-03-19T13:22:54Z</cp:lastPrinted>
  <dcterms:created xsi:type="dcterms:W3CDTF">2022-10-26T06:35:27Z</dcterms:created>
  <dcterms:modified xsi:type="dcterms:W3CDTF">2025-09-08T08:00:59Z</dcterms:modified>
</cp:coreProperties>
</file>