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zernat3\Beschaffungs-Austausch\03 Ausschreibungen\09 VgV\2026\BA-2026-000311 Evigain - Prof. Joisten\Vergabedokumente\"/>
    </mc:Choice>
  </mc:AlternateContent>
  <xr:revisionPtr revIDLastSave="0" documentId="13_ncr:1_{12E4A3A7-F26F-413C-8B4F-3F296C0FA1E0}" xr6:coauthVersionLast="47" xr6:coauthVersionMax="47" xr10:uidLastSave="{00000000-0000-0000-0000-000000000000}"/>
  <bookViews>
    <workbookView xWindow="-120" yWindow="-120" windowWidth="29040" windowHeight="15720" xr2:uid="{8737AAEB-9187-48EE-9A40-EAE2A6392FB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6" i="1"/>
  <c r="F15" i="1"/>
  <c r="F12" i="1"/>
  <c r="F13" i="1" s="1"/>
  <c r="F10" i="1"/>
  <c r="E10" i="1"/>
  <c r="E12" i="1" s="1"/>
  <c r="E13" i="1" s="1"/>
  <c r="D10" i="1"/>
  <c r="C10" i="1"/>
  <c r="G10" i="1"/>
  <c r="C12" i="1" l="1"/>
  <c r="C13" i="1" s="1"/>
  <c r="D12" i="1"/>
  <c r="D13" i="1" s="1"/>
  <c r="B5" i="1" l="1"/>
  <c r="D5" i="1" s="1"/>
  <c r="E15" i="1" s="1"/>
  <c r="E16" i="1" l="1"/>
  <c r="E17" i="1"/>
  <c r="C17" i="1"/>
  <c r="C16" i="1"/>
  <c r="D16" i="1"/>
  <c r="D17" i="1"/>
  <c r="C15" i="1"/>
  <c r="D15" i="1"/>
</calcChain>
</file>

<file path=xl/sharedStrings.xml><?xml version="1.0" encoding="utf-8"?>
<sst xmlns="http://schemas.openxmlformats.org/spreadsheetml/2006/main" count="20" uniqueCount="20">
  <si>
    <t>Schwankungsbereich (SB) in %</t>
  </si>
  <si>
    <t>Entscheidungskriterium (EK)</t>
  </si>
  <si>
    <t>Bieter</t>
  </si>
  <si>
    <t>Leistungspunkte gesamt</t>
  </si>
  <si>
    <t>Preis</t>
  </si>
  <si>
    <t>Kennzahl skaliert</t>
  </si>
  <si>
    <t>Prüfung des Angebots nach Schwankungsbereich</t>
  </si>
  <si>
    <t>Leistung gültiger Angebote</t>
  </si>
  <si>
    <t>Preis gültiger Angebote</t>
  </si>
  <si>
    <t>Kennzahl = L/P</t>
  </si>
  <si>
    <r>
      <t>Errechneter SB</t>
    </r>
    <r>
      <rPr>
        <b/>
        <sz val="8"/>
        <color theme="1"/>
        <rFont val="Calibri"/>
        <family val="2"/>
        <scheme val="minor"/>
      </rPr>
      <t xml:space="preserve">
(ausgehend von Kennzahl des führenden Angebots)</t>
    </r>
  </si>
  <si>
    <t>bis</t>
  </si>
  <si>
    <t>Legende</t>
  </si>
  <si>
    <t>Eingabefeld</t>
  </si>
  <si>
    <t>Ergebnisfeld</t>
  </si>
  <si>
    <t>Leistungspunkte 1. Anforderungskatalog</t>
  </si>
  <si>
    <t>Maximal zu erreichende Punkte</t>
  </si>
  <si>
    <t>Leistung vor Preis</t>
  </si>
  <si>
    <t>Leistungspunkte 2. Bieterkonzept</t>
  </si>
  <si>
    <r>
      <rPr>
        <b/>
        <sz val="18"/>
        <color theme="1"/>
        <rFont val="Calibri"/>
        <family val="2"/>
        <scheme val="minor"/>
      </rPr>
      <t xml:space="preserve">Anlage A14 zum Vergabeverfahren 0311-2026 Evigain                                                                                                                Erweiterte Richtwertmethode nach UfAB 2018                          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</si>
</sst>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00000000_ ;\-#,##0.0000000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0" fontId="0" fillId="3" borderId="3" xfId="0" applyFill="1" applyBorder="1"/>
    <xf numFmtId="0" fontId="0" fillId="5" borderId="15" xfId="0" applyFill="1" applyBorder="1"/>
    <xf numFmtId="0" fontId="0" fillId="3" borderId="7" xfId="0" applyFill="1" applyBorder="1" applyAlignment="1">
      <alignment vertical="center"/>
    </xf>
    <xf numFmtId="0" fontId="0" fillId="5" borderId="15" xfId="0" applyFill="1" applyBorder="1" applyAlignment="1">
      <alignment wrapText="1"/>
    </xf>
    <xf numFmtId="0" fontId="0" fillId="3" borderId="4" xfId="0" applyFill="1" applyBorder="1" applyAlignment="1">
      <alignment vertical="center"/>
    </xf>
    <xf numFmtId="0" fontId="0" fillId="3" borderId="9" xfId="0" applyFill="1" applyBorder="1"/>
    <xf numFmtId="164" fontId="0" fillId="4" borderId="1" xfId="1" applyNumberFormat="1" applyFont="1" applyFill="1" applyBorder="1" applyAlignment="1">
      <alignment horizontal="center" vertical="center"/>
    </xf>
    <xf numFmtId="164" fontId="0" fillId="4" borderId="5" xfId="1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1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4" borderId="2" xfId="0" applyFill="1" applyBorder="1" applyAlignment="1">
      <alignment horizontal="center" wrapText="1"/>
    </xf>
    <xf numFmtId="0" fontId="0" fillId="3" borderId="17" xfId="0" applyFill="1" applyBorder="1"/>
    <xf numFmtId="0" fontId="0" fillId="3" borderId="18" xfId="0" applyFill="1" applyBorder="1"/>
    <xf numFmtId="0" fontId="0" fillId="3" borderId="8" xfId="0" applyFill="1" applyBorder="1"/>
    <xf numFmtId="0" fontId="5" fillId="3" borderId="19" xfId="0" applyFont="1" applyFill="1" applyBorder="1"/>
    <xf numFmtId="0" fontId="0" fillId="0" borderId="20" xfId="0" applyBorder="1"/>
    <xf numFmtId="0" fontId="0" fillId="6" borderId="22" xfId="0" applyFill="1" applyBorder="1"/>
    <xf numFmtId="0" fontId="0" fillId="3" borderId="21" xfId="0" applyFill="1" applyBorder="1"/>
    <xf numFmtId="0" fontId="3" fillId="3" borderId="23" xfId="0" applyFont="1" applyFill="1" applyBorder="1"/>
    <xf numFmtId="0" fontId="0" fillId="5" borderId="0" xfId="0" applyFill="1"/>
    <xf numFmtId="0" fontId="3" fillId="5" borderId="23" xfId="0" applyFont="1" applyFill="1" applyBorder="1"/>
    <xf numFmtId="0" fontId="3" fillId="5" borderId="0" xfId="0" applyFont="1" applyFill="1"/>
    <xf numFmtId="0" fontId="0" fillId="5" borderId="24" xfId="0" applyFill="1" applyBorder="1"/>
    <xf numFmtId="0" fontId="3" fillId="3" borderId="23" xfId="0" applyFont="1" applyFill="1" applyBorder="1" applyAlignment="1">
      <alignment wrapText="1"/>
    </xf>
    <xf numFmtId="1" fontId="3" fillId="6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0" fillId="5" borderId="23" xfId="0" applyFill="1" applyBorder="1"/>
    <xf numFmtId="0" fontId="3" fillId="5" borderId="25" xfId="0" applyFont="1" applyFill="1" applyBorder="1" applyAlignment="1">
      <alignment vertical="center"/>
    </xf>
    <xf numFmtId="0" fontId="0" fillId="5" borderId="26" xfId="0" applyFill="1" applyBorder="1" applyAlignment="1">
      <alignment wrapText="1"/>
    </xf>
    <xf numFmtId="3" fontId="0" fillId="0" borderId="10" xfId="0" applyNumberFormat="1" applyBorder="1" applyAlignment="1" applyProtection="1">
      <alignment horizontal="center" vertical="center"/>
      <protection locked="0"/>
    </xf>
    <xf numFmtId="4" fontId="0" fillId="4" borderId="16" xfId="0" applyNumberFormat="1" applyFill="1" applyBorder="1" applyAlignment="1">
      <alignment horizontal="center"/>
    </xf>
    <xf numFmtId="3" fontId="0" fillId="0" borderId="0" xfId="0" applyNumberFormat="1"/>
    <xf numFmtId="0" fontId="3" fillId="3" borderId="25" xfId="0" applyFont="1" applyFill="1" applyBorder="1" applyAlignment="1">
      <alignment vertical="center"/>
    </xf>
    <xf numFmtId="0" fontId="0" fillId="3" borderId="15" xfId="0" applyFill="1" applyBorder="1"/>
    <xf numFmtId="0" fontId="3" fillId="8" borderId="31" xfId="0" applyFont="1" applyFill="1" applyBorder="1" applyAlignment="1">
      <alignment wrapText="1"/>
    </xf>
    <xf numFmtId="9" fontId="3" fillId="9" borderId="0" xfId="3" applyFont="1" applyFill="1" applyBorder="1" applyAlignment="1">
      <alignment horizontal="center"/>
    </xf>
    <xf numFmtId="3" fontId="5" fillId="0" borderId="2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44" fontId="3" fillId="0" borderId="29" xfId="2" applyFont="1" applyFill="1" applyBorder="1" applyAlignment="1" applyProtection="1">
      <alignment vertical="center"/>
      <protection locked="0"/>
    </xf>
    <xf numFmtId="44" fontId="3" fillId="0" borderId="1" xfId="2" applyFont="1" applyFill="1" applyBorder="1" applyAlignment="1" applyProtection="1">
      <alignment vertical="center"/>
      <protection locked="0"/>
    </xf>
    <xf numFmtId="44" fontId="3" fillId="0" borderId="6" xfId="2" applyFont="1" applyFill="1" applyBorder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6" fillId="7" borderId="23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0" fillId="3" borderId="32" xfId="0" applyFill="1" applyBorder="1"/>
    <xf numFmtId="3" fontId="3" fillId="4" borderId="32" xfId="0" applyNumberFormat="1" applyFont="1" applyFill="1" applyBorder="1" applyAlignment="1">
      <alignment horizontal="center" vertical="center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A67B-A811-41B9-A073-14A3A7422976}">
  <sheetPr>
    <pageSetUpPr fitToPage="1"/>
  </sheetPr>
  <dimension ref="A1:M18"/>
  <sheetViews>
    <sheetView tabSelected="1" zoomScale="141" workbookViewId="0">
      <selection activeCell="C15" sqref="C15"/>
    </sheetView>
  </sheetViews>
  <sheetFormatPr baseColWidth="10" defaultRowHeight="15" x14ac:dyDescent="0.25"/>
  <cols>
    <col min="1" max="1" width="37.28515625" customWidth="1"/>
    <col min="2" max="2" width="20.85546875" customWidth="1"/>
    <col min="3" max="6" width="17.7109375" customWidth="1"/>
    <col min="7" max="7" width="19.7109375" customWidth="1"/>
    <col min="9" max="9" width="8.7109375" customWidth="1"/>
    <col min="10" max="13" width="19.140625" bestFit="1" customWidth="1"/>
  </cols>
  <sheetData>
    <row r="1" spans="1:13" ht="59.25" customHeight="1" thickBot="1" x14ac:dyDescent="0.3">
      <c r="A1" s="52" t="s">
        <v>19</v>
      </c>
      <c r="B1" s="53"/>
      <c r="C1" s="53"/>
      <c r="D1" s="53"/>
      <c r="E1" s="53"/>
      <c r="F1" s="53"/>
    </row>
    <row r="2" spans="1:13" x14ac:dyDescent="0.25">
      <c r="A2" s="27" t="s">
        <v>0</v>
      </c>
      <c r="B2" s="45">
        <v>0.1</v>
      </c>
      <c r="C2" s="28"/>
      <c r="D2" s="28"/>
      <c r="E2" s="23" t="s">
        <v>12</v>
      </c>
      <c r="F2" s="24" t="s">
        <v>13</v>
      </c>
    </row>
    <row r="3" spans="1:13" ht="15.75" thickBot="1" x14ac:dyDescent="0.3">
      <c r="A3" s="27" t="s">
        <v>1</v>
      </c>
      <c r="B3" s="47" t="s">
        <v>17</v>
      </c>
      <c r="C3" s="28"/>
      <c r="D3" s="28"/>
      <c r="E3" s="26"/>
      <c r="F3" s="25" t="s">
        <v>14</v>
      </c>
    </row>
    <row r="4" spans="1:13" x14ac:dyDescent="0.25">
      <c r="A4" s="29"/>
      <c r="B4" s="30"/>
      <c r="C4" s="28"/>
      <c r="D4" s="28"/>
      <c r="E4" s="31"/>
      <c r="F4" s="31"/>
    </row>
    <row r="5" spans="1:13" ht="27" x14ac:dyDescent="0.25">
      <c r="A5" s="32" t="s">
        <v>10</v>
      </c>
      <c r="B5" s="33" t="e">
        <f>MAX(C13:C14)</f>
        <v>#DIV/0!</v>
      </c>
      <c r="C5" s="34" t="s">
        <v>11</v>
      </c>
      <c r="D5" s="35" t="e">
        <f>ROUND(B5*(1-B2),0)</f>
        <v>#DIV/0!</v>
      </c>
      <c r="E5" s="31"/>
      <c r="F5" s="31"/>
    </row>
    <row r="6" spans="1:13" ht="15.75" thickBot="1" x14ac:dyDescent="0.3">
      <c r="A6" s="36"/>
      <c r="B6" s="28"/>
      <c r="C6" s="28"/>
      <c r="D6" s="28"/>
      <c r="E6" s="31"/>
      <c r="F6" s="31"/>
    </row>
    <row r="7" spans="1:13" ht="30.95" customHeight="1" thickBot="1" x14ac:dyDescent="0.3">
      <c r="A7" s="3" t="s">
        <v>2</v>
      </c>
      <c r="B7" s="4"/>
      <c r="C7" s="5"/>
      <c r="D7" s="5"/>
      <c r="E7" s="6"/>
      <c r="F7" s="5"/>
      <c r="G7" s="44" t="s">
        <v>16</v>
      </c>
      <c r="J7" s="41"/>
      <c r="K7" s="41"/>
      <c r="L7" s="41"/>
      <c r="M7" s="41"/>
    </row>
    <row r="8" spans="1:13" ht="26.25" customHeight="1" thickBot="1" x14ac:dyDescent="0.3">
      <c r="A8" s="7" t="s">
        <v>15</v>
      </c>
      <c r="B8" s="8"/>
      <c r="C8" s="51"/>
      <c r="D8" s="51"/>
      <c r="E8" s="51"/>
      <c r="F8" s="51"/>
      <c r="G8" s="46">
        <v>675</v>
      </c>
      <c r="J8" s="41"/>
      <c r="K8" s="41"/>
      <c r="L8" s="41"/>
      <c r="M8" s="41"/>
    </row>
    <row r="9" spans="1:13" ht="26.25" customHeight="1" thickBot="1" x14ac:dyDescent="0.3">
      <c r="A9" s="42" t="s">
        <v>18</v>
      </c>
      <c r="B9" s="43"/>
      <c r="C9" s="54"/>
      <c r="D9" s="54"/>
      <c r="E9" s="54"/>
      <c r="F9" s="55"/>
      <c r="G9" s="46">
        <v>2500</v>
      </c>
      <c r="J9" s="41"/>
      <c r="K9" s="41"/>
      <c r="L9" s="41"/>
      <c r="M9" s="41"/>
    </row>
    <row r="10" spans="1:13" ht="26.25" customHeight="1" thickBot="1" x14ac:dyDescent="0.3">
      <c r="A10" s="56" t="s">
        <v>3</v>
      </c>
      <c r="B10" s="57"/>
      <c r="C10" s="58">
        <f>SUM(C8+C9)</f>
        <v>0</v>
      </c>
      <c r="D10" s="58">
        <f>SUM(D8+D9)</f>
        <v>0</v>
      </c>
      <c r="E10" s="58">
        <f>SUM(E8+E9)</f>
        <v>0</v>
      </c>
      <c r="F10" s="58">
        <f>SUM(F8+F9)</f>
        <v>0</v>
      </c>
      <c r="G10" s="46">
        <f>SUM(G8+G9)</f>
        <v>3175</v>
      </c>
    </row>
    <row r="11" spans="1:13" ht="26.25" customHeight="1" x14ac:dyDescent="0.25">
      <c r="A11" s="1" t="s">
        <v>4</v>
      </c>
      <c r="B11" s="13"/>
      <c r="C11" s="48"/>
      <c r="D11" s="49"/>
      <c r="E11" s="50"/>
      <c r="F11" s="50"/>
    </row>
    <row r="12" spans="1:13" ht="26.25" customHeight="1" x14ac:dyDescent="0.25">
      <c r="A12" s="1" t="s">
        <v>9</v>
      </c>
      <c r="B12" s="13"/>
      <c r="C12" s="15" t="e">
        <f t="shared" ref="C12:D12" si="0">C10/C11</f>
        <v>#DIV/0!</v>
      </c>
      <c r="D12" s="14" t="e">
        <f t="shared" si="0"/>
        <v>#DIV/0!</v>
      </c>
      <c r="E12" s="14" t="e">
        <f t="shared" ref="E12:F12" si="1">E10/E11</f>
        <v>#DIV/0!</v>
      </c>
      <c r="F12" s="14" t="e">
        <f t="shared" si="1"/>
        <v>#DIV/0!</v>
      </c>
    </row>
    <row r="13" spans="1:13" ht="26.25" customHeight="1" thickBot="1" x14ac:dyDescent="0.3">
      <c r="A13" s="2" t="s">
        <v>5</v>
      </c>
      <c r="B13" s="39">
        <v>1000</v>
      </c>
      <c r="C13" s="16" t="e">
        <f>C12*$B$13</f>
        <v>#DIV/0!</v>
      </c>
      <c r="D13" s="17" t="e">
        <f>D12*$B$13</f>
        <v>#DIV/0!</v>
      </c>
      <c r="E13" s="17" t="e">
        <f>E12*$B$13</f>
        <v>#DIV/0!</v>
      </c>
      <c r="F13" s="17" t="e">
        <f>F12*$B$13</f>
        <v>#DIV/0!</v>
      </c>
      <c r="H13" s="18"/>
    </row>
    <row r="14" spans="1:13" ht="26.25" customHeight="1" thickBot="1" x14ac:dyDescent="0.3">
      <c r="A14" s="37"/>
      <c r="B14" s="9"/>
      <c r="C14" s="11"/>
      <c r="D14" s="11"/>
      <c r="E14" s="38"/>
      <c r="F14" s="38"/>
    </row>
    <row r="15" spans="1:13" ht="33" customHeight="1" thickBot="1" x14ac:dyDescent="0.3">
      <c r="A15" s="7" t="s">
        <v>6</v>
      </c>
      <c r="B15" s="20"/>
      <c r="C15" s="19" t="e">
        <f>IF(C13&gt;=$D$5,"Angebot innerhalb SB","Angebot außerhalb SB")</f>
        <v>#DIV/0!</v>
      </c>
      <c r="D15" s="19" t="e">
        <f t="shared" ref="D15:E15" si="2">IF(D13&gt;=$D$5,"Angebot innerhalb SB","Angebot außerhalb SB")</f>
        <v>#DIV/0!</v>
      </c>
      <c r="E15" s="19" t="e">
        <f t="shared" si="2"/>
        <v>#DIV/0!</v>
      </c>
      <c r="F15" s="19" t="e">
        <f t="shared" ref="F15" si="3">IF(F13&gt;=$D$5,"Angebot innerhalb SB","Angebot außerhalb SB")</f>
        <v>#DIV/0!</v>
      </c>
    </row>
    <row r="16" spans="1:13" ht="26.25" customHeight="1" x14ac:dyDescent="0.25">
      <c r="A16" s="12" t="s">
        <v>7</v>
      </c>
      <c r="B16" s="21"/>
      <c r="C16" s="40" t="e">
        <f>IF($C$13&gt;=$D$5,C10,)</f>
        <v>#DIV/0!</v>
      </c>
      <c r="D16" s="40" t="e">
        <f>IF($C$13&gt;=$D$5,D10,)</f>
        <v>#DIV/0!</v>
      </c>
      <c r="E16" s="40" t="e">
        <f>IF($C$13&gt;=$D$5,E10,)</f>
        <v>#DIV/0!</v>
      </c>
      <c r="F16" s="40" t="e">
        <f>IF($C$13&gt;=$D$5,F10,)</f>
        <v>#DIV/0!</v>
      </c>
    </row>
    <row r="17" spans="1:6" ht="26.25" customHeight="1" thickBot="1" x14ac:dyDescent="0.3">
      <c r="A17" s="10" t="s">
        <v>8</v>
      </c>
      <c r="B17" s="22"/>
      <c r="C17" s="40" t="e">
        <f>IF($C$13&gt;=$D$5,C11,)</f>
        <v>#DIV/0!</v>
      </c>
      <c r="D17" s="40" t="e">
        <f>IF($C$13&gt;=$D$5,D11,)</f>
        <v>#DIV/0!</v>
      </c>
      <c r="E17" s="40" t="e">
        <f>IF($C$13&gt;=$D$5,E11,)</f>
        <v>#DIV/0!</v>
      </c>
      <c r="F17" s="40" t="e">
        <f>IF($C$13&gt;=$D$5,F11,)</f>
        <v>#DIV/0!</v>
      </c>
    </row>
    <row r="18" spans="1:6" ht="15.75" customHeight="1" x14ac:dyDescent="0.25">
      <c r="A18" s="37"/>
      <c r="B18" s="9"/>
      <c r="C18" s="11"/>
      <c r="D18" s="11"/>
      <c r="E18" s="38"/>
      <c r="F18" s="38"/>
    </row>
  </sheetData>
  <mergeCells count="1">
    <mergeCell ref="A1:F1"/>
  </mergeCells>
  <pageMargins left="0.7" right="0.7" top="0.78740157499999996" bottom="0.78740157499999996" header="0.3" footer="0.3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A6811364D1C94F9857764B580E9475" ma:contentTypeVersion="16" ma:contentTypeDescription="Ein neues Dokument erstellen." ma:contentTypeScope="" ma:versionID="a24ee4b8b0a5c590800b20cbc67b129a">
  <xsd:schema xmlns:xsd="http://www.w3.org/2001/XMLSchema" xmlns:xs="http://www.w3.org/2001/XMLSchema" xmlns:p="http://schemas.microsoft.com/office/2006/metadata/properties" xmlns:ns2="9561d142-93b9-45ca-bf2e-efbcbac45891" xmlns:ns3="7816820a-ef04-4dde-84c3-522f4d876e06" targetNamespace="http://schemas.microsoft.com/office/2006/metadata/properties" ma:root="true" ma:fieldsID="6c717d22c562aad095f1b933ee2a8ecf" ns2:_="" ns3:_="">
    <xsd:import namespace="9561d142-93b9-45ca-bf2e-efbcbac45891"/>
    <xsd:import namespace="7816820a-ef04-4dde-84c3-522f4d876e0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1d142-93b9-45ca-bf2e-efbcbac458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e0ad07f-64eb-423e-9ccf-ba04f7f483fb}" ma:internalName="TaxCatchAll" ma:showField="CatchAllData" ma:web="9561d142-93b9-45ca-bf2e-efbcbac4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6820a-ef04-4dde-84c3-522f4d876e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22dd3d1c-af0d-47ff-a124-896e996f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561d142-93b9-45ca-bf2e-efbcbac45891">ETVK74P33CD5-561046658-53657</_dlc_DocId>
    <TaxCatchAll xmlns="9561d142-93b9-45ca-bf2e-efbcbac45891" xsi:nil="true"/>
    <lcf76f155ced4ddcb4097134ff3c332f xmlns="7816820a-ef04-4dde-84c3-522f4d876e06">
      <Terms xmlns="http://schemas.microsoft.com/office/infopath/2007/PartnerControls"/>
    </lcf76f155ced4ddcb4097134ff3c332f>
    <_dlc_DocIdUrl xmlns="9561d142-93b9-45ca-bf2e-efbcbac45891">
      <Url>https://humandigitalsde.sharepoint.com/sites/Dokumentencenter/_layouts/15/DocIdRedir.aspx?ID=ETVK74P33CD5-561046658-53657</Url>
      <Description>ETVK74P33CD5-561046658-53657</Description>
    </_dlc_DocIdUrl>
  </documentManagement>
</p:properties>
</file>

<file path=customXml/itemProps1.xml><?xml version="1.0" encoding="utf-8"?>
<ds:datastoreItem xmlns:ds="http://schemas.openxmlformats.org/officeDocument/2006/customXml" ds:itemID="{8791199E-4791-4AD6-90E3-A2C70366B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9B6989-83E1-43F4-AD81-147AED57EDE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7C240A2-9464-428F-A288-22894864B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61d142-93b9-45ca-bf2e-efbcbac45891"/>
    <ds:schemaRef ds:uri="7816820a-ef04-4dde-84c3-522f4d876e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A809F1-C55C-48A4-BA91-AA9BBFCADB71}">
  <ds:schemaRefs>
    <ds:schemaRef ds:uri="http://www.w3.org/XML/1998/namespace"/>
    <ds:schemaRef ds:uri="http://purl.org/dc/elements/1.1/"/>
    <ds:schemaRef ds:uri="7816820a-ef04-4dde-84c3-522f4d876e06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61d142-93b9-45ca-bf2e-efbcbac4589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 Dornseiff</dc:creator>
  <cp:keywords/>
  <dc:description/>
  <cp:lastModifiedBy>Röhm, Andreas</cp:lastModifiedBy>
  <cp:lastPrinted>2026-05-13T08:56:00Z</cp:lastPrinted>
  <dcterms:created xsi:type="dcterms:W3CDTF">2019-05-10T13:02:44Z</dcterms:created>
  <dcterms:modified xsi:type="dcterms:W3CDTF">2026-05-13T08:58:01Z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0x010100EDA6811364D1C94F9857764B580E9475</vt:lpwstr>
  </property>
  <property fmtid="{D5CDD505-2E9C-101B-9397-08002B2CF9AE}" pid="3" name="_dlc_DocIdItemGuid">
    <vt:lpwstr>9355f6fd-1cdb-48a3-9f82-7ff1abba5773</vt:lpwstr>
  </property>
  <property fmtid="{D5CDD505-2E9C-101B-9397-08002B2CF9AE}" pid="4" name="MediaServiceImageTags">
    <vt:lpwstr/>
  </property>
</Properties>
</file>