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Blb\dfs\AC\AG1\ag1_17\Vergabeakten\2026\005-26-00203 (P26-2023)\02 Vergabeunterlagen\01 Vertragsentwurf\"/>
    </mc:Choice>
  </mc:AlternateContent>
  <xr:revisionPtr revIDLastSave="0" documentId="13_ncr:1_{AF46F90B-7A59-4D20-B373-627C52651FC1}" xr6:coauthVersionLast="47" xr6:coauthVersionMax="47" xr10:uidLastSave="{00000000-0000-0000-0000-000000000000}"/>
  <bookViews>
    <workbookView xWindow="-120" yWindow="-18120" windowWidth="29040" windowHeight="17520" activeTab="4" xr2:uid="{DCF0E900-7989-4FE0-85E9-2350A3FB2A9F}"/>
  </bookViews>
  <sheets>
    <sheet name="Anrechenbare Kosten" sheetId="1" r:id="rId1"/>
    <sheet name="Grundleistungen Gebäude" sheetId="6" r:id="rId2"/>
    <sheet name="Besondere Leistungen Gebäude" sheetId="19" r:id="rId3"/>
    <sheet name="Stundensätze" sheetId="23" r:id="rId4"/>
    <sheet name="Zusammenstellung " sheetId="16" r:id="rId5"/>
  </sheets>
  <definedNames>
    <definedName name="_xlnm.Print_Area" localSheetId="0">'Anrechenbare Kosten'!$A$1:$C$32</definedName>
    <definedName name="_xlnm.Print_Area" localSheetId="2">'Besondere Leistungen Gebäude'!$A$1:$H$22</definedName>
    <definedName name="_xlnm.Print_Area" localSheetId="1">'Grundleistungen Gebäude'!$A$1:$D$31</definedName>
    <definedName name="_xlnm.Print_Area" localSheetId="4">'Zusammenstellung '!$A$1:$B$11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7" i="19" l="1"/>
  <c r="E7" i="23"/>
  <c r="E8" i="23"/>
  <c r="E9" i="23"/>
  <c r="E10" i="23"/>
  <c r="E11" i="23"/>
  <c r="E12" i="23"/>
  <c r="E13" i="23" l="1"/>
  <c r="E15" i="23" s="1"/>
  <c r="E17" i="23"/>
  <c r="H6" i="19" l="1"/>
  <c r="I10" i="6"/>
  <c r="I8" i="6"/>
  <c r="I14" i="6"/>
  <c r="H17" i="19" l="1"/>
  <c r="H20" i="19" l="1"/>
  <c r="H19" i="19"/>
  <c r="I9" i="6"/>
  <c r="I11" i="6" s="1"/>
  <c r="I13" i="6" s="1"/>
  <c r="H22" i="19" l="1"/>
  <c r="B6" i="16" s="1"/>
  <c r="C25" i="1"/>
  <c r="C27" i="1" s="1"/>
  <c r="C29" i="1" l="1"/>
  <c r="I15" i="6" l="1"/>
  <c r="A9" i="16"/>
  <c r="I17" i="6" l="1"/>
  <c r="C4" i="6" s="1"/>
  <c r="D9" i="6"/>
  <c r="D10" i="6"/>
  <c r="D11" i="6"/>
  <c r="D17" i="6" l="1"/>
  <c r="D16" i="6"/>
  <c r="D15" i="6"/>
  <c r="D14" i="6"/>
  <c r="D13" i="6"/>
  <c r="D12" i="6"/>
  <c r="D18" i="6" l="1"/>
  <c r="B18" i="6"/>
  <c r="D20" i="6" l="1"/>
  <c r="D22" i="6" s="1"/>
  <c r="D24" i="6" l="1"/>
  <c r="D26" i="6" s="1"/>
  <c r="D28" i="6" l="1"/>
  <c r="D31" i="6" s="1"/>
  <c r="B5" i="16" s="1"/>
  <c r="B7" i="16" l="1"/>
  <c r="B9" i="16" s="1"/>
  <c r="B11"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Gurr Martina (BLB Z)</author>
  </authors>
  <commentList>
    <comment ref="H6" authorId="0" shapeId="0" xr:uid="{257BD380-6569-4063-8971-0A073516FEED}">
      <text>
        <r>
          <rPr>
            <b/>
            <sz val="9"/>
            <color indexed="81"/>
            <rFont val="Segoe UI"/>
            <family val="2"/>
          </rPr>
          <t>§ 33HOAI
1) Für Grundleistungen bei Gebäuden und Innenräumen sind die Kosten der Baukonstruktion anrechenbar.
(2) Für Grundleistungen bei Gebäuden und Innenräumen sind auch die Kosten für Technische Anlagen, die der Auftragnehmer nicht fachlich plant oder deren Ausführung er nicht fachlich überwacht,
1. vollständig anrechenbar bis zu einem Betrag von 25 Prozent der sonstigen anrechenbaren Kosten und
2. zur Hälfte anrechenbar mit dem Betrag, der 25 Prozent der sonstigen anrechenbaren Kosten übersteigt.
(3) Nicht anrechenbar sind insbesondere die Kosten für das Herrichten, für die nichtöffentliche Erschließung sowie für Leistungen zur Ausstattung und zu Kunstwerken, soweit der Auftragnehmer die Leistungen weder plant noch bei der Beschaffung mitwirkt oder ihre Ausführung oder ihren Einbau fachlich überwacht.</t>
        </r>
      </text>
    </comment>
  </commentList>
</comments>
</file>

<file path=xl/sharedStrings.xml><?xml version="1.0" encoding="utf-8"?>
<sst xmlns="http://schemas.openxmlformats.org/spreadsheetml/2006/main" count="147" uniqueCount="117">
  <si>
    <t>Betrag</t>
  </si>
  <si>
    <t>Gesamtkosten</t>
  </si>
  <si>
    <t>[netto]</t>
  </si>
  <si>
    <t>Umsatzsteuer:</t>
  </si>
  <si>
    <t>[brutto]</t>
  </si>
  <si>
    <t>Honorarzone III</t>
  </si>
  <si>
    <t>anrechenbare Kosten:</t>
  </si>
  <si>
    <t>Leistungsphase</t>
  </si>
  <si>
    <t>Grundleistung gem. HOAI</t>
  </si>
  <si>
    <t>Betrag [€ / netto]</t>
  </si>
  <si>
    <t>(3,0)</t>
  </si>
  <si>
    <t>(7,0)</t>
  </si>
  <si>
    <t>Lph 3</t>
  </si>
  <si>
    <t>Summe Honorar: [€ / netto]</t>
  </si>
  <si>
    <t>Umbauzuschlag: [€ / netto]</t>
  </si>
  <si>
    <t>Lph 4</t>
  </si>
  <si>
    <t>Lph 5</t>
  </si>
  <si>
    <t>(25,0)</t>
  </si>
  <si>
    <t>Lph 6</t>
  </si>
  <si>
    <t>(10,0)</t>
  </si>
  <si>
    <t>Lph 7</t>
  </si>
  <si>
    <t>(4,0)</t>
  </si>
  <si>
    <t>Lph 8</t>
  </si>
  <si>
    <t>Lph 9</t>
  </si>
  <si>
    <t>Summe:</t>
  </si>
  <si>
    <t>angeboten wird:</t>
  </si>
  <si>
    <t>beauftragte Teilleistung</t>
  </si>
  <si>
    <t>Bearbeiter</t>
  </si>
  <si>
    <t>(15,0)</t>
  </si>
  <si>
    <t>Nebenkosten: [v.H]</t>
  </si>
  <si>
    <t>Nebenkosten: [€ / netto]</t>
  </si>
  <si>
    <t>Umbauzuschlag: [v.H]</t>
  </si>
  <si>
    <t>Lph 1</t>
  </si>
  <si>
    <t xml:space="preserve">Lph 2 </t>
  </si>
  <si>
    <t>(32,0)</t>
  </si>
  <si>
    <t>(2,0)</t>
  </si>
  <si>
    <t>Prüfen und Anerkennen von Plänen Dritter, nicht an der Planung fachlich Beteiligter auf Übereinstimmung mit den Ausführungsplänen (zum Beispiel Werkstattzeichnungen von Unternehmen, Aufstellungs- und
Fundamentpläne nutzungsspezifischer oder betriebstechnischer Anlagen), soweit die Leistungen Anlagen betreffen, die in den anrechenbaren Kosten
nicht erfasst sind.</t>
  </si>
  <si>
    <t>Aufstellen, Überwachen und Fortschreiben von differenzierten Zeit-, Kosten- oder  Kapazitätsplänen</t>
  </si>
  <si>
    <t>gesamt Summe Honorar: [€ / netto]</t>
  </si>
  <si>
    <t xml:space="preserve"> Angebotssumme  [€ / netto]</t>
  </si>
  <si>
    <t>Angebotssumme [€ / brutto]</t>
  </si>
  <si>
    <t xml:space="preserve">Zusammenstellung der Honorare </t>
  </si>
  <si>
    <t xml:space="preserve"> [€ / netto]</t>
  </si>
  <si>
    <t>Hinweis:</t>
  </si>
  <si>
    <t>Lph 1 besondere Leistung entsprechend  Anlage 3</t>
  </si>
  <si>
    <t>Lph 2 besondere Leistung entsprechend  Anlage 3</t>
  </si>
  <si>
    <t>Lph 5 besondere Leistung entsprechend  Anlage 3</t>
  </si>
  <si>
    <t>Lph 8 besondere Leistung entsprechend  Anlage 3</t>
  </si>
  <si>
    <t>Leistungsbild Gebäude</t>
  </si>
  <si>
    <t>a) Leistungsbild Gebäude</t>
  </si>
  <si>
    <t>Grundleistungen Objektplanung Gebäude</t>
  </si>
  <si>
    <t>Hilfskräfte</t>
  </si>
  <si>
    <t>Zeichner und Schreibkräfte</t>
  </si>
  <si>
    <t>Techniker</t>
  </si>
  <si>
    <t>Inhaber / Geschäftsführer</t>
  </si>
  <si>
    <t>100er-Kostengruppe - Grundstück</t>
  </si>
  <si>
    <t>keine Angaben</t>
  </si>
  <si>
    <t>200er-Kostengruppe - Herrichten und Erschließen</t>
  </si>
  <si>
    <t>300er-Kostengruppe - Baukonstruktionen</t>
  </si>
  <si>
    <t>600er-Kostengruppe - Ausstattung und Kunstwerke</t>
  </si>
  <si>
    <t>700er-Kostengruppe - Baunebenkosten</t>
  </si>
  <si>
    <t>Zu- bzw. Abschlag: [€ / netto]</t>
  </si>
  <si>
    <t>Nebenkosten; [v.H.]</t>
  </si>
  <si>
    <t>Summe: [€ / netto]</t>
  </si>
  <si>
    <t>Abrechnungsmethode</t>
  </si>
  <si>
    <t>Anzahl</t>
  </si>
  <si>
    <t>Stundensätze</t>
  </si>
  <si>
    <t>pauschal</t>
  </si>
  <si>
    <t>Einzelpreis [€ / netto]</t>
  </si>
  <si>
    <t>Die Planungskosten, die z.B bei ausführenden Generalunternehmen entstehen, werden der Kostengruppe 700 und damit nicht den anrechenbaren Kosten zugeordnet.</t>
  </si>
  <si>
    <t>nach sonstiger Einheit</t>
  </si>
  <si>
    <t>Basishonorarsatz</t>
  </si>
  <si>
    <t>Einheit</t>
  </si>
  <si>
    <t>Honorar 100% Grundleistungen</t>
  </si>
  <si>
    <t>400er-Kostengruppe - Technische Anlagen (inkl. KG 490)</t>
  </si>
  <si>
    <t>500er-Kostengruppe - Außenanlagen (ohne KG 540, inkl. KG 548, 549)</t>
  </si>
  <si>
    <t>Aufstellen einer vertieften Kostenschätzung nach DIN 276:2018-12, einschließlich 2. Ebene über alle Kostengruppen, zusätzlich Aufgliederung der Kostengruppe 400 bis zur 3. Ebene. Mit dieser besonderen Leistung wird die Grundleistung g) der Leistungsphase 2 ergänzt.</t>
  </si>
  <si>
    <t>Aufstellen und Fortschreiben einer vertieften Kostenberechnung nach DIN 276:2018-12, einschließlich 3. Ebene über alle Kostengruppen, zusätzlich Aufgliederung der Kostengruppe 400 bis zur 4. Ebene (DIN 276:2018-12 Tabelle 4 – Mengen und Bezugseinheiten für die Kostengruppe 400). Mit dieser besonderen Leistung wird die Grundleistung e) der Leistungsphase 3 ergänzt.</t>
  </si>
  <si>
    <t>Name des Bieters</t>
  </si>
  <si>
    <t>Honorarzone I</t>
  </si>
  <si>
    <t>Honorarzone II</t>
  </si>
  <si>
    <t>Honorarzone IV</t>
  </si>
  <si>
    <t>Honorarzone V</t>
  </si>
  <si>
    <t>KG 300</t>
  </si>
  <si>
    <t>25% von KG 300</t>
  </si>
  <si>
    <t>50 % der restlichen KG 400</t>
  </si>
  <si>
    <t>KG 200 die der AN plant oder überwacht</t>
  </si>
  <si>
    <t>KG 600 die der AN plant oder überwacht</t>
  </si>
  <si>
    <t>anrechenbare Kosten,die der AN plant oder überwacht</t>
  </si>
  <si>
    <t>Bitte prüfen und projektspezifisch anpassen</t>
  </si>
  <si>
    <t>KG 400, die der AN nicht fachlich plant oder überwacht</t>
  </si>
  <si>
    <t>anrechenbare Kosten</t>
  </si>
  <si>
    <t xml:space="preserve">   </t>
  </si>
  <si>
    <t>Besondere Leistungen Objektplanung Gebäude</t>
  </si>
  <si>
    <t>Zu- (+) bzw. Abschlag (-): [v.H] auf die Basishonorarsatzvergütung</t>
  </si>
  <si>
    <t>Summe inkl. Zu- bzw. Abschlag:</t>
  </si>
  <si>
    <t>Summe inkl. Umbauzuschlag (Nettohonorar):</t>
  </si>
  <si>
    <r>
      <t xml:space="preserve">Vom Bieter auszufüllen sind alle grün hinterlegten Felder auf den nachfolgenden Tabellenblättern. Bei einem evtl. Abschlag ist ein negativer Wert einzutragen.
Verändern sich im weiteren Projektablauf die anrechenbaren Kosten für die jeweiligen Leistungsbilder und Anlagengruppen innerhalb der Tafelwerte der HOAI, gelten bzgl. der Honorierung der Grundleistungen die entsprechend angepassten Honorare. Bei Erreichen des oberen Tafelwertes werden die Honorare für Grundleistungen nicht weiter angepasst.
Sofern die anrechenbaren Kosten die Tafelwerte bereits nach den Angaben, die dem Angebot zugrunde liegen, überschreiten, werden die Honorare der Grundleistungen auch bei Kostenveränderungen nicht angepasst, dh. sie sind pauschaliert.
Die besonderen Leistungen und die Beratungsleistungen sind - sofern keine andere Abrechnungsmethode angegeben ist - als Pauschale anzubieten. Besondere Leistungen und Beratungsleistungen werden unabhängig von den Baukosten, zuzüglich Nebenkosten, aber ohne Zuschläge gezahlt.
</t>
    </r>
    <r>
      <rPr>
        <b/>
        <sz val="11"/>
        <rFont val="Arial"/>
        <family val="2"/>
      </rPr>
      <t>*Die Bestandsgeräte (insbesondere die Zerreißmaschine) sind nutzerspezifische Anlagen (KG470) und gemäß § 33 Absatz 2 HOAI Bestandteil der anrechenbaren Kosten. Die Anschaffungskosten (KG 470) der Bestandsgeräte betragen 6.331.000 € brutto / 5.320.168 € netto und sie sind nur in Teilen, also mit einem Prozentsatz zwischen 0% und maximal 10% der Anschaffungskosten (laut Angebot) als Kosten der Technischen Anlagen anrechenbar. Die anrechenbaren Kosten für den physikalischen Messraum betragen 24.000 €  netto und sie sind ebenfalls in der KG 470 enthalten. Die Kosten der KG 210 sind anrechenbar, soweit der Auftragnehmer die Leistungen plant oder deren Ausführung überwacht (Kostenannahme KG 210: 100.000,00 € netto).</t>
    </r>
  </si>
  <si>
    <t>mitzuverarbeitende Bausubstanz</t>
  </si>
  <si>
    <t>psch.</t>
  </si>
  <si>
    <t>Dipl. - Ing.</t>
  </si>
  <si>
    <t>sachbearbeitende Diplom-Ingenieure</t>
  </si>
  <si>
    <t>projektleitende Diplom-Ingenieure</t>
  </si>
  <si>
    <t>Verrechnungssatz</t>
  </si>
  <si>
    <t>Stundenansatz</t>
  </si>
  <si>
    <t>Qualifikation</t>
  </si>
  <si>
    <t>Aufmaß und Erstellung bzw. Fortschreibung von Bestandsplänen (Grundrisse, Schnitte, Ansichten) als Planungsgrundlage.</t>
  </si>
  <si>
    <t xml:space="preserve">Objektplanung Gebäude und Innenräume </t>
  </si>
  <si>
    <t>Projektbezeichnung:</t>
  </si>
  <si>
    <t xml:space="preserve">Anlage 05 Honorarangebot zum Vertrag </t>
  </si>
  <si>
    <t>AC RWTH Luft- und Raumfahrt Sanierung Brandschutz</t>
  </si>
  <si>
    <t>Maßnahmennummer: 45-12-2110-25-001</t>
  </si>
  <si>
    <t>Begutachtung ausgewählter Bauteile hinsichtlich ihrer brandschutztechnischen Eigenschaften und Übereinstimmung mit den Anforderungen des Brandschutzkonzeptes einschließlich Dokumentation der Ergebnisse als Planungsgrundlage.</t>
  </si>
  <si>
    <t>Gutachten: Prüfung ausgewählter Installationsdurchführungen (insbesondere ELT-Schottungen) durch brandschutztechnisch klassifizierte Bauteile hinsichtlich ihrer Übereinstimmung mit den Anforderungen des Brandschutzkonzeptes.</t>
  </si>
  <si>
    <t>AC RWTH Luft- und Raumfahrt Sanierung Brandschutz
Besondere Leistungen</t>
  </si>
  <si>
    <t>AC RWTH Luft- und Raumfahrt Sanierung Brandschutz
Grundleistungen</t>
  </si>
  <si>
    <t>AC RWTH Luft- und Raumfahrt Sanierung Brandschutz
Stundensätze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</si>
</sst>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0.00\ &quot;€&quot;;\-#,##0.00\ &quot;€&quot;"/>
    <numFmt numFmtId="8" formatCode="#,##0.00\ &quot;€&quot;;[Red]\-#,##0.00\ &quot;€&quot;"/>
    <numFmt numFmtId="44" formatCode="_-* #,##0.00\ &quot;€&quot;_-;\-* #,##0.00\ &quot;€&quot;_-;_-* &quot;-&quot;??\ &quot;€&quot;_-;_-@_-"/>
    <numFmt numFmtId="164" formatCode="#,##0.00\ &quot;€&quot;"/>
    <numFmt numFmtId="165" formatCode="0.0"/>
    <numFmt numFmtId="166" formatCode="0.0%"/>
    <numFmt numFmtId="167" formatCode="#,##0.00\ _€"/>
    <numFmt numFmtId="168" formatCode="#,##0_ ;\-#,##0\ "/>
    <numFmt numFmtId="169" formatCode="#,##0.0_ ;\-#,##0.0\ "/>
  </numFmts>
  <fonts count="23">
    <font>
      <sz val="10"/>
      <color theme="1"/>
      <name val="Arial"/>
      <family val="2"/>
    </font>
    <font>
      <sz val="10"/>
      <color theme="1"/>
      <name val="Arial"/>
      <family val="2"/>
    </font>
    <font>
      <b/>
      <sz val="10"/>
      <color theme="1"/>
      <name val="Arial"/>
      <family val="2"/>
    </font>
    <font>
      <b/>
      <sz val="12"/>
      <color theme="1"/>
      <name val="Arial"/>
      <family val="2"/>
    </font>
    <font>
      <b/>
      <sz val="11"/>
      <color theme="1"/>
      <name val="Arial"/>
      <family val="2"/>
    </font>
    <font>
      <b/>
      <sz val="8"/>
      <color theme="1"/>
      <name val="Arial"/>
      <family val="2"/>
    </font>
    <font>
      <b/>
      <sz val="10"/>
      <name val="Arial"/>
      <family val="2"/>
    </font>
    <font>
      <sz val="10"/>
      <name val="Arial"/>
      <family val="2"/>
    </font>
    <font>
      <b/>
      <sz val="16"/>
      <name val="Arial"/>
      <family val="2"/>
    </font>
    <font>
      <b/>
      <sz val="11"/>
      <name val="Arial"/>
      <family val="2"/>
    </font>
    <font>
      <sz val="11"/>
      <color theme="1"/>
      <name val="Arial"/>
      <family val="2"/>
    </font>
    <font>
      <b/>
      <sz val="10"/>
      <color theme="0"/>
      <name val="Arial"/>
      <family val="2"/>
    </font>
    <font>
      <sz val="10"/>
      <color rgb="FFFF0000"/>
      <name val="Arial"/>
      <family val="2"/>
    </font>
    <font>
      <sz val="10"/>
      <color theme="0"/>
      <name val="Arial"/>
      <family val="2"/>
    </font>
    <font>
      <sz val="12"/>
      <color theme="1"/>
      <name val="Arial"/>
      <family val="2"/>
    </font>
    <font>
      <b/>
      <sz val="12"/>
      <name val="Arial"/>
      <family val="2"/>
    </font>
    <font>
      <sz val="12"/>
      <color rgb="FFFF0000"/>
      <name val="Arial"/>
      <family val="2"/>
    </font>
    <font>
      <b/>
      <sz val="12"/>
      <color rgb="FFFF0000"/>
      <name val="Arial"/>
      <family val="2"/>
    </font>
    <font>
      <sz val="11"/>
      <name val="Arial"/>
      <family val="2"/>
    </font>
    <font>
      <b/>
      <sz val="9"/>
      <color indexed="81"/>
      <name val="Segoe UI"/>
      <family val="2"/>
    </font>
    <font>
      <sz val="10"/>
      <color theme="1"/>
      <name val="Futura Book"/>
      <family val="2"/>
    </font>
    <font>
      <b/>
      <u/>
      <sz val="16"/>
      <name val="Arial"/>
      <family val="2"/>
    </font>
    <font>
      <b/>
      <sz val="10"/>
      <color theme="1"/>
      <name val="Futura Book"/>
    </font>
  </fonts>
  <fills count="10">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s>
  <borders count="6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top style="thin">
        <color indexed="64"/>
      </top>
      <bottom/>
      <diagonal/>
    </border>
    <border>
      <left style="hair">
        <color indexed="64"/>
      </left>
      <right/>
      <top style="thin">
        <color indexed="64"/>
      </top>
      <bottom style="thin">
        <color indexed="64"/>
      </bottom>
      <diagonal/>
    </border>
    <border>
      <left style="hair">
        <color indexed="64"/>
      </left>
      <right/>
      <top/>
      <bottom/>
      <diagonal/>
    </border>
    <border>
      <left style="hair">
        <color indexed="64"/>
      </left>
      <right/>
      <top/>
      <bottom style="thin">
        <color indexed="64"/>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thin">
        <color auto="1"/>
      </left>
      <right/>
      <top style="thin">
        <color auto="1"/>
      </top>
      <bottom style="medium">
        <color auto="1"/>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s>
  <cellStyleXfs count="5">
    <xf numFmtId="0" fontId="0" fillId="0" borderId="0"/>
    <xf numFmtId="44" fontId="1" fillId="0" borderId="0" applyFont="0" applyFill="0" applyBorder="0" applyAlignment="0" applyProtection="0"/>
    <xf numFmtId="0" fontId="7" fillId="0" borderId="0"/>
    <xf numFmtId="44" fontId="1" fillId="0" borderId="0" applyFont="0" applyFill="0" applyBorder="0" applyAlignment="0" applyProtection="0"/>
    <xf numFmtId="0" fontId="20" fillId="0" borderId="0"/>
  </cellStyleXfs>
  <cellXfs count="278">
    <xf numFmtId="0" fontId="0" fillId="0" borderId="0" xfId="0"/>
    <xf numFmtId="0" fontId="4" fillId="2" borderId="8" xfId="0" applyFont="1" applyFill="1" applyBorder="1" applyAlignment="1">
      <alignment horizontal="right" vertical="center"/>
    </xf>
    <xf numFmtId="0" fontId="0" fillId="0" borderId="0" xfId="0" applyBorder="1" applyAlignment="1">
      <alignment horizontal="center"/>
    </xf>
    <xf numFmtId="0" fontId="2" fillId="2" borderId="1" xfId="0" applyFont="1" applyFill="1" applyBorder="1" applyAlignment="1">
      <alignment horizontal="right" vertical="center"/>
    </xf>
    <xf numFmtId="0" fontId="0" fillId="0" borderId="0" xfId="0" applyAlignment="1">
      <alignment horizontal="center"/>
    </xf>
    <xf numFmtId="0" fontId="2" fillId="0" borderId="0" xfId="0" applyFont="1" applyBorder="1" applyAlignment="1">
      <alignment horizontal="right" vertical="center"/>
    </xf>
    <xf numFmtId="0" fontId="0" fillId="3" borderId="1" xfId="0" applyFill="1" applyBorder="1" applyAlignment="1">
      <alignment horizontal="center" vertical="center"/>
    </xf>
    <xf numFmtId="0" fontId="0" fillId="0" borderId="0" xfId="0" applyFill="1" applyBorder="1" applyAlignment="1">
      <alignment horizontal="center" vertical="center"/>
    </xf>
    <xf numFmtId="0" fontId="2" fillId="0" borderId="0" xfId="0" applyFont="1" applyFill="1" applyBorder="1" applyAlignment="1">
      <alignment horizontal="right" vertical="center"/>
    </xf>
    <xf numFmtId="0" fontId="0" fillId="0" borderId="1" xfId="0" applyFill="1" applyBorder="1" applyAlignment="1">
      <alignment horizontal="center" vertical="center"/>
    </xf>
    <xf numFmtId="0" fontId="2" fillId="0" borderId="1" xfId="0" applyFont="1" applyFill="1" applyBorder="1" applyAlignment="1">
      <alignment horizontal="right" vertical="center"/>
    </xf>
    <xf numFmtId="0" fontId="2" fillId="0" borderId="0" xfId="0" applyFont="1" applyAlignment="1">
      <alignment vertical="center"/>
    </xf>
    <xf numFmtId="0" fontId="0" fillId="0" borderId="0" xfId="0" applyAlignment="1">
      <alignment vertical="center"/>
    </xf>
    <xf numFmtId="0" fontId="0" fillId="0" borderId="0" xfId="0" applyFill="1" applyAlignment="1">
      <alignment vertical="center"/>
    </xf>
    <xf numFmtId="0" fontId="3" fillId="0" borderId="0" xfId="0" applyFont="1"/>
    <xf numFmtId="0" fontId="0" fillId="0" borderId="24" xfId="0" applyBorder="1" applyAlignment="1">
      <alignment horizontal="center" vertical="center"/>
    </xf>
    <xf numFmtId="0" fontId="0" fillId="0" borderId="0" xfId="0" applyAlignment="1">
      <alignment vertical="top" wrapText="1"/>
    </xf>
    <xf numFmtId="0" fontId="0" fillId="0" borderId="0" xfId="0" applyAlignment="1">
      <alignment vertical="top" wrapText="1"/>
    </xf>
    <xf numFmtId="0" fontId="0" fillId="0" borderId="26" xfId="0" applyBorder="1" applyAlignment="1">
      <alignment horizontal="center" vertical="center"/>
    </xf>
    <xf numFmtId="0" fontId="0" fillId="0" borderId="28" xfId="0" applyBorder="1" applyAlignment="1">
      <alignment horizontal="center" vertical="center"/>
    </xf>
    <xf numFmtId="8" fontId="2" fillId="0" borderId="7" xfId="0" applyNumberFormat="1" applyFont="1" applyFill="1" applyBorder="1" applyAlignment="1">
      <alignment horizontal="right" vertical="center"/>
    </xf>
    <xf numFmtId="0" fontId="2" fillId="2" borderId="1" xfId="0" applyFont="1" applyFill="1" applyBorder="1" applyAlignment="1">
      <alignment horizontal="right" vertical="center"/>
    </xf>
    <xf numFmtId="0" fontId="0" fillId="0" borderId="31" xfId="0" applyBorder="1" applyAlignment="1">
      <alignment horizontal="center" vertical="center"/>
    </xf>
    <xf numFmtId="49" fontId="0" fillId="0" borderId="32" xfId="0" applyNumberFormat="1" applyBorder="1" applyAlignment="1">
      <alignment horizontal="center" vertical="center"/>
    </xf>
    <xf numFmtId="49" fontId="0" fillId="0" borderId="33" xfId="0" applyNumberFormat="1" applyBorder="1" applyAlignment="1">
      <alignment horizontal="center" vertical="center"/>
    </xf>
    <xf numFmtId="49" fontId="0" fillId="0" borderId="31" xfId="0" applyNumberFormat="1" applyBorder="1" applyAlignment="1">
      <alignment horizontal="center" vertical="center"/>
    </xf>
    <xf numFmtId="0" fontId="0" fillId="0" borderId="14" xfId="0" applyFill="1" applyBorder="1" applyAlignment="1">
      <alignment horizontal="center" vertical="center"/>
    </xf>
    <xf numFmtId="0" fontId="2" fillId="0" borderId="14" xfId="0" applyFont="1" applyBorder="1" applyAlignment="1">
      <alignment horizontal="center" vertic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xf>
    <xf numFmtId="0" fontId="2" fillId="4" borderId="35" xfId="0" applyFont="1" applyFill="1" applyBorder="1" applyAlignment="1">
      <alignment horizontal="right" vertical="center"/>
    </xf>
    <xf numFmtId="164" fontId="2" fillId="0" borderId="7" xfId="0" applyNumberFormat="1" applyFont="1" applyFill="1" applyBorder="1" applyAlignment="1">
      <alignment horizontal="right" vertical="center"/>
    </xf>
    <xf numFmtId="164" fontId="2" fillId="0" borderId="16" xfId="0" applyNumberFormat="1" applyFont="1" applyFill="1" applyBorder="1" applyAlignment="1">
      <alignment horizontal="right" vertical="center"/>
    </xf>
    <xf numFmtId="164" fontId="2" fillId="0" borderId="13" xfId="0" applyNumberFormat="1" applyFont="1" applyFill="1" applyBorder="1" applyAlignment="1">
      <alignment horizontal="right" vertical="center"/>
    </xf>
    <xf numFmtId="0" fontId="0" fillId="0" borderId="23" xfId="0" applyFill="1" applyBorder="1"/>
    <xf numFmtId="164" fontId="2" fillId="2" borderId="7" xfId="0" applyNumberFormat="1" applyFont="1" applyFill="1" applyBorder="1" applyAlignment="1">
      <alignment horizontal="right" vertical="center"/>
    </xf>
    <xf numFmtId="8" fontId="2" fillId="4" borderId="22" xfId="0" applyNumberFormat="1" applyFont="1" applyFill="1" applyBorder="1" applyAlignment="1">
      <alignment horizontal="right"/>
    </xf>
    <xf numFmtId="0" fontId="5"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0" fontId="2" fillId="0" borderId="36" xfId="0" applyFont="1" applyFill="1" applyBorder="1" applyAlignment="1">
      <alignment horizontal="left" vertical="center"/>
    </xf>
    <xf numFmtId="0" fontId="0" fillId="0" borderId="36" xfId="0" applyBorder="1" applyAlignment="1">
      <alignment horizontal="center"/>
    </xf>
    <xf numFmtId="0" fontId="4" fillId="4" borderId="8"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10" xfId="0" applyFont="1" applyFill="1" applyBorder="1" applyAlignment="1">
      <alignment horizontal="right" vertical="center"/>
    </xf>
    <xf numFmtId="166" fontId="6" fillId="0" borderId="25" xfId="0" applyNumberFormat="1" applyFont="1" applyBorder="1" applyAlignment="1">
      <alignment horizontal="center" vertical="center"/>
    </xf>
    <xf numFmtId="166" fontId="6" fillId="0" borderId="27" xfId="0" applyNumberFormat="1" applyFont="1" applyBorder="1" applyAlignment="1">
      <alignment horizontal="center" vertical="center"/>
    </xf>
    <xf numFmtId="166" fontId="2" fillId="3" borderId="3" xfId="0" applyNumberFormat="1" applyFont="1" applyFill="1" applyBorder="1" applyAlignment="1">
      <alignment horizontal="center" vertical="center"/>
    </xf>
    <xf numFmtId="0" fontId="3" fillId="6" borderId="1" xfId="0" applyFont="1" applyFill="1" applyBorder="1" applyAlignment="1">
      <alignment horizontal="left" vertical="center"/>
    </xf>
    <xf numFmtId="0" fontId="2" fillId="6" borderId="2" xfId="0" applyFont="1" applyFill="1" applyBorder="1" applyAlignment="1">
      <alignment horizontal="center" vertical="center"/>
    </xf>
    <xf numFmtId="44" fontId="4" fillId="6" borderId="3" xfId="1" applyFont="1" applyFill="1" applyBorder="1" applyAlignment="1">
      <alignment horizontal="right" vertical="center"/>
    </xf>
    <xf numFmtId="49" fontId="0" fillId="0" borderId="38" xfId="0" applyNumberFormat="1" applyFill="1" applyBorder="1" applyAlignment="1">
      <alignment horizontal="left" vertical="center"/>
    </xf>
    <xf numFmtId="49" fontId="0" fillId="0" borderId="41" xfId="0" applyNumberFormat="1" applyFill="1" applyBorder="1" applyAlignment="1">
      <alignment horizontal="left" vertical="center"/>
    </xf>
    <xf numFmtId="0" fontId="0" fillId="2" borderId="1" xfId="0" applyFill="1" applyBorder="1" applyAlignment="1">
      <alignment horizontal="center" vertical="center"/>
    </xf>
    <xf numFmtId="166" fontId="2" fillId="2" borderId="3" xfId="0" applyNumberFormat="1" applyFont="1" applyFill="1" applyBorder="1" applyAlignment="1">
      <alignment horizontal="center" vertical="center"/>
    </xf>
    <xf numFmtId="10" fontId="2" fillId="5" borderId="7" xfId="0" applyNumberFormat="1" applyFont="1" applyFill="1" applyBorder="1" applyAlignment="1" applyProtection="1">
      <alignment horizontal="center" vertical="center"/>
      <protection locked="0"/>
    </xf>
    <xf numFmtId="0" fontId="14" fillId="6" borderId="43" xfId="0" applyFont="1" applyFill="1" applyBorder="1" applyAlignment="1" applyProtection="1">
      <alignment horizontal="left" vertical="center"/>
    </xf>
    <xf numFmtId="0" fontId="14" fillId="6" borderId="44" xfId="0" applyFont="1" applyFill="1" applyBorder="1" applyAlignment="1" applyProtection="1">
      <alignment horizontal="center" vertical="center"/>
    </xf>
    <xf numFmtId="44" fontId="15" fillId="6" borderId="45" xfId="1" applyFont="1" applyFill="1" applyBorder="1" applyAlignment="1" applyProtection="1">
      <alignment horizontal="right" vertical="center"/>
    </xf>
    <xf numFmtId="0" fontId="0" fillId="0" borderId="0" xfId="0" applyProtection="1"/>
    <xf numFmtId="167" fontId="11" fillId="0" borderId="0" xfId="0" applyNumberFormat="1" applyFont="1" applyProtection="1"/>
    <xf numFmtId="44" fontId="13" fillId="0" borderId="0" xfId="0" applyNumberFormat="1" applyFont="1" applyProtection="1"/>
    <xf numFmtId="0" fontId="14" fillId="6" borderId="46" xfId="0" applyFont="1" applyFill="1" applyBorder="1" applyAlignment="1" applyProtection="1">
      <alignment horizontal="left" vertical="center"/>
    </xf>
    <xf numFmtId="0" fontId="14" fillId="6" borderId="47" xfId="0" applyFont="1" applyFill="1" applyBorder="1" applyAlignment="1" applyProtection="1">
      <alignment horizontal="center" vertical="center"/>
    </xf>
    <xf numFmtId="0" fontId="14" fillId="6" borderId="49" xfId="0" applyFont="1" applyFill="1" applyBorder="1" applyAlignment="1" applyProtection="1">
      <alignment horizontal="left" vertical="center"/>
    </xf>
    <xf numFmtId="0" fontId="14" fillId="0" borderId="0" xfId="0" applyFont="1" applyProtection="1"/>
    <xf numFmtId="0" fontId="16" fillId="0" borderId="0" xfId="0" applyFont="1" applyProtection="1"/>
    <xf numFmtId="44" fontId="15" fillId="6" borderId="50" xfId="1" applyFont="1" applyFill="1" applyBorder="1" applyAlignment="1" applyProtection="1">
      <alignment horizontal="right" vertical="center"/>
    </xf>
    <xf numFmtId="0" fontId="14" fillId="6" borderId="51" xfId="0" applyFont="1" applyFill="1" applyBorder="1" applyAlignment="1" applyProtection="1">
      <alignment horizontal="left" vertical="center"/>
    </xf>
    <xf numFmtId="44" fontId="15" fillId="6" borderId="52" xfId="1" applyFont="1" applyFill="1" applyBorder="1" applyAlignment="1" applyProtection="1">
      <alignment horizontal="right" vertical="center"/>
    </xf>
    <xf numFmtId="44" fontId="15" fillId="6" borderId="53" xfId="1" applyFont="1" applyFill="1" applyBorder="1" applyAlignment="1" applyProtection="1">
      <alignment horizontal="right" vertical="center"/>
    </xf>
    <xf numFmtId="0" fontId="14" fillId="0" borderId="54" xfId="0" applyFont="1" applyFill="1" applyBorder="1" applyAlignment="1" applyProtection="1">
      <alignment horizontal="right" vertical="center"/>
    </xf>
    <xf numFmtId="0" fontId="3" fillId="0" borderId="55" xfId="0" applyFont="1" applyFill="1" applyBorder="1" applyAlignment="1" applyProtection="1">
      <alignment horizontal="center" vertical="center"/>
    </xf>
    <xf numFmtId="44" fontId="17" fillId="0" borderId="55" xfId="1" applyFont="1" applyFill="1" applyBorder="1" applyAlignment="1" applyProtection="1">
      <alignment horizontal="right" vertical="center"/>
    </xf>
    <xf numFmtId="0" fontId="3" fillId="0" borderId="37" xfId="0" applyFont="1" applyFill="1" applyBorder="1" applyAlignment="1" applyProtection="1">
      <alignment horizontal="right" vertical="center"/>
    </xf>
    <xf numFmtId="0" fontId="3" fillId="2" borderId="8" xfId="0" applyFont="1" applyFill="1" applyBorder="1" applyAlignment="1" applyProtection="1">
      <alignment horizontal="right" vertical="center"/>
    </xf>
    <xf numFmtId="7" fontId="15" fillId="2" borderId="9" xfId="1" applyNumberFormat="1" applyFont="1" applyFill="1" applyBorder="1" applyAlignment="1" applyProtection="1">
      <alignment horizontal="right" vertical="center"/>
    </xf>
    <xf numFmtId="0" fontId="14" fillId="0" borderId="0" xfId="0" applyFont="1" applyBorder="1" applyAlignment="1" applyProtection="1">
      <alignment horizontal="center"/>
    </xf>
    <xf numFmtId="0" fontId="3" fillId="0" borderId="0" xfId="0" applyFont="1" applyFill="1" applyBorder="1" applyAlignment="1" applyProtection="1">
      <alignment horizontal="right" vertical="center"/>
    </xf>
    <xf numFmtId="9" fontId="3" fillId="0" borderId="8" xfId="0" applyNumberFormat="1" applyFont="1" applyFill="1" applyBorder="1" applyAlignment="1" applyProtection="1">
      <alignment horizontal="right" vertical="center"/>
    </xf>
    <xf numFmtId="164" fontId="15" fillId="0" borderId="9" xfId="1" applyNumberFormat="1" applyFont="1" applyFill="1" applyBorder="1" applyAlignment="1" applyProtection="1">
      <alignment horizontal="right" vertical="center"/>
    </xf>
    <xf numFmtId="44" fontId="4" fillId="3" borderId="4" xfId="1" applyFont="1" applyFill="1" applyBorder="1" applyAlignment="1">
      <alignment horizontal="right" vertical="center"/>
    </xf>
    <xf numFmtId="7" fontId="15" fillId="0" borderId="0" xfId="1" applyNumberFormat="1" applyFont="1" applyFill="1" applyBorder="1" applyAlignment="1" applyProtection="1">
      <alignment horizontal="right" vertical="center"/>
    </xf>
    <xf numFmtId="0" fontId="0" fillId="0" borderId="0" xfId="0" applyFill="1"/>
    <xf numFmtId="0" fontId="2" fillId="0" borderId="0" xfId="0" applyFont="1"/>
    <xf numFmtId="0" fontId="0" fillId="0" borderId="0" xfId="0" applyBorder="1" applyAlignment="1">
      <alignment horizontal="center" vertical="center"/>
    </xf>
    <xf numFmtId="0" fontId="0" fillId="0" borderId="0" xfId="1" applyNumberFormat="1" applyFont="1" applyBorder="1" applyAlignment="1">
      <alignment horizontal="center" vertical="center"/>
    </xf>
    <xf numFmtId="0" fontId="0" fillId="0" borderId="0" xfId="1" applyNumberFormat="1" applyFont="1" applyBorder="1" applyAlignment="1">
      <alignment vertical="center"/>
    </xf>
    <xf numFmtId="0" fontId="0" fillId="0" borderId="23" xfId="1" applyNumberFormat="1" applyFont="1" applyFill="1" applyBorder="1"/>
    <xf numFmtId="0" fontId="2" fillId="2" borderId="7" xfId="1" applyNumberFormat="1" applyFont="1" applyFill="1" applyBorder="1" applyAlignment="1">
      <alignment horizontal="right" vertical="center"/>
    </xf>
    <xf numFmtId="0" fontId="0" fillId="0" borderId="14" xfId="1" applyNumberFormat="1" applyFont="1" applyFill="1" applyBorder="1" applyAlignment="1">
      <alignment horizontal="center" vertical="center"/>
    </xf>
    <xf numFmtId="0" fontId="2" fillId="0" borderId="7" xfId="1" applyNumberFormat="1" applyFont="1" applyFill="1" applyBorder="1" applyAlignment="1">
      <alignment horizontal="right" vertical="center"/>
    </xf>
    <xf numFmtId="0" fontId="2" fillId="4" borderId="22" xfId="1" applyNumberFormat="1" applyFont="1" applyFill="1" applyBorder="1" applyAlignment="1">
      <alignment horizontal="right"/>
    </xf>
    <xf numFmtId="0" fontId="0" fillId="0" borderId="0" xfId="1" applyNumberFormat="1" applyFont="1"/>
    <xf numFmtId="0" fontId="0" fillId="0" borderId="0" xfId="1" applyNumberFormat="1" applyFont="1" applyAlignment="1">
      <alignment vertical="top" wrapText="1"/>
    </xf>
    <xf numFmtId="0" fontId="2" fillId="0" borderId="7" xfId="1" applyNumberFormat="1" applyFont="1" applyBorder="1" applyAlignment="1">
      <alignment horizontal="center" vertical="center"/>
    </xf>
    <xf numFmtId="0" fontId="2" fillId="0" borderId="7" xfId="0" applyFont="1" applyBorder="1" applyAlignment="1">
      <alignment horizontal="right" vertical="center"/>
    </xf>
    <xf numFmtId="164" fontId="2" fillId="5" borderId="7" xfId="0" applyNumberFormat="1" applyFont="1" applyFill="1" applyBorder="1" applyAlignment="1" applyProtection="1">
      <alignment horizontal="right" vertical="center"/>
      <protection locked="0"/>
    </xf>
    <xf numFmtId="0" fontId="0" fillId="0" borderId="7" xfId="0" applyBorder="1" applyAlignment="1">
      <alignment vertical="center"/>
    </xf>
    <xf numFmtId="0" fontId="0" fillId="0" borderId="7" xfId="0" applyFill="1" applyBorder="1"/>
    <xf numFmtId="0" fontId="0" fillId="0" borderId="7" xfId="0" applyFill="1" applyBorder="1" applyAlignment="1">
      <alignment horizontal="center" vertical="center"/>
    </xf>
    <xf numFmtId="8" fontId="2" fillId="4" borderId="7" xfId="0" applyNumberFormat="1" applyFont="1" applyFill="1" applyBorder="1" applyAlignment="1">
      <alignment horizontal="right"/>
    </xf>
    <xf numFmtId="169" fontId="0" fillId="0" borderId="0" xfId="1" applyNumberFormat="1" applyFont="1"/>
    <xf numFmtId="169" fontId="2" fillId="0" borderId="7" xfId="1" applyNumberFormat="1" applyFont="1" applyBorder="1" applyAlignment="1">
      <alignment horizontal="center" vertical="center"/>
    </xf>
    <xf numFmtId="169" fontId="0" fillId="0" borderId="0" xfId="1" applyNumberFormat="1" applyFont="1" applyBorder="1" applyAlignment="1">
      <alignment horizontal="center" vertical="center"/>
    </xf>
    <xf numFmtId="169" fontId="0" fillId="0" borderId="0" xfId="1" applyNumberFormat="1" applyFont="1" applyBorder="1" applyAlignment="1">
      <alignment vertical="center"/>
    </xf>
    <xf numFmtId="169" fontId="0" fillId="0" borderId="23" xfId="1" applyNumberFormat="1" applyFont="1" applyFill="1" applyBorder="1"/>
    <xf numFmtId="169" fontId="2" fillId="2" borderId="7" xfId="1" applyNumberFormat="1" applyFont="1" applyFill="1" applyBorder="1" applyAlignment="1">
      <alignment horizontal="right" vertical="center"/>
    </xf>
    <xf numFmtId="169" fontId="0" fillId="0" borderId="14" xfId="1" applyNumberFormat="1" applyFont="1" applyFill="1" applyBorder="1" applyAlignment="1">
      <alignment horizontal="center" vertical="center"/>
    </xf>
    <xf numFmtId="169" fontId="2" fillId="0" borderId="7" xfId="1" applyNumberFormat="1" applyFont="1" applyFill="1" applyBorder="1" applyAlignment="1">
      <alignment horizontal="right" vertical="center"/>
    </xf>
    <xf numFmtId="169" fontId="2" fillId="4" borderId="22" xfId="1" applyNumberFormat="1" applyFont="1" applyFill="1" applyBorder="1" applyAlignment="1">
      <alignment horizontal="right"/>
    </xf>
    <xf numFmtId="169" fontId="0" fillId="0" borderId="0" xfId="1" applyNumberFormat="1" applyFont="1" applyAlignment="1">
      <alignment vertical="top" wrapText="1"/>
    </xf>
    <xf numFmtId="0" fontId="0" fillId="0" borderId="0" xfId="0" applyFont="1" applyFill="1"/>
    <xf numFmtId="164" fontId="0" fillId="0" borderId="37" xfId="0" applyNumberFormat="1" applyFill="1" applyBorder="1" applyAlignment="1">
      <alignment horizontal="right"/>
    </xf>
    <xf numFmtId="164" fontId="0" fillId="0" borderId="40" xfId="0" applyNumberFormat="1" applyFill="1" applyBorder="1" applyAlignment="1">
      <alignment horizontal="right"/>
    </xf>
    <xf numFmtId="164" fontId="0" fillId="0" borderId="42" xfId="0" applyNumberFormat="1" applyFill="1" applyBorder="1" applyAlignment="1">
      <alignment horizontal="right"/>
    </xf>
    <xf numFmtId="164" fontId="4" fillId="2" borderId="10" xfId="0" applyNumberFormat="1" applyFont="1" applyFill="1" applyBorder="1" applyAlignment="1">
      <alignment horizontal="right"/>
    </xf>
    <xf numFmtId="164" fontId="4" fillId="4" borderId="10" xfId="0" applyNumberFormat="1" applyFont="1" applyFill="1" applyBorder="1" applyAlignment="1">
      <alignment horizontal="right"/>
    </xf>
    <xf numFmtId="0" fontId="2" fillId="0" borderId="39" xfId="0" applyFont="1" applyFill="1" applyBorder="1" applyAlignment="1">
      <alignment horizontal="right"/>
    </xf>
    <xf numFmtId="0" fontId="9" fillId="0" borderId="10" xfId="0" applyFont="1" applyFill="1" applyBorder="1" applyAlignment="1">
      <alignment horizontal="right" vertical="center"/>
    </xf>
    <xf numFmtId="164" fontId="9" fillId="0" borderId="10" xfId="0" applyNumberFormat="1" applyFont="1" applyFill="1" applyBorder="1" applyAlignment="1">
      <alignment horizontal="right"/>
    </xf>
    <xf numFmtId="0" fontId="6" fillId="0" borderId="10" xfId="0" applyFont="1" applyFill="1" applyBorder="1" applyAlignment="1" applyProtection="1">
      <alignment horizontal="center" vertical="center" wrapText="1"/>
      <protection locked="0"/>
    </xf>
    <xf numFmtId="0" fontId="6" fillId="0" borderId="8" xfId="0" applyFont="1" applyFill="1" applyBorder="1" applyAlignment="1">
      <alignment horizontal="right" vertical="center"/>
    </xf>
    <xf numFmtId="164" fontId="2" fillId="5" borderId="1" xfId="0" applyNumberFormat="1" applyFont="1" applyFill="1" applyBorder="1" applyAlignment="1" applyProtection="1">
      <alignment horizontal="right" vertical="center"/>
      <protection locked="0"/>
    </xf>
    <xf numFmtId="164" fontId="0" fillId="0" borderId="0" xfId="0" applyNumberFormat="1" applyBorder="1" applyAlignment="1">
      <alignment vertical="center"/>
    </xf>
    <xf numFmtId="164" fontId="2" fillId="0" borderId="7" xfId="0" applyNumberFormat="1" applyFont="1" applyBorder="1" applyAlignment="1">
      <alignment horizontal="right" vertical="center"/>
    </xf>
    <xf numFmtId="164" fontId="0" fillId="0" borderId="0" xfId="0" applyNumberFormat="1" applyBorder="1" applyAlignment="1">
      <alignment horizontal="center" vertical="center"/>
    </xf>
    <xf numFmtId="164" fontId="0" fillId="0" borderId="23" xfId="0" applyNumberFormat="1" applyFill="1" applyBorder="1"/>
    <xf numFmtId="164" fontId="2" fillId="2" borderId="1" xfId="0" applyNumberFormat="1" applyFont="1" applyFill="1" applyBorder="1" applyAlignment="1">
      <alignment horizontal="right" vertical="center"/>
    </xf>
    <xf numFmtId="164" fontId="0" fillId="0" borderId="14" xfId="0" applyNumberFormat="1" applyFill="1" applyBorder="1" applyAlignment="1">
      <alignment horizontal="center" vertical="center"/>
    </xf>
    <xf numFmtId="164" fontId="2" fillId="0" borderId="1" xfId="0" applyNumberFormat="1" applyFont="1" applyFill="1" applyBorder="1" applyAlignment="1">
      <alignment horizontal="right" vertical="center"/>
    </xf>
    <xf numFmtId="164" fontId="2" fillId="4" borderId="58" xfId="0" applyNumberFormat="1" applyFont="1" applyFill="1" applyBorder="1" applyAlignment="1">
      <alignment horizontal="right"/>
    </xf>
    <xf numFmtId="164" fontId="0" fillId="0" borderId="0" xfId="0" applyNumberFormat="1"/>
    <xf numFmtId="164" fontId="0" fillId="0" borderId="0" xfId="0" applyNumberFormat="1" applyAlignment="1">
      <alignment vertical="top" wrapText="1"/>
    </xf>
    <xf numFmtId="0" fontId="6" fillId="0" borderId="0" xfId="0" applyFont="1" applyBorder="1" applyAlignment="1" applyProtection="1">
      <alignment horizontal="right" vertical="center"/>
    </xf>
    <xf numFmtId="0" fontId="7" fillId="0" borderId="0" xfId="0" applyFont="1" applyProtection="1"/>
    <xf numFmtId="0" fontId="7" fillId="0" borderId="60" xfId="0" applyFont="1" applyBorder="1" applyProtection="1"/>
    <xf numFmtId="167" fontId="7" fillId="0" borderId="60" xfId="0" applyNumberFormat="1" applyFont="1" applyBorder="1" applyProtection="1"/>
    <xf numFmtId="0" fontId="7" fillId="0" borderId="60" xfId="0" applyFont="1" applyBorder="1" applyAlignment="1" applyProtection="1">
      <alignment horizontal="right"/>
    </xf>
    <xf numFmtId="0" fontId="7" fillId="0" borderId="0" xfId="0" applyFont="1" applyFill="1" applyProtection="1"/>
    <xf numFmtId="0" fontId="7" fillId="0" borderId="0" xfId="0" applyFont="1" applyBorder="1" applyProtection="1"/>
    <xf numFmtId="0" fontId="6" fillId="0" borderId="0" xfId="0" applyFont="1" applyProtection="1"/>
    <xf numFmtId="164" fontId="7" fillId="0" borderId="60" xfId="0" applyNumberFormat="1" applyFont="1" applyBorder="1" applyProtection="1"/>
    <xf numFmtId="0" fontId="6" fillId="0" borderId="0" xfId="0" applyFont="1" applyFill="1" applyBorder="1" applyProtection="1"/>
    <xf numFmtId="167" fontId="6" fillId="0" borderId="0" xfId="0" applyNumberFormat="1" applyFont="1" applyProtection="1"/>
    <xf numFmtId="0" fontId="6" fillId="7" borderId="0" xfId="0" applyFont="1" applyFill="1" applyBorder="1" applyAlignment="1" applyProtection="1">
      <alignment horizontal="left" vertical="center"/>
    </xf>
    <xf numFmtId="7" fontId="7" fillId="7" borderId="60" xfId="0" applyNumberFormat="1" applyFont="1" applyFill="1" applyBorder="1" applyProtection="1"/>
    <xf numFmtId="7" fontId="7" fillId="0" borderId="60" xfId="0" applyNumberFormat="1" applyFont="1" applyFill="1" applyBorder="1" applyProtection="1"/>
    <xf numFmtId="0" fontId="2" fillId="3" borderId="35" xfId="0" applyFont="1" applyFill="1" applyBorder="1" applyAlignment="1">
      <alignment vertical="center"/>
    </xf>
    <xf numFmtId="0" fontId="2" fillId="3" borderId="56" xfId="0" applyFont="1" applyFill="1" applyBorder="1" applyAlignment="1">
      <alignment vertical="center"/>
    </xf>
    <xf numFmtId="0" fontId="14" fillId="6" borderId="49" xfId="0" applyFont="1" applyFill="1" applyBorder="1" applyAlignment="1" applyProtection="1">
      <alignment vertical="center" wrapText="1"/>
    </xf>
    <xf numFmtId="0" fontId="0" fillId="5" borderId="0" xfId="0" applyFill="1" applyAlignment="1" applyProtection="1">
      <alignment horizontal="center"/>
      <protection locked="0"/>
    </xf>
    <xf numFmtId="7" fontId="15" fillId="6" borderId="48" xfId="1" applyNumberFormat="1" applyFont="1" applyFill="1" applyBorder="1" applyAlignment="1" applyProtection="1">
      <alignment horizontal="right" vertical="center"/>
    </xf>
    <xf numFmtId="0" fontId="0" fillId="0" borderId="0" xfId="0"/>
    <xf numFmtId="0" fontId="7" fillId="0" borderId="0" xfId="0" applyFont="1" applyProtection="1"/>
    <xf numFmtId="0" fontId="0" fillId="0" borderId="0" xfId="0"/>
    <xf numFmtId="0" fontId="0" fillId="0" borderId="0" xfId="0" applyFill="1" applyBorder="1" applyAlignment="1">
      <alignment horizontal="center" vertical="center"/>
    </xf>
    <xf numFmtId="0" fontId="2" fillId="0" borderId="0" xfId="0" applyFont="1" applyFill="1" applyBorder="1" applyAlignment="1">
      <alignment horizontal="right" vertical="center"/>
    </xf>
    <xf numFmtId="0" fontId="0" fillId="0" borderId="1" xfId="0" applyFill="1" applyBorder="1" applyAlignment="1">
      <alignment horizontal="center" vertical="center"/>
    </xf>
    <xf numFmtId="0" fontId="2" fillId="0" borderId="1" xfId="0" applyFont="1" applyFill="1" applyBorder="1" applyAlignment="1">
      <alignment horizontal="right" vertical="center"/>
    </xf>
    <xf numFmtId="0" fontId="2" fillId="2" borderId="1" xfId="0" applyFont="1" applyFill="1" applyBorder="1" applyAlignment="1">
      <alignment horizontal="right" vertical="center"/>
    </xf>
    <xf numFmtId="0" fontId="2" fillId="4" borderId="35" xfId="0" applyFont="1" applyFill="1" applyBorder="1" applyAlignment="1">
      <alignment horizontal="right" vertical="center"/>
    </xf>
    <xf numFmtId="10" fontId="2" fillId="5" borderId="7" xfId="0" applyNumberFormat="1" applyFont="1" applyFill="1" applyBorder="1" applyAlignment="1" applyProtection="1">
      <alignment horizontal="center" vertical="center"/>
      <protection locked="0"/>
    </xf>
    <xf numFmtId="0" fontId="0" fillId="0" borderId="0" xfId="0" applyAlignment="1">
      <alignment vertical="top"/>
    </xf>
    <xf numFmtId="0" fontId="0" fillId="0" borderId="1" xfId="0" applyFill="1" applyBorder="1" applyAlignment="1">
      <alignment horizontal="center" vertical="center" wrapText="1"/>
    </xf>
    <xf numFmtId="8" fontId="2" fillId="0" borderId="7" xfId="0" applyNumberFormat="1" applyFont="1" applyFill="1" applyBorder="1" applyAlignment="1">
      <alignment horizontal="right" vertical="center"/>
    </xf>
    <xf numFmtId="0" fontId="0" fillId="0" borderId="14" xfId="0" applyFill="1" applyBorder="1" applyAlignment="1">
      <alignment horizontal="center" vertical="center"/>
    </xf>
    <xf numFmtId="0" fontId="0" fillId="0" borderId="23" xfId="0" applyFill="1" applyBorder="1"/>
    <xf numFmtId="164" fontId="2" fillId="2" borderId="7" xfId="0" applyNumberFormat="1" applyFont="1" applyFill="1" applyBorder="1" applyAlignment="1">
      <alignment horizontal="right" vertical="center"/>
    </xf>
    <xf numFmtId="8" fontId="2" fillId="4" borderId="22" xfId="0" applyNumberFormat="1" applyFont="1" applyFill="1" applyBorder="1" applyAlignment="1">
      <alignment horizontal="right"/>
    </xf>
    <xf numFmtId="0" fontId="0" fillId="0" borderId="30" xfId="0" applyBorder="1"/>
    <xf numFmtId="0" fontId="0" fillId="0" borderId="59" xfId="0" applyBorder="1"/>
    <xf numFmtId="0" fontId="0" fillId="0" borderId="30" xfId="0" applyFill="1" applyBorder="1"/>
    <xf numFmtId="0" fontId="0" fillId="0" borderId="59" xfId="0" applyFill="1" applyBorder="1"/>
    <xf numFmtId="7" fontId="0" fillId="0" borderId="0" xfId="0" applyNumberFormat="1" applyProtection="1"/>
    <xf numFmtId="166" fontId="6" fillId="5" borderId="29" xfId="0" applyNumberFormat="1" applyFont="1" applyFill="1" applyBorder="1" applyAlignment="1" applyProtection="1">
      <alignment horizontal="center" vertical="center"/>
    </xf>
    <xf numFmtId="0" fontId="12" fillId="0" borderId="0" xfId="0" applyFont="1" applyFill="1" applyAlignment="1">
      <alignment vertical="center" wrapText="1"/>
    </xf>
    <xf numFmtId="168" fontId="17" fillId="0" borderId="59" xfId="1" applyNumberFormat="1" applyFont="1" applyFill="1" applyBorder="1" applyAlignment="1">
      <alignment wrapText="1"/>
    </xf>
    <xf numFmtId="164" fontId="2" fillId="0" borderId="7" xfId="0" applyNumberFormat="1" applyFont="1" applyFill="1" applyBorder="1" applyAlignment="1" applyProtection="1">
      <alignment horizontal="right" vertical="center"/>
    </xf>
    <xf numFmtId="164" fontId="0" fillId="5" borderId="10" xfId="0" applyNumberFormat="1" applyFont="1" applyFill="1" applyBorder="1" applyAlignment="1" applyProtection="1">
      <alignment horizontal="right" vertical="center"/>
    </xf>
    <xf numFmtId="0" fontId="2" fillId="0" borderId="1" xfId="0" applyFont="1" applyBorder="1" applyAlignment="1">
      <alignment horizontal="right" vertical="center"/>
    </xf>
    <xf numFmtId="164" fontId="7" fillId="0" borderId="60" xfId="0" applyNumberFormat="1" applyFont="1" applyFill="1" applyBorder="1" applyProtection="1"/>
    <xf numFmtId="2" fontId="0" fillId="0" borderId="7" xfId="1" applyNumberFormat="1" applyFont="1" applyBorder="1" applyAlignment="1">
      <alignment vertical="center"/>
    </xf>
    <xf numFmtId="0" fontId="0" fillId="0" borderId="7" xfId="1" applyNumberFormat="1" applyFont="1" applyBorder="1" applyAlignment="1">
      <alignment vertical="center"/>
    </xf>
    <xf numFmtId="0" fontId="0" fillId="0" borderId="1" xfId="0" applyBorder="1" applyAlignment="1">
      <alignment horizontal="center" vertical="center"/>
    </xf>
    <xf numFmtId="8" fontId="2" fillId="0" borderId="7" xfId="0" applyNumberFormat="1" applyFont="1" applyBorder="1" applyAlignment="1">
      <alignment horizontal="right" vertical="center"/>
    </xf>
    <xf numFmtId="164" fontId="2" fillId="0" borderId="1" xfId="0" applyNumberFormat="1" applyFont="1" applyBorder="1" applyAlignment="1">
      <alignment horizontal="right" vertical="center"/>
    </xf>
    <xf numFmtId="0" fontId="20" fillId="0" borderId="0" xfId="4"/>
    <xf numFmtId="8" fontId="2" fillId="0" borderId="7" xfId="4" applyNumberFormat="1" applyFont="1" applyBorder="1" applyAlignment="1">
      <alignment horizontal="right" vertical="center"/>
    </xf>
    <xf numFmtId="0" fontId="2" fillId="0" borderId="2" xfId="4" applyFont="1" applyBorder="1" applyAlignment="1">
      <alignment horizontal="right" vertical="center"/>
    </xf>
    <xf numFmtId="0" fontId="20" fillId="0" borderId="0" xfId="4" applyAlignment="1">
      <alignment horizontal="center"/>
    </xf>
    <xf numFmtId="8" fontId="2" fillId="4" borderId="22" xfId="4" applyNumberFormat="1" applyFont="1" applyFill="1" applyBorder="1" applyAlignment="1">
      <alignment horizontal="right"/>
    </xf>
    <xf numFmtId="0" fontId="2" fillId="4" borderId="35" xfId="4" applyFont="1" applyFill="1" applyBorder="1" applyAlignment="1">
      <alignment horizontal="right" vertical="center"/>
    </xf>
    <xf numFmtId="0" fontId="20" fillId="0" borderId="0" xfId="4" applyAlignment="1">
      <alignment horizontal="center" vertical="center"/>
    </xf>
    <xf numFmtId="0" fontId="20" fillId="0" borderId="23" xfId="4" applyBorder="1"/>
    <xf numFmtId="0" fontId="2" fillId="0" borderId="1" xfId="4" applyFont="1" applyBorder="1" applyAlignment="1">
      <alignment horizontal="right" vertical="center"/>
    </xf>
    <xf numFmtId="0" fontId="20" fillId="0" borderId="1" xfId="4" applyBorder="1" applyAlignment="1">
      <alignment horizontal="right" vertical="center"/>
    </xf>
    <xf numFmtId="0" fontId="2" fillId="0" borderId="0" xfId="4" applyFont="1" applyAlignment="1">
      <alignment horizontal="right" vertical="center"/>
    </xf>
    <xf numFmtId="0" fontId="20" fillId="0" borderId="0" xfId="4" applyAlignment="1">
      <alignment horizontal="right" vertical="center"/>
    </xf>
    <xf numFmtId="164" fontId="2" fillId="2" borderId="7" xfId="4" applyNumberFormat="1" applyFont="1" applyFill="1" applyBorder="1" applyAlignment="1">
      <alignment horizontal="right" vertical="center"/>
    </xf>
    <xf numFmtId="0" fontId="2" fillId="2" borderId="1" xfId="4" applyFont="1" applyFill="1" applyBorder="1" applyAlignment="1">
      <alignment horizontal="right" vertical="center"/>
    </xf>
    <xf numFmtId="0" fontId="20" fillId="2" borderId="2" xfId="4" applyFill="1" applyBorder="1" applyAlignment="1">
      <alignment horizontal="right" vertical="center"/>
    </xf>
    <xf numFmtId="0" fontId="20" fillId="3" borderId="3" xfId="4" applyFill="1" applyBorder="1" applyAlignment="1">
      <alignment horizontal="right" vertical="center"/>
    </xf>
    <xf numFmtId="0" fontId="20" fillId="3" borderId="1" xfId="4" applyFill="1" applyBorder="1" applyAlignment="1">
      <alignment horizontal="center" vertical="center"/>
    </xf>
    <xf numFmtId="164" fontId="2" fillId="0" borderId="5" xfId="4" applyNumberFormat="1" applyFont="1" applyBorder="1" applyAlignment="1">
      <alignment horizontal="right" vertical="center"/>
    </xf>
    <xf numFmtId="0" fontId="6" fillId="0" borderId="12" xfId="4" applyFont="1" applyBorder="1" applyAlignment="1">
      <alignment horizontal="center" vertical="center"/>
    </xf>
    <xf numFmtId="0" fontId="20" fillId="0" borderId="12" xfId="4" applyBorder="1" applyAlignment="1">
      <alignment horizontal="center" vertical="center"/>
    </xf>
    <xf numFmtId="0" fontId="20" fillId="0" borderId="12" xfId="4" applyBorder="1" applyAlignment="1">
      <alignment horizontal="left" vertical="center"/>
    </xf>
    <xf numFmtId="0" fontId="20" fillId="0" borderId="6" xfId="4" applyBorder="1" applyAlignment="1">
      <alignment horizontal="center" vertical="center"/>
    </xf>
    <xf numFmtId="0" fontId="6" fillId="0" borderId="6" xfId="4" applyFont="1" applyBorder="1" applyAlignment="1">
      <alignment horizontal="center" vertical="center"/>
    </xf>
    <xf numFmtId="0" fontId="20" fillId="0" borderId="6" xfId="4" applyBorder="1" applyAlignment="1">
      <alignment horizontal="left" vertical="center"/>
    </xf>
    <xf numFmtId="0" fontId="2" fillId="2" borderId="13" xfId="4" applyFont="1" applyFill="1" applyBorder="1" applyAlignment="1">
      <alignment horizontal="center" vertical="center" wrapText="1"/>
    </xf>
    <xf numFmtId="0" fontId="2" fillId="2" borderId="64" xfId="4" applyFont="1" applyFill="1" applyBorder="1" applyAlignment="1">
      <alignment horizontal="center" vertical="center" wrapText="1"/>
    </xf>
    <xf numFmtId="0" fontId="2" fillId="2" borderId="64" xfId="4" applyFont="1" applyFill="1" applyBorder="1" applyAlignment="1">
      <alignment horizontal="center" vertical="center"/>
    </xf>
    <xf numFmtId="0" fontId="2" fillId="2" borderId="64" xfId="4" applyFont="1" applyFill="1" applyBorder="1" applyAlignment="1">
      <alignment horizontal="left" vertical="center"/>
    </xf>
    <xf numFmtId="0" fontId="20" fillId="3" borderId="11" xfId="4" applyFill="1" applyBorder="1" applyAlignment="1">
      <alignment horizontal="center" vertical="center"/>
    </xf>
    <xf numFmtId="0" fontId="2" fillId="3" borderId="63" xfId="4" applyFont="1" applyFill="1" applyBorder="1" applyAlignment="1">
      <alignment horizontal="right" vertical="center"/>
    </xf>
    <xf numFmtId="0" fontId="20" fillId="3" borderId="63" xfId="4" applyFill="1" applyBorder="1" applyAlignment="1">
      <alignment horizontal="right" vertical="center"/>
    </xf>
    <xf numFmtId="0" fontId="2" fillId="3" borderId="8" xfId="4" applyFont="1" applyFill="1" applyBorder="1" applyAlignment="1">
      <alignment horizontal="left" vertical="center"/>
    </xf>
    <xf numFmtId="0" fontId="6" fillId="0" borderId="65" xfId="4" applyFont="1" applyBorder="1" applyAlignment="1">
      <alignment horizontal="left" vertical="center"/>
    </xf>
    <xf numFmtId="0" fontId="3" fillId="5" borderId="0" xfId="0" applyFont="1" applyFill="1"/>
    <xf numFmtId="0" fontId="0" fillId="5" borderId="0" xfId="0" applyFill="1"/>
    <xf numFmtId="2" fontId="2" fillId="5" borderId="6" xfId="4" applyNumberFormat="1" applyFont="1" applyFill="1" applyBorder="1" applyAlignment="1">
      <alignment horizontal="center" vertical="center"/>
    </xf>
    <xf numFmtId="2" fontId="2" fillId="5" borderId="12" xfId="4" applyNumberFormat="1" applyFont="1" applyFill="1" applyBorder="1" applyAlignment="1">
      <alignment horizontal="center" vertical="center"/>
    </xf>
    <xf numFmtId="10" fontId="2" fillId="5" borderId="7" xfId="4" applyNumberFormat="1" applyFont="1" applyFill="1" applyBorder="1" applyAlignment="1">
      <alignment horizontal="center" vertical="center"/>
    </xf>
    <xf numFmtId="2" fontId="0" fillId="0" borderId="1" xfId="1" applyNumberFormat="1" applyFont="1" applyBorder="1" applyAlignment="1">
      <alignment vertical="center"/>
    </xf>
    <xf numFmtId="0" fontId="0" fillId="0" borderId="2" xfId="1" applyNumberFormat="1" applyFont="1" applyBorder="1" applyAlignment="1">
      <alignment vertical="center"/>
    </xf>
    <xf numFmtId="164" fontId="0" fillId="0" borderId="3" xfId="0" applyNumberFormat="1" applyBorder="1" applyAlignment="1">
      <alignment vertical="center"/>
    </xf>
    <xf numFmtId="0" fontId="8" fillId="0" borderId="0" xfId="0" applyFont="1" applyAlignment="1">
      <alignment wrapText="1"/>
    </xf>
    <xf numFmtId="0" fontId="8" fillId="0" borderId="0" xfId="0" applyFont="1" applyAlignment="1">
      <alignment horizontal="left" vertical="top" wrapText="1"/>
    </xf>
    <xf numFmtId="0" fontId="21" fillId="0" borderId="0" xfId="0" applyFont="1" applyAlignment="1">
      <alignment horizontal="left" vertical="top" wrapText="1"/>
    </xf>
    <xf numFmtId="2" fontId="0" fillId="9" borderId="1" xfId="1" applyNumberFormat="1" applyFont="1" applyFill="1" applyBorder="1" applyAlignment="1">
      <alignment vertical="center"/>
    </xf>
    <xf numFmtId="0" fontId="0" fillId="9" borderId="2" xfId="1" applyNumberFormat="1" applyFont="1" applyFill="1" applyBorder="1" applyAlignment="1">
      <alignment vertical="center"/>
    </xf>
    <xf numFmtId="164" fontId="0" fillId="9" borderId="3" xfId="0" applyNumberFormat="1" applyFill="1" applyBorder="1" applyAlignment="1">
      <alignment vertical="center"/>
    </xf>
    <xf numFmtId="2" fontId="0" fillId="0" borderId="15" xfId="1" applyNumberFormat="1" applyFont="1" applyBorder="1" applyAlignment="1">
      <alignment vertical="center"/>
    </xf>
    <xf numFmtId="0" fontId="0" fillId="0" borderId="15" xfId="1" applyNumberFormat="1" applyFont="1" applyBorder="1" applyAlignment="1">
      <alignment vertical="center"/>
    </xf>
    <xf numFmtId="164" fontId="2" fillId="5" borderId="14" xfId="0" applyNumberFormat="1" applyFont="1" applyFill="1" applyBorder="1" applyAlignment="1" applyProtection="1">
      <alignment horizontal="right" vertical="center"/>
      <protection locked="0"/>
    </xf>
    <xf numFmtId="2" fontId="0" fillId="0" borderId="13" xfId="1" applyNumberFormat="1" applyFont="1" applyBorder="1" applyAlignment="1">
      <alignment vertical="center"/>
    </xf>
    <xf numFmtId="0" fontId="0" fillId="0" borderId="13" xfId="1" applyNumberFormat="1" applyFont="1" applyBorder="1" applyAlignment="1">
      <alignment vertical="center"/>
    </xf>
    <xf numFmtId="164" fontId="2" fillId="5" borderId="64" xfId="0" applyNumberFormat="1" applyFont="1" applyFill="1" applyBorder="1" applyAlignment="1" applyProtection="1">
      <alignment horizontal="right" vertical="center"/>
      <protection locked="0"/>
    </xf>
    <xf numFmtId="164" fontId="2" fillId="9" borderId="3" xfId="0" applyNumberFormat="1" applyFont="1" applyFill="1" applyBorder="1" applyAlignment="1" applyProtection="1">
      <alignment horizontal="right" vertical="center"/>
      <protection locked="0"/>
    </xf>
    <xf numFmtId="0" fontId="22" fillId="0" borderId="0" xfId="0" applyFont="1" applyAlignment="1">
      <alignment horizontal="left" wrapText="1"/>
    </xf>
    <xf numFmtId="0" fontId="22" fillId="0" borderId="0" xfId="0" applyFont="1" applyAlignment="1">
      <alignment horizontal="left"/>
    </xf>
    <xf numFmtId="0" fontId="10" fillId="5" borderId="0" xfId="0" applyFont="1" applyFill="1" applyAlignment="1">
      <alignment horizontal="left" vertical="top" wrapText="1"/>
    </xf>
    <xf numFmtId="0" fontId="18" fillId="5" borderId="0" xfId="0" applyFont="1" applyFill="1" applyAlignment="1">
      <alignment horizontal="left" vertical="top" wrapText="1"/>
    </xf>
    <xf numFmtId="0" fontId="22" fillId="0" borderId="0" xfId="0" applyFont="1" applyAlignment="1">
      <alignment horizontal="left" wrapText="1"/>
    </xf>
    <xf numFmtId="0" fontId="22" fillId="0" borderId="0" xfId="0" applyFont="1" applyAlignment="1">
      <alignment horizontal="left"/>
    </xf>
    <xf numFmtId="0" fontId="0" fillId="3" borderId="1" xfId="0" applyFill="1" applyBorder="1" applyAlignment="1">
      <alignment horizontal="left" vertical="center"/>
    </xf>
    <xf numFmtId="0" fontId="0" fillId="3" borderId="3" xfId="0" applyFill="1" applyBorder="1" applyAlignment="1">
      <alignment horizontal="left" vertical="center"/>
    </xf>
    <xf numFmtId="0" fontId="7" fillId="0" borderId="61" xfId="0" applyFont="1" applyBorder="1" applyAlignment="1" applyProtection="1">
      <alignment horizontal="center" vertical="center" wrapText="1"/>
    </xf>
    <xf numFmtId="0" fontId="7" fillId="0" borderId="62" xfId="0" applyFont="1" applyBorder="1" applyAlignment="1" applyProtection="1">
      <alignment horizontal="center" vertical="center" wrapText="1"/>
    </xf>
    <xf numFmtId="164" fontId="7" fillId="7" borderId="61" xfId="0" applyNumberFormat="1" applyFont="1" applyFill="1" applyBorder="1" applyAlignment="1" applyProtection="1">
      <alignment horizontal="right" vertical="center"/>
    </xf>
    <xf numFmtId="164" fontId="7" fillId="7" borderId="62" xfId="0" applyNumberFormat="1" applyFont="1" applyFill="1" applyBorder="1" applyAlignment="1" applyProtection="1">
      <alignment horizontal="right" vertical="center"/>
    </xf>
    <xf numFmtId="0" fontId="2" fillId="2" borderId="18" xfId="0" applyFont="1" applyFill="1" applyBorder="1" applyAlignment="1">
      <alignment horizontal="center" vertical="center"/>
    </xf>
    <xf numFmtId="0" fontId="0" fillId="2" borderId="19" xfId="0" applyFill="1" applyBorder="1" applyAlignment="1">
      <alignment horizontal="center" vertical="center"/>
    </xf>
    <xf numFmtId="0" fontId="2" fillId="4" borderId="17"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2" fillId="8" borderId="21" xfId="0" applyFont="1" applyFill="1" applyBorder="1" applyAlignment="1">
      <alignment horizontal="center" vertical="center" wrapText="1"/>
    </xf>
    <xf numFmtId="167" fontId="6" fillId="0" borderId="21" xfId="0" applyNumberFormat="1" applyFont="1" applyFill="1" applyBorder="1" applyAlignment="1">
      <alignment horizontal="center" vertical="center" wrapText="1"/>
    </xf>
    <xf numFmtId="0" fontId="6" fillId="0" borderId="22"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0" fillId="0" borderId="30" xfId="0" applyBorder="1" applyAlignment="1"/>
    <xf numFmtId="0" fontId="0" fillId="0" borderId="34" xfId="0" applyBorder="1" applyAlignment="1"/>
    <xf numFmtId="0" fontId="2" fillId="0" borderId="1" xfId="0" applyFont="1" applyBorder="1" applyAlignment="1">
      <alignment horizontal="right" vertical="center"/>
    </xf>
    <xf numFmtId="0" fontId="0" fillId="0" borderId="2" xfId="0" applyBorder="1" applyAlignment="1">
      <alignment horizontal="right" vertical="center"/>
    </xf>
    <xf numFmtId="0" fontId="0" fillId="0" borderId="3" xfId="0" applyBorder="1" applyAlignment="1">
      <alignment horizontal="right" vertical="center"/>
    </xf>
    <xf numFmtId="165" fontId="6" fillId="0" borderId="1" xfId="0" applyNumberFormat="1" applyFont="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1" xfId="0"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165" fontId="6" fillId="0" borderId="1" xfId="0" applyNumberFormat="1" applyFont="1" applyFill="1" applyBorder="1" applyAlignment="1">
      <alignment horizontal="left" vertical="top"/>
    </xf>
    <xf numFmtId="0" fontId="0" fillId="0" borderId="2" xfId="0" applyFill="1" applyBorder="1" applyAlignment="1">
      <alignment horizontal="left" vertical="top"/>
    </xf>
    <xf numFmtId="0" fontId="0" fillId="0" borderId="57" xfId="0" applyFill="1" applyBorder="1" applyAlignment="1">
      <alignment horizontal="left" vertical="top"/>
    </xf>
    <xf numFmtId="0" fontId="2" fillId="4" borderId="65" xfId="4" applyFont="1" applyFill="1" applyBorder="1" applyAlignment="1">
      <alignment horizontal="left" vertical="center"/>
    </xf>
    <xf numFmtId="0" fontId="20" fillId="0" borderId="55" xfId="4" applyBorder="1"/>
  </cellXfs>
  <cellStyles count="5">
    <cellStyle name="Standard" xfId="0" builtinId="0"/>
    <cellStyle name="Standard 2" xfId="2" xr:uid="{00000000-0005-0000-0000-000001000000}"/>
    <cellStyle name="Standard 3" xfId="4" xr:uid="{73549A18-E11E-47F3-9BD8-AFAD838BBF1F}"/>
    <cellStyle name="Währung" xfId="1" builtinId="4"/>
    <cellStyle name="Währung 2" xfId="3" xr:uid="{00000000-0005-0000-0000-000030000000}"/>
  </cellStyles>
  <dxfs count="11">
    <dxf>
      <fill>
        <patternFill>
          <bgColor theme="0"/>
        </patternFill>
      </fill>
      <border>
        <left/>
        <right/>
        <top style="thin">
          <color auto="1"/>
        </top>
        <bottom style="thin">
          <color auto="1"/>
        </bottom>
      </border>
    </dxf>
    <dxf>
      <fill>
        <patternFill>
          <bgColor theme="0"/>
        </patternFill>
      </fill>
      <border>
        <left style="thin">
          <color auto="1"/>
        </left>
        <right/>
        <top style="thin">
          <color auto="1"/>
        </top>
        <bottom style="thin">
          <color auto="1"/>
        </bottom>
      </border>
    </dxf>
    <dxf>
      <fill>
        <patternFill>
          <bgColor theme="0"/>
        </patternFill>
      </fill>
      <border>
        <left/>
        <right/>
        <top style="thin">
          <color auto="1"/>
        </top>
        <bottom style="thin">
          <color auto="1"/>
        </bottom>
      </border>
    </dxf>
    <dxf>
      <fill>
        <patternFill>
          <bgColor theme="0"/>
        </patternFill>
      </fill>
      <border>
        <left style="thin">
          <color auto="1"/>
        </left>
        <right/>
        <top style="thin">
          <color auto="1"/>
        </top>
        <bottom style="thin">
          <color auto="1"/>
        </bottom>
      </border>
    </dxf>
    <dxf>
      <fill>
        <patternFill>
          <bgColor theme="0"/>
        </patternFill>
      </fill>
      <border>
        <left/>
        <right/>
        <top style="thin">
          <color auto="1"/>
        </top>
        <bottom style="thin">
          <color auto="1"/>
        </bottom>
      </border>
    </dxf>
    <dxf>
      <fill>
        <patternFill>
          <bgColor theme="0"/>
        </patternFill>
      </fill>
      <border>
        <left style="thin">
          <color auto="1"/>
        </left>
        <right/>
        <top style="thin">
          <color auto="1"/>
        </top>
        <bottom style="thin">
          <color auto="1"/>
        </bottom>
      </border>
    </dxf>
    <dxf>
      <fill>
        <patternFill>
          <bgColor theme="0"/>
        </patternFill>
      </fill>
      <border>
        <left/>
        <right/>
        <top style="thin">
          <color auto="1"/>
        </top>
        <bottom style="thin">
          <color auto="1"/>
        </bottom>
      </border>
    </dxf>
    <dxf>
      <fill>
        <patternFill>
          <bgColor theme="0"/>
        </patternFill>
      </fill>
      <border>
        <left style="thin">
          <color auto="1"/>
        </left>
        <right/>
        <top style="thin">
          <color auto="1"/>
        </top>
        <bottom style="thin">
          <color auto="1"/>
        </bottom>
      </border>
    </dxf>
    <dxf>
      <fill>
        <patternFill>
          <bgColor theme="0"/>
        </patternFill>
      </fill>
      <border>
        <left/>
        <right style="thin">
          <color auto="1"/>
        </right>
        <top style="thin">
          <color auto="1"/>
        </top>
        <bottom style="thin">
          <color auto="1"/>
        </bottom>
      </border>
    </dxf>
    <dxf>
      <fill>
        <patternFill>
          <bgColor theme="0"/>
        </patternFill>
      </fill>
      <border>
        <left/>
        <right/>
        <top style="thin">
          <color auto="1"/>
        </top>
        <bottom style="thin">
          <color auto="1"/>
        </bottom>
      </border>
    </dxf>
    <dxf>
      <fill>
        <patternFill>
          <bgColor theme="0"/>
        </patternFill>
      </fill>
      <border>
        <left style="thin">
          <color auto="1"/>
        </left>
        <right/>
        <top style="thin">
          <color auto="1"/>
        </top>
        <bottom style="thin">
          <color auto="1"/>
        </bottom>
      </border>
    </dxf>
  </dxfs>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76"/>
  <sheetViews>
    <sheetView zoomScaleNormal="100" workbookViewId="0">
      <selection activeCell="E19" sqref="E19"/>
    </sheetView>
  </sheetViews>
  <sheetFormatPr baseColWidth="10" defaultRowHeight="13.2"/>
  <cols>
    <col min="1" max="1" width="76.33203125" customWidth="1"/>
    <col min="2" max="2" width="21.88671875" customWidth="1"/>
    <col min="3" max="3" width="29.5546875" customWidth="1"/>
    <col min="5" max="5" width="46.5546875" customWidth="1"/>
    <col min="6" max="6" width="29.88671875" customWidth="1"/>
    <col min="7" max="11" width="8.5546875" style="135" customWidth="1"/>
  </cols>
  <sheetData>
    <row r="1" spans="1:19" ht="22.5" customHeight="1">
      <c r="A1" s="229" t="s">
        <v>109</v>
      </c>
      <c r="B1" s="228"/>
      <c r="C1" s="228"/>
      <c r="E1" s="176"/>
      <c r="F1" s="176"/>
    </row>
    <row r="2" spans="1:19" ht="22.5" customHeight="1">
      <c r="A2" s="229" t="s">
        <v>107</v>
      </c>
      <c r="B2" s="228"/>
      <c r="C2" s="228"/>
      <c r="E2" s="176"/>
      <c r="F2" s="176"/>
    </row>
    <row r="3" spans="1:19" ht="22.5" customHeight="1">
      <c r="A3" s="230" t="s">
        <v>108</v>
      </c>
      <c r="B3" s="228"/>
      <c r="C3" s="228"/>
      <c r="E3" s="176"/>
      <c r="F3" s="176"/>
    </row>
    <row r="4" spans="1:19" ht="42">
      <c r="A4" s="229" t="s">
        <v>110</v>
      </c>
      <c r="E4" s="176"/>
      <c r="F4" s="176"/>
    </row>
    <row r="5" spans="1:19" ht="22.5" customHeight="1">
      <c r="A5" s="229" t="s">
        <v>111</v>
      </c>
    </row>
    <row r="6" spans="1:19" ht="12.75" customHeight="1">
      <c r="A6" s="14"/>
      <c r="G6" s="141"/>
      <c r="H6" s="141"/>
      <c r="I6" s="141"/>
      <c r="J6" s="141"/>
      <c r="K6" s="141"/>
    </row>
    <row r="7" spans="1:19">
      <c r="A7" s="84"/>
      <c r="G7" s="141"/>
      <c r="H7" s="141"/>
      <c r="I7" s="141"/>
      <c r="J7" s="141"/>
      <c r="K7" s="141"/>
    </row>
    <row r="8" spans="1:19" ht="15.6">
      <c r="A8" s="48" t="s">
        <v>91</v>
      </c>
      <c r="B8" s="49"/>
      <c r="C8" s="50"/>
      <c r="G8" s="143"/>
      <c r="H8" s="143"/>
      <c r="I8" s="143"/>
      <c r="J8" s="143"/>
      <c r="K8" s="143"/>
    </row>
    <row r="9" spans="1:19" ht="14.4" thickBot="1">
      <c r="A9" s="148"/>
      <c r="B9" s="149"/>
      <c r="C9" s="81" t="s">
        <v>0</v>
      </c>
      <c r="G9" s="141"/>
      <c r="H9" s="141"/>
      <c r="I9" s="141"/>
      <c r="J9" s="141"/>
      <c r="K9" s="141"/>
    </row>
    <row r="10" spans="1:19" s="59" customFormat="1" ht="15" customHeight="1">
      <c r="A10" s="56" t="s">
        <v>55</v>
      </c>
      <c r="B10" s="57"/>
      <c r="C10" s="58" t="s">
        <v>56</v>
      </c>
      <c r="F10"/>
      <c r="G10" s="144"/>
      <c r="H10" s="144"/>
      <c r="I10" s="144"/>
      <c r="J10" s="144"/>
      <c r="K10" s="144"/>
      <c r="L10"/>
      <c r="M10"/>
      <c r="N10" s="60"/>
      <c r="O10" s="61"/>
      <c r="Q10" s="61"/>
      <c r="S10" s="61"/>
    </row>
    <row r="11" spans="1:19" s="59" customFormat="1" ht="15" customHeight="1">
      <c r="A11" s="62"/>
      <c r="B11" s="63"/>
      <c r="C11" s="58"/>
      <c r="F11"/>
      <c r="G11" s="141"/>
      <c r="H11" s="141"/>
      <c r="I11" s="141"/>
      <c r="J11" s="141"/>
      <c r="K11" s="141"/>
      <c r="L11"/>
      <c r="M11"/>
      <c r="N11" s="60"/>
      <c r="O11" s="61"/>
      <c r="Q11" s="61"/>
      <c r="S11" s="61"/>
    </row>
    <row r="12" spans="1:19" s="59" customFormat="1" ht="15" customHeight="1">
      <c r="A12" s="62" t="s">
        <v>57</v>
      </c>
      <c r="B12" s="63"/>
      <c r="C12" s="152">
        <v>11269.98</v>
      </c>
      <c r="E12" s="174"/>
      <c r="F12"/>
      <c r="G12" s="141"/>
      <c r="H12" s="141"/>
      <c r="I12" s="141"/>
      <c r="J12" s="141"/>
      <c r="K12" s="141"/>
      <c r="L12"/>
      <c r="M12"/>
      <c r="N12" s="60"/>
      <c r="O12" s="61"/>
      <c r="Q12" s="61"/>
      <c r="S12" s="61"/>
    </row>
    <row r="13" spans="1:19" s="59" customFormat="1" ht="15" customHeight="1">
      <c r="A13" s="62"/>
      <c r="B13" s="63"/>
      <c r="C13" s="152"/>
      <c r="E13" s="174"/>
      <c r="F13"/>
      <c r="G13" s="135"/>
      <c r="H13" s="135"/>
      <c r="I13" s="135"/>
      <c r="J13" s="135"/>
      <c r="K13" s="135"/>
      <c r="L13"/>
      <c r="M13"/>
      <c r="N13" s="60"/>
      <c r="O13" s="61"/>
      <c r="Q13" s="61"/>
      <c r="S13" s="61"/>
    </row>
    <row r="14" spans="1:19" s="59" customFormat="1" ht="15" customHeight="1">
      <c r="A14" s="62" t="s">
        <v>58</v>
      </c>
      <c r="B14" s="63"/>
      <c r="C14" s="152">
        <v>588905.27</v>
      </c>
      <c r="E14" s="174"/>
      <c r="F14"/>
      <c r="G14" s="135"/>
      <c r="H14" s="135"/>
      <c r="I14" s="135"/>
      <c r="J14" s="135"/>
      <c r="K14" s="135"/>
      <c r="L14"/>
      <c r="M14"/>
      <c r="N14" s="60"/>
      <c r="O14" s="61"/>
      <c r="Q14" s="61"/>
      <c r="S14" s="61"/>
    </row>
    <row r="15" spans="1:19" s="59" customFormat="1" ht="15" customHeight="1">
      <c r="A15" s="64"/>
      <c r="B15" s="63"/>
      <c r="C15" s="152"/>
      <c r="E15" s="174"/>
      <c r="F15"/>
      <c r="G15" s="135"/>
      <c r="H15" s="135"/>
      <c r="I15" s="135"/>
      <c r="J15" s="135"/>
      <c r="K15" s="135"/>
      <c r="L15"/>
      <c r="M15"/>
      <c r="N15" s="60"/>
      <c r="O15" s="61"/>
      <c r="Q15" s="61"/>
      <c r="S15" s="61"/>
    </row>
    <row r="16" spans="1:19" s="59" customFormat="1" ht="15" customHeight="1">
      <c r="A16" s="64" t="s">
        <v>74</v>
      </c>
      <c r="B16" s="63"/>
      <c r="C16" s="152">
        <v>160042.98000000001</v>
      </c>
      <c r="E16" s="174"/>
      <c r="F16"/>
      <c r="G16" s="135"/>
      <c r="H16" s="135"/>
      <c r="I16" s="135"/>
      <c r="J16" s="135"/>
      <c r="K16" s="135"/>
      <c r="L16"/>
      <c r="M16"/>
      <c r="N16" s="60"/>
      <c r="O16" s="61"/>
      <c r="Q16" s="61"/>
      <c r="S16" s="61"/>
    </row>
    <row r="17" spans="1:19" s="59" customFormat="1" ht="15" customHeight="1">
      <c r="A17" s="150"/>
      <c r="B17" s="63"/>
      <c r="C17" s="152"/>
      <c r="E17" s="174"/>
      <c r="F17"/>
      <c r="G17" s="135"/>
      <c r="H17" s="135"/>
      <c r="I17" s="135"/>
      <c r="J17" s="135"/>
      <c r="K17" s="135"/>
      <c r="L17"/>
      <c r="M17"/>
      <c r="N17" s="60"/>
      <c r="O17" s="61"/>
      <c r="Q17" s="61"/>
      <c r="S17" s="61"/>
    </row>
    <row r="18" spans="1:19" s="59" customFormat="1" ht="15" customHeight="1">
      <c r="A18" s="64" t="s">
        <v>75</v>
      </c>
      <c r="B18" s="63"/>
      <c r="C18" s="152">
        <v>14212.49</v>
      </c>
      <c r="E18" s="174"/>
      <c r="F18"/>
      <c r="G18" s="135"/>
      <c r="H18" s="135"/>
      <c r="I18" s="135"/>
      <c r="J18" s="135"/>
      <c r="K18" s="135"/>
      <c r="L18"/>
      <c r="M18"/>
      <c r="N18" s="60"/>
      <c r="O18" s="61"/>
      <c r="Q18" s="61"/>
      <c r="S18" s="61"/>
    </row>
    <row r="19" spans="1:19" s="59" customFormat="1" ht="15" customHeight="1">
      <c r="A19" s="64"/>
      <c r="B19" s="63"/>
      <c r="C19" s="152"/>
      <c r="E19" s="174"/>
      <c r="F19"/>
      <c r="G19" s="135"/>
      <c r="H19" s="135"/>
      <c r="I19" s="135"/>
      <c r="J19" s="135"/>
      <c r="K19" s="135"/>
      <c r="L19"/>
      <c r="M19"/>
      <c r="N19" s="60"/>
      <c r="O19" s="61"/>
      <c r="Q19" s="61"/>
      <c r="S19" s="61"/>
    </row>
    <row r="20" spans="1:19" s="59" customFormat="1" ht="15" customHeight="1">
      <c r="A20" s="64" t="s">
        <v>59</v>
      </c>
      <c r="B20" s="67"/>
      <c r="C20" s="152">
        <v>1560</v>
      </c>
      <c r="E20" s="174"/>
      <c r="F20"/>
      <c r="G20" s="135"/>
      <c r="H20" s="135"/>
      <c r="I20" s="135"/>
      <c r="J20" s="135"/>
      <c r="K20" s="135"/>
      <c r="L20"/>
      <c r="M20"/>
      <c r="N20" s="60"/>
      <c r="O20" s="61"/>
      <c r="Q20" s="61"/>
      <c r="S20" s="61"/>
    </row>
    <row r="21" spans="1:19" s="59" customFormat="1" ht="15" customHeight="1">
      <c r="A21" s="64"/>
      <c r="B21" s="67"/>
      <c r="C21" s="152"/>
      <c r="E21" s="174"/>
      <c r="F21"/>
      <c r="G21" s="135"/>
      <c r="H21" s="135"/>
      <c r="I21" s="135"/>
      <c r="J21" s="135"/>
      <c r="K21" s="135"/>
      <c r="L21"/>
      <c r="M21"/>
      <c r="N21" s="60"/>
      <c r="O21" s="61"/>
      <c r="Q21" s="61"/>
      <c r="S21" s="61"/>
    </row>
    <row r="22" spans="1:19" s="59" customFormat="1" ht="15" customHeight="1">
      <c r="A22" s="64" t="s">
        <v>60</v>
      </c>
      <c r="B22" s="67"/>
      <c r="C22" s="58">
        <v>9322.69</v>
      </c>
      <c r="E22" s="174"/>
      <c r="F22"/>
      <c r="G22" s="135"/>
      <c r="H22" s="135"/>
      <c r="I22" s="135"/>
      <c r="J22" s="135"/>
      <c r="K22" s="135"/>
      <c r="L22"/>
      <c r="M22"/>
      <c r="N22" s="60"/>
      <c r="O22" s="61"/>
      <c r="Q22" s="61"/>
      <c r="S22" s="61"/>
    </row>
    <row r="23" spans="1:19" s="59" customFormat="1" ht="15" customHeight="1" thickBot="1">
      <c r="A23" s="68"/>
      <c r="B23" s="69"/>
      <c r="C23" s="70"/>
      <c r="E23" s="174"/>
      <c r="F23"/>
      <c r="G23" s="135"/>
      <c r="H23" s="135"/>
      <c r="I23" s="135"/>
      <c r="J23" s="135"/>
      <c r="K23" s="135"/>
      <c r="L23"/>
      <c r="M23"/>
      <c r="N23" s="60"/>
      <c r="O23" s="61"/>
      <c r="Q23" s="61"/>
      <c r="S23" s="61"/>
    </row>
    <row r="24" spans="1:19" ht="15" customHeight="1" thickBot="1">
      <c r="A24" s="71"/>
      <c r="B24" s="72"/>
      <c r="C24" s="73"/>
      <c r="E24" s="174"/>
      <c r="G24" s="139"/>
      <c r="H24" s="139"/>
      <c r="I24" s="139"/>
      <c r="J24" s="139"/>
      <c r="K24" s="139"/>
    </row>
    <row r="25" spans="1:19" ht="15" customHeight="1" thickBot="1">
      <c r="A25" s="74" t="s">
        <v>1</v>
      </c>
      <c r="B25" s="75" t="s">
        <v>2</v>
      </c>
      <c r="C25" s="76">
        <f>SUM(C12:C20)</f>
        <v>775990.72</v>
      </c>
      <c r="E25" s="174"/>
    </row>
    <row r="26" spans="1:19" ht="15.6" thickBot="1">
      <c r="A26" s="77"/>
      <c r="B26" s="65"/>
      <c r="C26" s="66"/>
      <c r="E26" s="174"/>
    </row>
    <row r="27" spans="1:19" ht="16.2" thickBot="1">
      <c r="A27" s="78" t="s">
        <v>3</v>
      </c>
      <c r="B27" s="79">
        <v>0.19</v>
      </c>
      <c r="C27" s="80">
        <f>ROUND(C25*B27,-2)</f>
        <v>147400</v>
      </c>
      <c r="E27" s="174"/>
    </row>
    <row r="28" spans="1:19" ht="15.6" thickBot="1">
      <c r="A28" s="77"/>
      <c r="B28" s="65"/>
      <c r="C28" s="66"/>
      <c r="E28" s="174"/>
    </row>
    <row r="29" spans="1:19" ht="16.2" thickBot="1">
      <c r="A29" s="78" t="s">
        <v>1</v>
      </c>
      <c r="B29" s="75" t="s">
        <v>4</v>
      </c>
      <c r="C29" s="76">
        <f>C25+C27</f>
        <v>923390.72</v>
      </c>
      <c r="E29" s="174"/>
    </row>
    <row r="30" spans="1:19" s="83" customFormat="1" ht="14.25" customHeight="1">
      <c r="A30" s="78"/>
      <c r="B30" s="78"/>
      <c r="C30" s="82"/>
      <c r="F30"/>
      <c r="G30" s="135"/>
      <c r="H30" s="135"/>
      <c r="I30" s="135"/>
      <c r="J30" s="135"/>
      <c r="K30" s="135"/>
      <c r="L30"/>
      <c r="M30"/>
    </row>
    <row r="31" spans="1:19" ht="15" customHeight="1">
      <c r="A31" s="220" t="s">
        <v>43</v>
      </c>
      <c r="B31" s="221"/>
      <c r="C31" s="221"/>
    </row>
    <row r="32" spans="1:19" ht="282" customHeight="1">
      <c r="A32" s="244" t="s">
        <v>97</v>
      </c>
      <c r="B32" s="243"/>
      <c r="C32" s="243"/>
    </row>
    <row r="33" spans="1:3" ht="37.5" customHeight="1">
      <c r="A33" s="243" t="s">
        <v>69</v>
      </c>
      <c r="B33" s="243"/>
      <c r="C33" s="243"/>
    </row>
    <row r="76" spans="1:1">
      <c r="A76" t="s">
        <v>92</v>
      </c>
    </row>
  </sheetData>
  <mergeCells count="2">
    <mergeCell ref="A33:C33"/>
    <mergeCell ref="A32:C32"/>
  </mergeCells>
  <pageMargins left="0.70866141732283472" right="0.39370078740157483" top="0.78740157480314965" bottom="0.35433070866141736" header="0.31496062992125984" footer="0.31496062992125984"/>
  <pageSetup paperSize="9" scale="72" fitToHeight="2" orientation="portrait" r:id="rId1"/>
  <headerFooter>
    <oddFooter>&amp;RVersion 12.10.2022</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6"/>
  <sheetViews>
    <sheetView zoomScaleNormal="100" workbookViewId="0">
      <selection activeCell="G8" sqref="G8"/>
    </sheetView>
  </sheetViews>
  <sheetFormatPr baseColWidth="10" defaultRowHeight="13.2"/>
  <cols>
    <col min="1" max="1" width="27" customWidth="1"/>
    <col min="2" max="2" width="19.33203125" style="4" customWidth="1"/>
    <col min="3" max="3" width="29.44140625" customWidth="1"/>
    <col min="4" max="4" width="20.44140625" customWidth="1"/>
    <col min="6" max="6" width="11.44140625" customWidth="1"/>
    <col min="8" max="8" width="46.33203125" style="135" customWidth="1"/>
    <col min="9" max="10" width="27.33203125" style="135" customWidth="1"/>
  </cols>
  <sheetData>
    <row r="1" spans="1:10" s="155" customFormat="1" ht="33" customHeight="1">
      <c r="A1" s="245" t="s">
        <v>115</v>
      </c>
      <c r="B1" s="246"/>
      <c r="C1" s="246"/>
      <c r="D1" s="246"/>
    </row>
    <row r="2" spans="1:10" s="155" customFormat="1" ht="13.8" thickBot="1">
      <c r="B2" s="4"/>
      <c r="H2" s="154"/>
      <c r="I2" s="154"/>
      <c r="J2" s="154"/>
    </row>
    <row r="3" spans="1:10" ht="36" customHeight="1">
      <c r="A3" s="255" t="s">
        <v>48</v>
      </c>
      <c r="B3" s="257" t="s">
        <v>80</v>
      </c>
      <c r="C3" s="253" t="s">
        <v>6</v>
      </c>
      <c r="D3" s="254"/>
    </row>
    <row r="4" spans="1:10" ht="30" customHeight="1" thickBot="1">
      <c r="A4" s="256"/>
      <c r="B4" s="258"/>
      <c r="C4" s="259">
        <f>I17</f>
        <v>756973.65</v>
      </c>
      <c r="D4" s="260"/>
    </row>
    <row r="5" spans="1:10" ht="9" customHeight="1" thickBot="1"/>
    <row r="6" spans="1:10" s="5" customFormat="1" ht="23.25" customHeight="1" thickBot="1">
      <c r="A6" s="5" t="s">
        <v>25</v>
      </c>
      <c r="B6" s="121" t="s">
        <v>71</v>
      </c>
      <c r="C6" s="122" t="s">
        <v>73</v>
      </c>
      <c r="D6" s="179">
        <v>76386.259999999995</v>
      </c>
      <c r="H6" s="145" t="s">
        <v>89</v>
      </c>
      <c r="I6" s="134"/>
      <c r="J6" s="134"/>
    </row>
    <row r="7" spans="1:10" ht="8.25" customHeight="1"/>
    <row r="8" spans="1:10" ht="29.25" customHeight="1">
      <c r="A8" s="27" t="s">
        <v>7</v>
      </c>
      <c r="B8" s="28" t="s">
        <v>26</v>
      </c>
      <c r="C8" s="27" t="s">
        <v>8</v>
      </c>
      <c r="D8" s="29" t="s">
        <v>9</v>
      </c>
      <c r="H8" s="136" t="s">
        <v>86</v>
      </c>
      <c r="I8" s="146">
        <f>'Anrechenbare Kosten'!C12</f>
        <v>11269.98</v>
      </c>
    </row>
    <row r="9" spans="1:10" ht="18" customHeight="1">
      <c r="A9" s="15" t="s">
        <v>32</v>
      </c>
      <c r="B9" s="45">
        <v>0.02</v>
      </c>
      <c r="C9" s="25" t="s">
        <v>35</v>
      </c>
      <c r="D9" s="31">
        <f>ROUND(B9*D6,2)</f>
        <v>1527.73</v>
      </c>
      <c r="H9" s="136" t="s">
        <v>83</v>
      </c>
      <c r="I9" s="147">
        <f>'Anrechenbare Kosten'!C14</f>
        <v>588905.27</v>
      </c>
      <c r="J9" s="136"/>
    </row>
    <row r="10" spans="1:10" ht="18" customHeight="1">
      <c r="A10" s="18" t="s">
        <v>33</v>
      </c>
      <c r="B10" s="46">
        <v>7.0000000000000007E-2</v>
      </c>
      <c r="C10" s="23" t="s">
        <v>11</v>
      </c>
      <c r="D10" s="32">
        <f>ROUND(B10*D6,2)</f>
        <v>5347.04</v>
      </c>
      <c r="H10" s="136" t="s">
        <v>87</v>
      </c>
      <c r="I10" s="146">
        <f>'Anrechenbare Kosten'!C20</f>
        <v>1560</v>
      </c>
      <c r="J10" s="136"/>
    </row>
    <row r="11" spans="1:10" ht="18" customHeight="1">
      <c r="A11" s="15" t="s">
        <v>12</v>
      </c>
      <c r="B11" s="45">
        <v>0.15</v>
      </c>
      <c r="C11" s="25" t="s">
        <v>28</v>
      </c>
      <c r="D11" s="31">
        <f>ROUND(B11*D6,2)</f>
        <v>11457.94</v>
      </c>
      <c r="H11" s="249" t="s">
        <v>88</v>
      </c>
      <c r="I11" s="251">
        <f>SUM(I8:I10)</f>
        <v>601735.25</v>
      </c>
      <c r="J11" s="136"/>
    </row>
    <row r="12" spans="1:10" ht="18" customHeight="1">
      <c r="A12" s="18" t="s">
        <v>15</v>
      </c>
      <c r="B12" s="46">
        <v>0.03</v>
      </c>
      <c r="C12" s="23" t="s">
        <v>10</v>
      </c>
      <c r="D12" s="32">
        <f>ROUND(B12*D6,2)</f>
        <v>2291.59</v>
      </c>
      <c r="H12" s="250"/>
      <c r="I12" s="252"/>
      <c r="J12" s="136"/>
    </row>
    <row r="13" spans="1:10" ht="18" customHeight="1">
      <c r="A13" s="15" t="s">
        <v>16</v>
      </c>
      <c r="B13" s="45">
        <v>0.25</v>
      </c>
      <c r="C13" s="22" t="s">
        <v>17</v>
      </c>
      <c r="D13" s="31">
        <f>ROUND(B13*D6,2)</f>
        <v>19096.57</v>
      </c>
      <c r="H13" s="138" t="s">
        <v>84</v>
      </c>
      <c r="I13" s="142">
        <f>ROUND((IF(I14&lt;I11*0.25,I14,I11*0.25)),2)</f>
        <v>150433.81</v>
      </c>
      <c r="J13" s="142"/>
    </row>
    <row r="14" spans="1:10" ht="18" customHeight="1">
      <c r="A14" s="19" t="s">
        <v>18</v>
      </c>
      <c r="B14" s="175">
        <v>9.5000000000000001E-2</v>
      </c>
      <c r="C14" s="24" t="s">
        <v>19</v>
      </c>
      <c r="D14" s="33">
        <f>ROUND(B14*D6,2)</f>
        <v>7256.69</v>
      </c>
      <c r="H14" s="136" t="s">
        <v>90</v>
      </c>
      <c r="I14" s="146">
        <f>'Anrechenbare Kosten'!C16</f>
        <v>160042.98000000001</v>
      </c>
    </row>
    <row r="15" spans="1:10" ht="18" customHeight="1">
      <c r="A15" s="15" t="s">
        <v>20</v>
      </c>
      <c r="B15" s="175">
        <v>2.5000000000000001E-2</v>
      </c>
      <c r="C15" s="25" t="s">
        <v>21</v>
      </c>
      <c r="D15" s="31">
        <f>ROUND(B15*D6,2)</f>
        <v>1909.66</v>
      </c>
      <c r="H15" s="138" t="s">
        <v>85</v>
      </c>
      <c r="I15" s="142">
        <f>ROUND((I14-I13)*0.5,2)</f>
        <v>4804.59</v>
      </c>
      <c r="J15" s="136"/>
    </row>
    <row r="16" spans="1:10" ht="18" customHeight="1">
      <c r="A16" s="15" t="s">
        <v>22</v>
      </c>
      <c r="B16" s="45">
        <v>0.32</v>
      </c>
      <c r="C16" s="25" t="s">
        <v>34</v>
      </c>
      <c r="D16" s="31">
        <f>ROUND(B16*D6,2)</f>
        <v>24443.599999999999</v>
      </c>
      <c r="H16" s="136"/>
      <c r="I16" s="137"/>
      <c r="J16" s="136"/>
    </row>
    <row r="17" spans="1:10" ht="18" customHeight="1">
      <c r="A17" s="15" t="s">
        <v>23</v>
      </c>
      <c r="B17" s="45">
        <v>0</v>
      </c>
      <c r="C17" s="25" t="s">
        <v>35</v>
      </c>
      <c r="D17" s="31">
        <f>ROUND(B17*D6,2)</f>
        <v>0</v>
      </c>
      <c r="H17" s="136"/>
      <c r="I17" s="181">
        <f>I11+I13+I15</f>
        <v>756973.65</v>
      </c>
      <c r="J17" s="136"/>
    </row>
    <row r="18" spans="1:10" ht="19.5" customHeight="1">
      <c r="A18" s="6" t="s">
        <v>24</v>
      </c>
      <c r="B18" s="47">
        <f>SUM(B9:B17)</f>
        <v>0.96</v>
      </c>
      <c r="C18" s="3" t="s">
        <v>13</v>
      </c>
      <c r="D18" s="35">
        <f>SUM(D9:D17)</f>
        <v>73330.820000000007</v>
      </c>
    </row>
    <row r="19" spans="1:10" ht="6.75" customHeight="1">
      <c r="A19" s="7"/>
      <c r="B19" s="7"/>
      <c r="C19" s="8"/>
      <c r="D19" s="26"/>
    </row>
    <row r="20" spans="1:10" ht="40.5" customHeight="1">
      <c r="A20" s="164" t="s">
        <v>94</v>
      </c>
      <c r="B20" s="162">
        <v>0</v>
      </c>
      <c r="C20" s="159" t="s">
        <v>61</v>
      </c>
      <c r="D20" s="165">
        <f>ROUND(D18*B20,2)</f>
        <v>0</v>
      </c>
      <c r="E20" s="153"/>
      <c r="F20" s="153"/>
      <c r="G20" s="153"/>
      <c r="H20" s="154"/>
      <c r="I20" s="154"/>
    </row>
    <row r="21" spans="1:10" ht="6.75" customHeight="1">
      <c r="A21" s="155"/>
      <c r="B21" s="155"/>
      <c r="C21" s="155"/>
      <c r="D21" s="167"/>
      <c r="E21" s="153"/>
      <c r="F21" s="153"/>
      <c r="G21" s="153"/>
      <c r="H21" s="154"/>
      <c r="I21" s="154"/>
    </row>
    <row r="22" spans="1:10" ht="19.5" customHeight="1">
      <c r="A22" s="247" t="s">
        <v>95</v>
      </c>
      <c r="B22" s="248"/>
      <c r="C22" s="160" t="s">
        <v>63</v>
      </c>
      <c r="D22" s="168">
        <f>SUM(D18+D20)</f>
        <v>73330.820000000007</v>
      </c>
      <c r="E22" s="153"/>
      <c r="F22" s="153"/>
      <c r="G22" s="153"/>
      <c r="H22" s="154"/>
      <c r="I22" s="154"/>
    </row>
    <row r="23" spans="1:10" ht="6.75" customHeight="1">
      <c r="A23" s="156"/>
      <c r="B23" s="156"/>
      <c r="C23" s="157"/>
      <c r="D23" s="166"/>
      <c r="E23" s="153"/>
      <c r="F23" s="153"/>
      <c r="G23" s="153"/>
      <c r="H23" s="154"/>
      <c r="I23" s="154"/>
    </row>
    <row r="24" spans="1:10" ht="21.75" customHeight="1">
      <c r="A24" s="158" t="s">
        <v>31</v>
      </c>
      <c r="B24" s="162">
        <v>0</v>
      </c>
      <c r="C24" s="159" t="s">
        <v>14</v>
      </c>
      <c r="D24" s="165">
        <f>ROUND(D22*B24,2)</f>
        <v>0</v>
      </c>
      <c r="E24" s="153"/>
      <c r="F24" s="153"/>
      <c r="G24" s="153"/>
      <c r="H24" s="154"/>
      <c r="I24" s="154"/>
    </row>
    <row r="25" spans="1:10" ht="8.25" customHeight="1">
      <c r="A25" s="156"/>
      <c r="B25" s="156"/>
      <c r="C25" s="157"/>
      <c r="D25" s="166"/>
      <c r="E25" s="153"/>
      <c r="F25" s="153"/>
      <c r="G25" s="153"/>
      <c r="H25" s="154"/>
      <c r="I25" s="154"/>
    </row>
    <row r="26" spans="1:10" ht="19.5" customHeight="1">
      <c r="A26" s="247" t="s">
        <v>96</v>
      </c>
      <c r="B26" s="248"/>
      <c r="C26" s="160" t="s">
        <v>63</v>
      </c>
      <c r="D26" s="168">
        <f>SUM(D22+D24)</f>
        <v>73330.820000000007</v>
      </c>
      <c r="E26" s="153"/>
      <c r="F26" s="153"/>
      <c r="G26" s="153"/>
      <c r="H26" s="154"/>
      <c r="I26" s="154"/>
    </row>
    <row r="27" spans="1:10" ht="6.75" customHeight="1">
      <c r="A27" s="156"/>
      <c r="B27" s="156"/>
      <c r="C27" s="157"/>
      <c r="D27" s="166"/>
      <c r="E27" s="153"/>
      <c r="F27" s="153"/>
      <c r="G27" s="153"/>
      <c r="H27" s="154"/>
      <c r="I27" s="154"/>
    </row>
    <row r="28" spans="1:10" ht="26.25" customHeight="1">
      <c r="A28" s="158" t="s">
        <v>62</v>
      </c>
      <c r="B28" s="162">
        <v>0</v>
      </c>
      <c r="C28" s="159" t="s">
        <v>30</v>
      </c>
      <c r="D28" s="165">
        <f>ROUND(D26*B28,2)</f>
        <v>0</v>
      </c>
      <c r="E28" s="153"/>
      <c r="F28" s="112"/>
      <c r="G28" s="112"/>
      <c r="H28" s="154"/>
      <c r="I28" s="154"/>
    </row>
    <row r="29" spans="1:10" ht="12.75" customHeight="1">
      <c r="A29" s="155"/>
      <c r="B29" s="155"/>
      <c r="C29" s="170"/>
      <c r="D29" s="172"/>
      <c r="E29" s="153"/>
      <c r="F29" s="153"/>
      <c r="G29" s="153"/>
      <c r="H29" s="139"/>
      <c r="I29" s="139"/>
      <c r="J29" s="139"/>
    </row>
    <row r="30" spans="1:10" ht="20.85" customHeight="1">
      <c r="A30" s="163"/>
      <c r="B30" s="155"/>
      <c r="C30" s="171"/>
      <c r="D30" s="173"/>
      <c r="E30" s="153"/>
      <c r="F30" s="153"/>
      <c r="G30" s="153"/>
      <c r="H30" s="154"/>
      <c r="I30" s="154"/>
    </row>
    <row r="31" spans="1:10" ht="13.8" thickBot="1">
      <c r="A31" s="156"/>
      <c r="B31" s="161"/>
      <c r="C31" s="161" t="s">
        <v>38</v>
      </c>
      <c r="D31" s="169">
        <f>D26+D28</f>
        <v>73330.820000000007</v>
      </c>
      <c r="E31" s="153"/>
      <c r="F31" s="153"/>
      <c r="G31" s="153"/>
      <c r="H31" s="154"/>
      <c r="I31" s="154"/>
    </row>
    <row r="32" spans="1:10">
      <c r="B32" s="16"/>
    </row>
    <row r="33" spans="2:10">
      <c r="C33" s="16"/>
      <c r="D33" s="16"/>
    </row>
    <row r="34" spans="2:10">
      <c r="C34" s="17"/>
      <c r="D34" s="17"/>
    </row>
    <row r="35" spans="2:10">
      <c r="C35" s="17"/>
      <c r="D35" s="17"/>
    </row>
    <row r="36" spans="2:10">
      <c r="C36" s="17"/>
      <c r="D36" s="17"/>
    </row>
    <row r="37" spans="2:10">
      <c r="B37"/>
    </row>
    <row r="38" spans="2:10">
      <c r="B38"/>
    </row>
    <row r="39" spans="2:10">
      <c r="B39"/>
    </row>
    <row r="40" spans="2:10">
      <c r="B40"/>
    </row>
    <row r="41" spans="2:10">
      <c r="B41"/>
    </row>
    <row r="42" spans="2:10">
      <c r="B42"/>
    </row>
    <row r="43" spans="2:10">
      <c r="B43"/>
    </row>
    <row r="44" spans="2:10">
      <c r="B44"/>
    </row>
    <row r="45" spans="2:10">
      <c r="B45"/>
    </row>
    <row r="46" spans="2:10">
      <c r="B46"/>
    </row>
    <row r="47" spans="2:10">
      <c r="H47" s="140"/>
      <c r="I47" s="140"/>
      <c r="J47" s="140"/>
    </row>
    <row r="48" spans="2:10">
      <c r="H48" s="140"/>
      <c r="I48" s="140"/>
      <c r="J48" s="140"/>
    </row>
    <row r="49" spans="1:10">
      <c r="H49" s="140"/>
      <c r="I49" s="140"/>
      <c r="J49" s="140"/>
    </row>
    <row r="50" spans="1:10">
      <c r="H50" s="140"/>
      <c r="I50" s="140"/>
      <c r="J50" s="140"/>
    </row>
    <row r="51" spans="1:10">
      <c r="H51" s="140"/>
      <c r="I51" s="140"/>
      <c r="J51" s="140"/>
    </row>
    <row r="52" spans="1:10">
      <c r="A52" t="s">
        <v>79</v>
      </c>
      <c r="H52" s="140"/>
      <c r="I52" s="140"/>
      <c r="J52" s="140"/>
    </row>
    <row r="53" spans="1:10">
      <c r="A53" t="s">
        <v>80</v>
      </c>
      <c r="H53" s="140"/>
      <c r="I53" s="140"/>
      <c r="J53" s="140"/>
    </row>
    <row r="54" spans="1:10">
      <c r="A54" t="s">
        <v>5</v>
      </c>
    </row>
    <row r="55" spans="1:10">
      <c r="A55" t="s">
        <v>81</v>
      </c>
    </row>
    <row r="56" spans="1:10">
      <c r="A56" t="s">
        <v>82</v>
      </c>
    </row>
  </sheetData>
  <mergeCells count="9">
    <mergeCell ref="A1:D1"/>
    <mergeCell ref="A26:B26"/>
    <mergeCell ref="A22:B22"/>
    <mergeCell ref="H11:H12"/>
    <mergeCell ref="I11:I12"/>
    <mergeCell ref="C3:D3"/>
    <mergeCell ref="A3:A4"/>
    <mergeCell ref="B3:B4"/>
    <mergeCell ref="C4:D4"/>
  </mergeCells>
  <dataValidations disablePrompts="1" count="2">
    <dataValidation allowBlank="1" showInputMessage="1" showErrorMessage="1" promptTitle="Honorarsatz" sqref="B6" xr:uid="{00000000-0002-0000-0100-000000000000}"/>
    <dataValidation type="list" allowBlank="1" showInputMessage="1" showErrorMessage="1" sqref="B3:B4" xr:uid="{5DE19548-819C-4323-AB22-021ED061F6AB}">
      <formula1>$A$52:$A$56</formula1>
    </dataValidation>
  </dataValidations>
  <pageMargins left="0.70866141732283472" right="0.70866141732283472" top="0.78740157480314965" bottom="0.6692913385826772" header="0.31496062992125984" footer="0.31496062992125984"/>
  <pageSetup paperSize="9" scale="91" orientation="portrait" r:id="rId1"/>
  <ignoredErrors>
    <ignoredError sqref="C13 C14 C15" numberStoredAsText="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7"/>
  <sheetViews>
    <sheetView zoomScale="115" zoomScaleNormal="115" workbookViewId="0">
      <selection sqref="A1:XFD1"/>
    </sheetView>
  </sheetViews>
  <sheetFormatPr baseColWidth="10" defaultRowHeight="13.2"/>
  <cols>
    <col min="1" max="1" width="19.6640625" customWidth="1"/>
    <col min="2" max="2" width="19.33203125" style="4" customWidth="1"/>
    <col min="3" max="3" width="29.44140625" customWidth="1"/>
    <col min="4" max="4" width="25.88671875" customWidth="1"/>
    <col min="5" max="5" width="10.44140625" style="102" customWidth="1"/>
    <col min="6" max="6" width="20.44140625" style="93" customWidth="1"/>
    <col min="7" max="7" width="21.109375" style="132" customWidth="1"/>
    <col min="8" max="8" width="20.44140625" customWidth="1"/>
  </cols>
  <sheetData>
    <row r="1" spans="1:8" s="155" customFormat="1" ht="33" customHeight="1">
      <c r="A1" s="245" t="s">
        <v>114</v>
      </c>
      <c r="B1" s="246"/>
      <c r="C1" s="246"/>
      <c r="D1" s="246"/>
    </row>
    <row r="2" spans="1:8" s="155" customFormat="1" ht="12.75" customHeight="1">
      <c r="A2" s="241"/>
      <c r="B2" s="242"/>
      <c r="C2" s="242"/>
      <c r="D2" s="242"/>
    </row>
    <row r="3" spans="1:8" ht="36" customHeight="1">
      <c r="A3" s="261" t="s">
        <v>49</v>
      </c>
      <c r="B3" s="262"/>
      <c r="C3" s="262"/>
      <c r="D3" s="263"/>
      <c r="F3" s="177"/>
      <c r="G3" s="177"/>
      <c r="H3" s="177"/>
    </row>
    <row r="4" spans="1:8" ht="20.100000000000001" customHeight="1">
      <c r="A4" s="264" t="s">
        <v>64</v>
      </c>
      <c r="B4" s="265"/>
      <c r="C4" s="265"/>
      <c r="D4" s="266"/>
      <c r="E4" s="103" t="s">
        <v>65</v>
      </c>
      <c r="F4" s="95" t="s">
        <v>72</v>
      </c>
      <c r="G4" s="125" t="s">
        <v>68</v>
      </c>
      <c r="H4" s="96" t="s">
        <v>9</v>
      </c>
    </row>
    <row r="5" spans="1:8" ht="20.100000000000001" customHeight="1">
      <c r="A5" s="267" t="s">
        <v>44</v>
      </c>
      <c r="B5" s="268"/>
      <c r="C5" s="268"/>
      <c r="D5" s="269"/>
      <c r="E5" s="104"/>
      <c r="F5" s="86"/>
      <c r="G5" s="126"/>
      <c r="H5" s="85"/>
    </row>
    <row r="6" spans="1:8" s="155" customFormat="1" ht="36.75" customHeight="1">
      <c r="A6" s="270" t="s">
        <v>106</v>
      </c>
      <c r="B6" s="271"/>
      <c r="C6" s="272"/>
      <c r="D6" s="178" t="s">
        <v>67</v>
      </c>
      <c r="E6" s="225">
        <v>1</v>
      </c>
      <c r="F6" s="226" t="s">
        <v>99</v>
      </c>
      <c r="G6" s="227"/>
      <c r="H6" s="97">
        <f>G6*E6</f>
        <v>0</v>
      </c>
    </row>
    <row r="7" spans="1:8" s="155" customFormat="1" ht="53.25" customHeight="1">
      <c r="A7" s="270" t="s">
        <v>112</v>
      </c>
      <c r="B7" s="271"/>
      <c r="C7" s="272"/>
      <c r="D7" s="178" t="s">
        <v>67</v>
      </c>
      <c r="E7" s="231">
        <v>1</v>
      </c>
      <c r="F7" s="232" t="s">
        <v>99</v>
      </c>
      <c r="G7" s="233"/>
      <c r="H7" s="97">
        <f>G7*E7</f>
        <v>0</v>
      </c>
    </row>
    <row r="8" spans="1:8" s="155" customFormat="1" ht="49.5" customHeight="1">
      <c r="A8" s="270" t="s">
        <v>113</v>
      </c>
      <c r="B8" s="271"/>
      <c r="C8" s="272"/>
      <c r="D8" s="178" t="s">
        <v>67</v>
      </c>
      <c r="E8" s="234">
        <v>1</v>
      </c>
      <c r="F8" s="235" t="s">
        <v>99</v>
      </c>
      <c r="G8" s="240"/>
      <c r="H8" s="97">
        <v>0</v>
      </c>
    </row>
    <row r="9" spans="1:8" ht="18" customHeight="1">
      <c r="A9" s="273" t="s">
        <v>45</v>
      </c>
      <c r="B9" s="274"/>
      <c r="C9" s="274"/>
      <c r="D9" s="275"/>
      <c r="E9" s="105"/>
      <c r="F9" s="87"/>
      <c r="G9" s="124"/>
      <c r="H9" s="98"/>
    </row>
    <row r="10" spans="1:8" ht="71.25" customHeight="1">
      <c r="A10" s="270" t="s">
        <v>76</v>
      </c>
      <c r="B10" s="271"/>
      <c r="C10" s="272"/>
      <c r="D10" s="178" t="s">
        <v>67</v>
      </c>
      <c r="E10" s="234">
        <v>1</v>
      </c>
      <c r="F10" s="235" t="s">
        <v>99</v>
      </c>
      <c r="G10" s="236"/>
      <c r="H10" s="97">
        <v>0</v>
      </c>
    </row>
    <row r="11" spans="1:8" ht="83.25" customHeight="1">
      <c r="A11" s="270" t="s">
        <v>77</v>
      </c>
      <c r="B11" s="271"/>
      <c r="C11" s="272"/>
      <c r="D11" s="178" t="s">
        <v>67</v>
      </c>
      <c r="E11" s="237">
        <v>1</v>
      </c>
      <c r="F11" s="238" t="s">
        <v>99</v>
      </c>
      <c r="G11" s="239"/>
      <c r="H11" s="97">
        <v>0</v>
      </c>
    </row>
    <row r="12" spans="1:8" ht="18" customHeight="1">
      <c r="A12" s="273" t="s">
        <v>46</v>
      </c>
      <c r="B12" s="274"/>
      <c r="C12" s="274"/>
      <c r="D12" s="275"/>
      <c r="E12" s="105"/>
      <c r="F12" s="87"/>
      <c r="G12" s="124"/>
      <c r="H12" s="98"/>
    </row>
    <row r="13" spans="1:8" ht="82.5" customHeight="1">
      <c r="A13" s="270" t="s">
        <v>36</v>
      </c>
      <c r="B13" s="271"/>
      <c r="C13" s="272"/>
      <c r="D13" s="178" t="s">
        <v>67</v>
      </c>
      <c r="E13" s="182">
        <v>1</v>
      </c>
      <c r="F13" s="183" t="s">
        <v>99</v>
      </c>
      <c r="G13" s="123"/>
      <c r="H13" s="97">
        <v>0</v>
      </c>
    </row>
    <row r="14" spans="1:8" ht="18" customHeight="1">
      <c r="A14" s="273" t="s">
        <v>47</v>
      </c>
      <c r="B14" s="274"/>
      <c r="C14" s="274"/>
      <c r="D14" s="275"/>
      <c r="E14" s="105"/>
      <c r="F14" s="87"/>
      <c r="G14" s="124"/>
      <c r="H14" s="98"/>
    </row>
    <row r="15" spans="1:8" ht="36" customHeight="1">
      <c r="A15" s="270" t="s">
        <v>37</v>
      </c>
      <c r="B15" s="271"/>
      <c r="C15" s="272"/>
      <c r="D15" s="178" t="s">
        <v>67</v>
      </c>
      <c r="E15" s="182">
        <v>1</v>
      </c>
      <c r="F15" s="183" t="s">
        <v>99</v>
      </c>
      <c r="G15" s="123"/>
      <c r="H15" s="97">
        <v>0</v>
      </c>
    </row>
    <row r="16" spans="1:8" ht="8.25" customHeight="1">
      <c r="D16" s="34"/>
      <c r="E16" s="106"/>
      <c r="F16" s="88"/>
      <c r="G16" s="127"/>
      <c r="H16" s="99"/>
    </row>
    <row r="17" spans="1:8" ht="19.5" customHeight="1">
      <c r="A17" s="53"/>
      <c r="B17" s="54"/>
      <c r="C17" s="21" t="s">
        <v>13</v>
      </c>
      <c r="D17" s="35"/>
      <c r="E17" s="107"/>
      <c r="F17" s="89"/>
      <c r="G17" s="128"/>
      <c r="H17" s="35">
        <f>SUM(H6:H15)</f>
        <v>0</v>
      </c>
    </row>
    <row r="18" spans="1:8" ht="6.75" customHeight="1">
      <c r="A18" s="7"/>
      <c r="B18" s="7"/>
      <c r="C18" s="8"/>
      <c r="D18" s="26"/>
      <c r="E18" s="108"/>
      <c r="F18" s="90"/>
      <c r="G18" s="129"/>
      <c r="H18" s="100"/>
    </row>
    <row r="19" spans="1:8" s="155" customFormat="1" ht="26.25" customHeight="1">
      <c r="A19" s="184" t="s">
        <v>98</v>
      </c>
      <c r="B19" s="162">
        <v>0</v>
      </c>
      <c r="C19" s="180" t="s">
        <v>30</v>
      </c>
      <c r="D19" s="185"/>
      <c r="E19" s="109"/>
      <c r="F19" s="91"/>
      <c r="G19" s="186"/>
      <c r="H19" s="185">
        <f>ROUND(H17*B19,2)</f>
        <v>0</v>
      </c>
    </row>
    <row r="20" spans="1:8" ht="26.25" customHeight="1">
      <c r="A20" s="9" t="s">
        <v>29</v>
      </c>
      <c r="B20" s="55">
        <v>0</v>
      </c>
      <c r="C20" s="10" t="s">
        <v>30</v>
      </c>
      <c r="D20" s="20"/>
      <c r="E20" s="109"/>
      <c r="F20" s="91"/>
      <c r="G20" s="130"/>
      <c r="H20" s="20">
        <f>ROUND(H17*B20,2)</f>
        <v>0</v>
      </c>
    </row>
    <row r="21" spans="1:8" ht="6" customHeight="1">
      <c r="D21" s="34"/>
      <c r="E21" s="106"/>
      <c r="F21" s="88"/>
      <c r="G21" s="127"/>
      <c r="H21" s="99"/>
    </row>
    <row r="22" spans="1:8" ht="20.85" customHeight="1" thickBot="1">
      <c r="A22" s="7"/>
      <c r="B22" s="30"/>
      <c r="C22" s="30" t="s">
        <v>38</v>
      </c>
      <c r="D22" s="36"/>
      <c r="E22" s="110"/>
      <c r="F22" s="92"/>
      <c r="G22" s="131"/>
      <c r="H22" s="101">
        <f>H17+H20+H19</f>
        <v>0</v>
      </c>
    </row>
    <row r="23" spans="1:8">
      <c r="B23" s="17"/>
    </row>
    <row r="25" spans="1:8">
      <c r="C25" s="17"/>
      <c r="D25" s="17"/>
      <c r="E25" s="111"/>
      <c r="F25" s="94"/>
      <c r="G25" s="133"/>
      <c r="H25" s="17"/>
    </row>
    <row r="28" spans="1:8">
      <c r="B28"/>
    </row>
    <row r="29" spans="1:8">
      <c r="B29"/>
    </row>
    <row r="30" spans="1:8">
      <c r="B30"/>
    </row>
    <row r="31" spans="1:8">
      <c r="B31"/>
    </row>
    <row r="32" spans="1:8">
      <c r="A32" t="s">
        <v>67</v>
      </c>
      <c r="B32"/>
    </row>
    <row r="33" spans="1:2">
      <c r="A33" t="s">
        <v>70</v>
      </c>
      <c r="B33"/>
    </row>
    <row r="34" spans="1:2">
      <c r="B34"/>
    </row>
    <row r="35" spans="1:2">
      <c r="B35"/>
    </row>
    <row r="36" spans="1:2">
      <c r="B36"/>
    </row>
    <row r="37" spans="1:2">
      <c r="B37"/>
    </row>
  </sheetData>
  <mergeCells count="14">
    <mergeCell ref="A7:C7"/>
    <mergeCell ref="A8:C8"/>
    <mergeCell ref="A15:C15"/>
    <mergeCell ref="A12:D12"/>
    <mergeCell ref="A13:C13"/>
    <mergeCell ref="A14:D14"/>
    <mergeCell ref="A9:D9"/>
    <mergeCell ref="A10:C10"/>
    <mergeCell ref="A11:C11"/>
    <mergeCell ref="A1:D1"/>
    <mergeCell ref="A3:D3"/>
    <mergeCell ref="A4:D4"/>
    <mergeCell ref="A5:D5"/>
    <mergeCell ref="A6:C6"/>
  </mergeCells>
  <conditionalFormatting sqref="E6:E8">
    <cfRule type="expression" dxfId="10" priority="81">
      <formula>$D6="pauschal"</formula>
    </cfRule>
  </conditionalFormatting>
  <conditionalFormatting sqref="F6:F8">
    <cfRule type="expression" dxfId="9" priority="80">
      <formula>$D6="pauschal"</formula>
    </cfRule>
  </conditionalFormatting>
  <conditionalFormatting sqref="G10:G11 G13 G15 G6:G8">
    <cfRule type="expression" dxfId="8" priority="79">
      <formula>$D6="pauschal"</formula>
    </cfRule>
  </conditionalFormatting>
  <conditionalFormatting sqref="E10">
    <cfRule type="expression" dxfId="7" priority="30">
      <formula>$D10="pauschal"</formula>
    </cfRule>
  </conditionalFormatting>
  <conditionalFormatting sqref="F10">
    <cfRule type="expression" dxfId="6" priority="29">
      <formula>$D10="pauschal"</formula>
    </cfRule>
  </conditionalFormatting>
  <conditionalFormatting sqref="E11">
    <cfRule type="expression" dxfId="5" priority="28">
      <formula>$D11="pauschal"</formula>
    </cfRule>
  </conditionalFormatting>
  <conditionalFormatting sqref="F11">
    <cfRule type="expression" dxfId="4" priority="27">
      <formula>$D11="pauschal"</formula>
    </cfRule>
  </conditionalFormatting>
  <conditionalFormatting sqref="E13">
    <cfRule type="expression" dxfId="3" priority="26">
      <formula>$D13="pauschal"</formula>
    </cfRule>
  </conditionalFormatting>
  <conditionalFormatting sqref="F13">
    <cfRule type="expression" dxfId="2" priority="25">
      <formula>$D13="pauschal"</formula>
    </cfRule>
  </conditionalFormatting>
  <conditionalFormatting sqref="E15">
    <cfRule type="expression" dxfId="1" priority="22">
      <formula>$D15="pauschal"</formula>
    </cfRule>
  </conditionalFormatting>
  <conditionalFormatting sqref="F15">
    <cfRule type="expression" dxfId="0" priority="21">
      <formula>$D15="pauschal"</formula>
    </cfRule>
  </conditionalFormatting>
  <dataValidations disablePrompts="1" count="1">
    <dataValidation type="list" allowBlank="1" showInputMessage="1" showErrorMessage="1" sqref="D15 D10:D11 D6:D8 D13" xr:uid="{3C3522B6-8D19-435A-8A1E-7F6C317FDFFA}">
      <formula1>$A$32:$A$33</formula1>
    </dataValidation>
  </dataValidations>
  <pageMargins left="0.51181102362204722" right="0.11811023622047245" top="0.78740157480314965" bottom="0.6692913385826772" header="0.31496062992125984" footer="0.31496062992125984"/>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7AADC-11DF-4FA3-96D3-F7B8494C5D6D}">
  <dimension ref="A1:E18"/>
  <sheetViews>
    <sheetView zoomScaleNormal="100" workbookViewId="0">
      <selection sqref="A1:D1"/>
    </sheetView>
  </sheetViews>
  <sheetFormatPr baseColWidth="10" defaultColWidth="11.44140625" defaultRowHeight="13.2"/>
  <cols>
    <col min="1" max="1" width="29.6640625" style="187" customWidth="1"/>
    <col min="2" max="2" width="14.33203125" style="187" customWidth="1"/>
    <col min="3" max="3" width="14.44140625" style="187" customWidth="1"/>
    <col min="4" max="4" width="22.44140625" style="187" customWidth="1"/>
    <col min="5" max="5" width="15.5546875" style="187" customWidth="1"/>
    <col min="6" max="16384" width="11.44140625" style="187"/>
  </cols>
  <sheetData>
    <row r="1" spans="1:5" s="155" customFormat="1" ht="33" customHeight="1">
      <c r="A1" s="245" t="s">
        <v>116</v>
      </c>
      <c r="B1" s="246"/>
      <c r="C1" s="246"/>
      <c r="D1" s="246"/>
    </row>
    <row r="3" spans="1:5" ht="13.8" thickBot="1">
      <c r="A3" s="276" t="s">
        <v>66</v>
      </c>
      <c r="B3" s="277"/>
      <c r="C3" s="277"/>
      <c r="D3" s="190"/>
      <c r="E3" s="190"/>
    </row>
    <row r="4" spans="1:5" ht="13.8" thickBot="1">
      <c r="A4" s="219"/>
      <c r="B4" s="190"/>
      <c r="C4" s="190"/>
      <c r="D4" s="190"/>
      <c r="E4" s="190"/>
    </row>
    <row r="5" spans="1:5" ht="13.8" thickBot="1">
      <c r="A5" s="218"/>
      <c r="B5" s="217"/>
      <c r="C5" s="217"/>
      <c r="D5" s="216"/>
      <c r="E5" s="215"/>
    </row>
    <row r="6" spans="1:5" ht="26.4">
      <c r="A6" s="214" t="s">
        <v>27</v>
      </c>
      <c r="B6" s="213" t="s">
        <v>105</v>
      </c>
      <c r="C6" s="213" t="s">
        <v>104</v>
      </c>
      <c r="D6" s="212" t="s">
        <v>103</v>
      </c>
      <c r="E6" s="211" t="s">
        <v>9</v>
      </c>
    </row>
    <row r="7" spans="1:5">
      <c r="A7" s="210" t="s">
        <v>54</v>
      </c>
      <c r="B7" s="208" t="s">
        <v>100</v>
      </c>
      <c r="C7" s="209">
        <v>1</v>
      </c>
      <c r="D7" s="222"/>
      <c r="E7" s="204">
        <f t="shared" ref="E7:E12" si="0">D7*C7</f>
        <v>0</v>
      </c>
    </row>
    <row r="8" spans="1:5">
      <c r="A8" s="207" t="s">
        <v>102</v>
      </c>
      <c r="B8" s="208" t="s">
        <v>100</v>
      </c>
      <c r="C8" s="209">
        <v>1</v>
      </c>
      <c r="D8" s="223"/>
      <c r="E8" s="204">
        <f t="shared" si="0"/>
        <v>0</v>
      </c>
    </row>
    <row r="9" spans="1:5">
      <c r="A9" s="207" t="s">
        <v>101</v>
      </c>
      <c r="B9" s="208" t="s">
        <v>100</v>
      </c>
      <c r="C9" s="205">
        <v>1</v>
      </c>
      <c r="D9" s="223"/>
      <c r="E9" s="204">
        <f t="shared" si="0"/>
        <v>0</v>
      </c>
    </row>
    <row r="10" spans="1:5">
      <c r="A10" s="207" t="s">
        <v>53</v>
      </c>
      <c r="B10" s="206"/>
      <c r="C10" s="205">
        <v>1</v>
      </c>
      <c r="D10" s="223"/>
      <c r="E10" s="204">
        <f t="shared" si="0"/>
        <v>0</v>
      </c>
    </row>
    <row r="11" spans="1:5">
      <c r="A11" s="207" t="s">
        <v>52</v>
      </c>
      <c r="B11" s="206"/>
      <c r="C11" s="205">
        <v>1</v>
      </c>
      <c r="D11" s="223"/>
      <c r="E11" s="204">
        <f t="shared" si="0"/>
        <v>0</v>
      </c>
    </row>
    <row r="12" spans="1:5">
      <c r="A12" s="207" t="s">
        <v>51</v>
      </c>
      <c r="B12" s="206"/>
      <c r="C12" s="205">
        <v>1</v>
      </c>
      <c r="D12" s="223"/>
      <c r="E12" s="204">
        <f t="shared" si="0"/>
        <v>0</v>
      </c>
    </row>
    <row r="13" spans="1:5">
      <c r="A13" s="203" t="s">
        <v>24</v>
      </c>
      <c r="B13" s="202"/>
      <c r="C13" s="201"/>
      <c r="D13" s="200" t="s">
        <v>13</v>
      </c>
      <c r="E13" s="199">
        <f>SUM(E7:E12)</f>
        <v>0</v>
      </c>
    </row>
    <row r="14" spans="1:5">
      <c r="A14" s="193"/>
      <c r="B14" s="198"/>
      <c r="C14" s="198"/>
      <c r="D14" s="197"/>
      <c r="E14" s="193"/>
    </row>
    <row r="15" spans="1:5">
      <c r="B15" s="196" t="s">
        <v>29</v>
      </c>
      <c r="C15" s="224"/>
      <c r="D15" s="195" t="s">
        <v>30</v>
      </c>
      <c r="E15" s="188">
        <f>E13*C15</f>
        <v>0</v>
      </c>
    </row>
    <row r="16" spans="1:5">
      <c r="C16" s="190"/>
      <c r="E16" s="194"/>
    </row>
    <row r="17" spans="2:5" ht="13.8" thickBot="1">
      <c r="B17" s="193"/>
      <c r="C17" s="192"/>
      <c r="D17" s="192" t="s">
        <v>38</v>
      </c>
      <c r="E17" s="191">
        <f>E13+E15</f>
        <v>0</v>
      </c>
    </row>
    <row r="18" spans="2:5">
      <c r="B18" s="190"/>
      <c r="C18" s="190"/>
      <c r="D18" s="189"/>
      <c r="E18" s="188"/>
    </row>
  </sheetData>
  <mergeCells count="2">
    <mergeCell ref="A3:C3"/>
    <mergeCell ref="A1:D1"/>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3"/>
  <sheetViews>
    <sheetView tabSelected="1" zoomScaleNormal="100" workbookViewId="0">
      <selection activeCell="C21" sqref="C21"/>
    </sheetView>
  </sheetViews>
  <sheetFormatPr baseColWidth="10" defaultColWidth="11.33203125" defaultRowHeight="13.2"/>
  <cols>
    <col min="1" max="1" width="43.6640625" style="4" customWidth="1"/>
    <col min="2" max="2" width="20.5546875" style="4" customWidth="1"/>
    <col min="3" max="3" width="27.44140625" style="4" customWidth="1"/>
    <col min="4" max="4" width="15" style="4" customWidth="1"/>
    <col min="5" max="6" width="15" customWidth="1"/>
  </cols>
  <sheetData>
    <row r="1" spans="1:6" ht="24" customHeight="1" thickBot="1">
      <c r="B1" s="151" t="s">
        <v>78</v>
      </c>
    </row>
    <row r="2" spans="1:6" ht="24" customHeight="1" thickBot="1"/>
    <row r="3" spans="1:6" s="11" customFormat="1" ht="24" customHeight="1" thickBot="1">
      <c r="A3" s="42" t="s">
        <v>41</v>
      </c>
      <c r="B3" s="43"/>
      <c r="C3" s="39"/>
      <c r="D3" s="39"/>
      <c r="E3" s="39"/>
      <c r="F3" s="39"/>
    </row>
    <row r="4" spans="1:6" s="11" customFormat="1" ht="19.5" customHeight="1">
      <c r="A4" s="40"/>
      <c r="B4" s="118" t="s">
        <v>42</v>
      </c>
      <c r="C4" s="38"/>
    </row>
    <row r="5" spans="1:6" s="12" customFormat="1" ht="18.75" customHeight="1">
      <c r="A5" s="51" t="s">
        <v>50</v>
      </c>
      <c r="B5" s="114">
        <f>'Grundleistungen Gebäude'!D31</f>
        <v>73330.820000000007</v>
      </c>
      <c r="C5" s="37"/>
    </row>
    <row r="6" spans="1:6" s="12" customFormat="1" ht="18.75" customHeight="1" thickBot="1">
      <c r="A6" s="52" t="s">
        <v>93</v>
      </c>
      <c r="B6" s="115">
        <f>'Besondere Leistungen Gebäude'!H22</f>
        <v>0</v>
      </c>
      <c r="C6" s="37"/>
    </row>
    <row r="7" spans="1:6" s="13" customFormat="1" ht="21" customHeight="1" thickBot="1">
      <c r="A7" s="1" t="s">
        <v>39</v>
      </c>
      <c r="B7" s="116">
        <f>SUM(B5:B6)</f>
        <v>73330.820000000007</v>
      </c>
    </row>
    <row r="8" spans="1:6" ht="5.25" customHeight="1" thickBot="1">
      <c r="A8" s="41"/>
      <c r="B8" s="113"/>
      <c r="D8"/>
    </row>
    <row r="9" spans="1:6" s="13" customFormat="1" ht="20.25" customHeight="1" thickBot="1">
      <c r="A9" s="119" t="str">
        <f>"Umsatzsteuer:  z. Zt. "&amp;'Anrechenbare Kosten'!B27*100&amp;"%"</f>
        <v>Umsatzsteuer:  z. Zt. 19%</v>
      </c>
      <c r="B9" s="120">
        <f>ROUND(B7*'Anrechenbare Kosten'!B27,2)</f>
        <v>13932.86</v>
      </c>
    </row>
    <row r="10" spans="1:6" ht="5.25" customHeight="1" thickBot="1">
      <c r="A10" s="41"/>
      <c r="B10" s="113"/>
      <c r="D10"/>
    </row>
    <row r="11" spans="1:6" s="13" customFormat="1" ht="20.100000000000001" customHeight="1" thickBot="1">
      <c r="A11" s="44" t="s">
        <v>40</v>
      </c>
      <c r="B11" s="117">
        <f>B9+B7</f>
        <v>87263.680000000008</v>
      </c>
    </row>
    <row r="12" spans="1:6" ht="7.5" customHeight="1">
      <c r="E12" s="4"/>
    </row>
    <row r="13" spans="1:6">
      <c r="A13" s="2"/>
      <c r="B13" s="2"/>
    </row>
  </sheetData>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Anrechenbare Kosten</vt:lpstr>
      <vt:lpstr>Grundleistungen Gebäude</vt:lpstr>
      <vt:lpstr>Besondere Leistungen Gebäude</vt:lpstr>
      <vt:lpstr>Stundensätze</vt:lpstr>
      <vt:lpstr>Zusammenstellung </vt:lpstr>
      <vt:lpstr>'Anrechenbare Kosten'!Druckbereich</vt:lpstr>
      <vt:lpstr>'Besondere Leistungen Gebäude'!Druckbereich</vt:lpstr>
      <vt:lpstr>'Grundleistungen Gebäude'!Druckbereich</vt:lpstr>
      <vt:lpstr>'Zusammenstellung '!Druckbereich</vt:lpstr>
    </vt:vector>
  </TitlesOfParts>
  <Company>BLB 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100gurr</dc:creator>
  <cp:lastModifiedBy>Carels Roger (BLB AC)</cp:lastModifiedBy>
  <cp:lastPrinted>2026-07-08T08:51:01Z</cp:lastPrinted>
  <dcterms:created xsi:type="dcterms:W3CDTF">2011-12-28T09:46:08Z</dcterms:created>
  <dcterms:modified xsi:type="dcterms:W3CDTF">2026-07-17T06:58:07Z</dcterms:modified>
</cp:coreProperties>
</file>