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J:\8. Gebäudereinigung Ingrid Mentrup\Desktop\Vergabe 2026\Vergabeunterlagen Schulen usw Los 1, 2, 3\Los 1\"/>
    </mc:Choice>
  </mc:AlternateContent>
  <xr:revisionPtr revIDLastSave="0" documentId="13_ncr:1_{75243D51-C0A5-4F74-98A7-B67745671CD6}" xr6:coauthVersionLast="47" xr6:coauthVersionMax="47" xr10:uidLastSave="{00000000-0000-0000-0000-000000000000}"/>
  <bookViews>
    <workbookView xWindow="28680" yWindow="-120" windowWidth="29040" windowHeight="16440" tabRatio="668" xr2:uid="{00000000-000D-0000-FFFF-FFFF00000000}"/>
  </bookViews>
  <sheets>
    <sheet name="Los 1 Kalkulation" sheetId="9" r:id="rId1"/>
    <sheet name="Los 1 Barbaraschule " sheetId="6" r:id="rId2"/>
    <sheet name="Los 1 Th. Barbaraschule" sheetId="10" r:id="rId3"/>
    <sheet name="Los 1 DGH Dickenberg" sheetId="5" r:id="rId4"/>
    <sheet name="Los 1 Zusammenfassung " sheetId="7" r:id="rId5"/>
  </sheets>
  <definedNames>
    <definedName name="Auftraggeber" localSheetId="1">#REF!</definedName>
    <definedName name="Auftraggeber" localSheetId="3">#REF!</definedName>
    <definedName name="Auftraggeber" localSheetId="2">#REF!</definedName>
    <definedName name="Auftraggeber" localSheetId="4">#REF!</definedName>
    <definedName name="Auftraggeber">#REF!</definedName>
    <definedName name="bosco" localSheetId="1">#REF!</definedName>
    <definedName name="bosco" localSheetId="3">#REF!</definedName>
    <definedName name="bosco" localSheetId="2">#REF!</definedName>
    <definedName name="bosco" localSheetId="4">#REF!</definedName>
    <definedName name="bosco">#REF!</definedName>
    <definedName name="_xlnm.Print_Area" localSheetId="1">'Los 1 Barbaraschule '!$A$2:$U$101</definedName>
    <definedName name="_xlnm.Print_Area" localSheetId="3">'Los 1 DGH Dickenberg'!$A$2:$U$101</definedName>
    <definedName name="_xlnm.Print_Area" localSheetId="0">'Los 1 Kalkulation'!$A$1:$V$91</definedName>
    <definedName name="_xlnm.Print_Area" localSheetId="2">'Los 1 Th. Barbaraschule'!$A$2:$U$101</definedName>
    <definedName name="Einheitnummer" localSheetId="1">#REF!</definedName>
    <definedName name="Einheitnummer" localSheetId="3">#REF!</definedName>
    <definedName name="Einheitnummer" localSheetId="2">#REF!</definedName>
    <definedName name="Einheitnummer" localSheetId="4">#REF!</definedName>
    <definedName name="Einheitnummer">#REF!</definedName>
    <definedName name="Excel_BuiltIn_Print_Area" localSheetId="0">'Los 1 Kalkulation'!$A$1:$V$87</definedName>
    <definedName name="johannes" localSheetId="1">#REF!</definedName>
    <definedName name="johannes" localSheetId="3">#REF!</definedName>
    <definedName name="johannes" localSheetId="2">#REF!</definedName>
    <definedName name="johannes" localSheetId="4">#REF!</definedName>
    <definedName name="johannes">#REF!</definedName>
    <definedName name="Neu" localSheetId="1">#REF!</definedName>
    <definedName name="Neu" localSheetId="3">#REF!</definedName>
    <definedName name="Neu" localSheetId="2">#REF!</definedName>
    <definedName name="Neu" localSheetId="4">#REF!</definedName>
    <definedName name="Neu">#REF!</definedName>
    <definedName name="Objektanschrift" localSheetId="1">#REF!</definedName>
    <definedName name="Objektanschrift" localSheetId="3">#REF!</definedName>
    <definedName name="Objektanschrift" localSheetId="2">#REF!</definedName>
    <definedName name="Objektanschrift" localSheetId="4">#REF!</definedName>
    <definedName name="Objektanschrift">#REF!</definedName>
    <definedName name="Objektname" localSheetId="1">#REF!</definedName>
    <definedName name="Objektname" localSheetId="3">#REF!</definedName>
    <definedName name="Objektname" localSheetId="2">#REF!</definedName>
    <definedName name="Objektname" localSheetId="4">#REF!</definedName>
    <definedName name="Objektname">#REF!</definedName>
    <definedName name="Objektnummer" localSheetId="1">#REF!</definedName>
    <definedName name="Objektnummer" localSheetId="3">#REF!</definedName>
    <definedName name="Objektnummer" localSheetId="2">#REF!</definedName>
    <definedName name="Objektnummer" localSheetId="4">#REF!</definedName>
    <definedName name="Objektnummer">#REF!</definedName>
    <definedName name="Reinigungstage_pro_Jahr" localSheetId="1">#REF!</definedName>
    <definedName name="Reinigungstage_pro_Jahr" localSheetId="3">#REF!</definedName>
    <definedName name="Reinigungstage_pro_Jahr" localSheetId="2">#REF!</definedName>
    <definedName name="Reinigungstage_pro_Jahr" localSheetId="4">#REF!</definedName>
    <definedName name="Reinigungstage_pro_Jahr">#REF!</definedName>
    <definedName name="RG_Woche" localSheetId="1">#REF!</definedName>
    <definedName name="RG_Woche" localSheetId="3">#REF!</definedName>
    <definedName name="RG_Woche" localSheetId="2">#REF!</definedName>
    <definedName name="RG_Woche" localSheetId="4">#REF!</definedName>
    <definedName name="RG_Woche">#REF!</definedName>
    <definedName name="start" localSheetId="1">#REF!</definedName>
    <definedName name="start" localSheetId="3">#REF!</definedName>
    <definedName name="start" localSheetId="2">#REF!</definedName>
    <definedName name="start" localSheetId="4">#REF!</definedName>
    <definedName name="start">#REF!</definedName>
    <definedName name="Woche" localSheetId="1">#REF!</definedName>
    <definedName name="Woche" localSheetId="3">#REF!</definedName>
    <definedName name="Woche" localSheetId="2">#REF!</definedName>
    <definedName name="Woche" localSheetId="4">#REF!</definedName>
    <definedName name="Woche">#REF!</definedName>
    <definedName name="xxx" localSheetId="1">#REF!</definedName>
    <definedName name="xxx" localSheetId="3">#REF!</definedName>
    <definedName name="xxx" localSheetId="2">#REF!</definedName>
    <definedName name="xxx" localSheetId="4">#REF!</definedName>
    <definedName name="xxx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7" l="1"/>
  <c r="M33" i="9"/>
  <c r="P90" i="5"/>
  <c r="G90" i="5"/>
  <c r="G85" i="5"/>
  <c r="G84" i="5"/>
  <c r="M17" i="5"/>
  <c r="M18" i="5"/>
  <c r="M19" i="5"/>
  <c r="G85" i="10"/>
  <c r="G84" i="10"/>
  <c r="R75" i="10"/>
  <c r="G90" i="6"/>
  <c r="G87" i="6"/>
  <c r="G85" i="6"/>
  <c r="G84" i="6"/>
  <c r="M23" i="6"/>
  <c r="M24" i="6"/>
  <c r="M25" i="6"/>
  <c r="M36" i="5" l="1"/>
  <c r="M35" i="5"/>
  <c r="M34" i="5"/>
  <c r="P34" i="5" s="1"/>
  <c r="R34" i="5" s="1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47" i="10" l="1"/>
  <c r="M46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45" i="10"/>
  <c r="M20" i="10"/>
  <c r="M19" i="10"/>
  <c r="M18" i="10"/>
  <c r="M17" i="10"/>
  <c r="M59" i="6" l="1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7" i="6"/>
  <c r="M22" i="6"/>
  <c r="M21" i="6"/>
  <c r="M20" i="6"/>
  <c r="M19" i="6"/>
  <c r="M18" i="6"/>
  <c r="M17" i="6"/>
  <c r="P85" i="5" l="1"/>
  <c r="P84" i="5"/>
  <c r="P85" i="10"/>
  <c r="P84" i="10"/>
  <c r="T84" i="10" s="1"/>
  <c r="P32" i="10"/>
  <c r="R32" i="10" s="1"/>
  <c r="P31" i="10"/>
  <c r="P26" i="10"/>
  <c r="R26" i="10" s="1"/>
  <c r="P24" i="10"/>
  <c r="P23" i="10"/>
  <c r="P19" i="10"/>
  <c r="P17" i="10"/>
  <c r="G75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R46" i="10" s="1"/>
  <c r="P44" i="10"/>
  <c r="P43" i="10"/>
  <c r="P42" i="10"/>
  <c r="P41" i="10"/>
  <c r="P40" i="10"/>
  <c r="P39" i="10"/>
  <c r="P38" i="10"/>
  <c r="P37" i="10"/>
  <c r="P36" i="10"/>
  <c r="P35" i="10"/>
  <c r="R35" i="10" s="1"/>
  <c r="P34" i="10"/>
  <c r="P33" i="10"/>
  <c r="R33" i="10" s="1"/>
  <c r="P30" i="10"/>
  <c r="R30" i="10" s="1"/>
  <c r="P29" i="10"/>
  <c r="P28" i="10"/>
  <c r="P27" i="10"/>
  <c r="P25" i="10"/>
  <c r="P22" i="10"/>
  <c r="P21" i="10"/>
  <c r="R21" i="10" s="1"/>
  <c r="P45" i="10"/>
  <c r="P20" i="10"/>
  <c r="R20" i="10" s="1"/>
  <c r="P18" i="10"/>
  <c r="R18" i="10" s="1"/>
  <c r="L8" i="10"/>
  <c r="A8" i="10"/>
  <c r="M72" i="6"/>
  <c r="M71" i="6"/>
  <c r="M69" i="6"/>
  <c r="M68" i="6"/>
  <c r="M67" i="6"/>
  <c r="M66" i="6"/>
  <c r="M65" i="6"/>
  <c r="M64" i="6"/>
  <c r="M63" i="6"/>
  <c r="M62" i="6"/>
  <c r="M61" i="6"/>
  <c r="M60" i="6"/>
  <c r="T87" i="10" l="1"/>
  <c r="R87" i="10" s="1"/>
  <c r="T85" i="10"/>
  <c r="R85" i="10" s="1"/>
  <c r="R69" i="10"/>
  <c r="R23" i="10"/>
  <c r="R52" i="10"/>
  <c r="R61" i="10"/>
  <c r="R54" i="10"/>
  <c r="R62" i="10"/>
  <c r="R84" i="10"/>
  <c r="R60" i="10"/>
  <c r="R68" i="10"/>
  <c r="R39" i="10"/>
  <c r="R53" i="10"/>
  <c r="R45" i="10"/>
  <c r="R25" i="10"/>
  <c r="R47" i="10"/>
  <c r="R55" i="10"/>
  <c r="R63" i="10"/>
  <c r="R41" i="10"/>
  <c r="R48" i="10"/>
  <c r="R56" i="10"/>
  <c r="R64" i="10"/>
  <c r="R31" i="10"/>
  <c r="R49" i="10"/>
  <c r="R57" i="10"/>
  <c r="R65" i="10"/>
  <c r="R37" i="10"/>
  <c r="R50" i="10"/>
  <c r="R58" i="10"/>
  <c r="R66" i="10"/>
  <c r="R19" i="10"/>
  <c r="R43" i="10"/>
  <c r="R51" i="10"/>
  <c r="R59" i="10"/>
  <c r="R67" i="10"/>
  <c r="R28" i="10"/>
  <c r="R71" i="10"/>
  <c r="R73" i="10"/>
  <c r="R22" i="10"/>
  <c r="R24" i="10"/>
  <c r="R36" i="10"/>
  <c r="R38" i="10"/>
  <c r="R40" i="10"/>
  <c r="R42" i="10"/>
  <c r="R44" i="10"/>
  <c r="R17" i="10"/>
  <c r="R27" i="10"/>
  <c r="R29" i="10"/>
  <c r="R34" i="10"/>
  <c r="R70" i="10"/>
  <c r="R72" i="10"/>
  <c r="P75" i="10"/>
  <c r="S92" i="10" l="1"/>
  <c r="E11" i="7" s="1"/>
  <c r="C11" i="7"/>
  <c r="L8" i="6" l="1"/>
  <c r="L8" i="5"/>
  <c r="P19" i="5" l="1"/>
  <c r="R19" i="5" s="1"/>
  <c r="P20" i="5"/>
  <c r="R20" i="5" s="1"/>
  <c r="P32" i="5"/>
  <c r="R32" i="5" s="1"/>
  <c r="P33" i="5"/>
  <c r="R33" i="5" s="1"/>
  <c r="P29" i="5"/>
  <c r="R29" i="5" s="1"/>
  <c r="P30" i="5"/>
  <c r="R30" i="5" s="1"/>
  <c r="P24" i="5"/>
  <c r="R24" i="5" s="1"/>
  <c r="P24" i="6"/>
  <c r="R24" i="6" s="1"/>
  <c r="P29" i="6"/>
  <c r="R29" i="6" s="1"/>
  <c r="P30" i="6"/>
  <c r="R30" i="6" s="1"/>
  <c r="P31" i="6"/>
  <c r="R31" i="6" s="1"/>
  <c r="P32" i="6"/>
  <c r="R32" i="6" s="1"/>
  <c r="P33" i="6"/>
  <c r="R33" i="6" s="1"/>
  <c r="P34" i="6"/>
  <c r="R34" i="6" s="1"/>
  <c r="M74" i="9" l="1"/>
  <c r="G72" i="9"/>
  <c r="R71" i="9"/>
  <c r="O71" i="9"/>
  <c r="T71" i="9" s="1"/>
  <c r="R63" i="9"/>
  <c r="O63" i="9"/>
  <c r="T63" i="9" s="1"/>
  <c r="G62" i="9"/>
  <c r="R54" i="9"/>
  <c r="O54" i="9"/>
  <c r="G54" i="9"/>
  <c r="M42" i="9"/>
  <c r="R42" i="9" s="1"/>
  <c r="M23" i="9"/>
  <c r="O10" i="9"/>
  <c r="O12" i="9" s="1"/>
  <c r="R23" i="9" l="1"/>
  <c r="O23" i="9"/>
  <c r="O42" i="9" s="1"/>
  <c r="R74" i="9"/>
  <c r="O74" i="9"/>
  <c r="T74" i="9" s="1"/>
  <c r="T12" i="9"/>
  <c r="G21" i="9"/>
  <c r="T54" i="9"/>
  <c r="G41" i="9" l="1"/>
  <c r="T35" i="9"/>
  <c r="T23" i="9"/>
  <c r="T42" i="9"/>
  <c r="G30" i="9"/>
  <c r="O33" i="9" s="1"/>
  <c r="O45" i="9" l="1"/>
  <c r="O78" i="9" s="1"/>
  <c r="O81" i="9" s="1"/>
  <c r="T45" i="9"/>
  <c r="T78" i="9" s="1"/>
  <c r="T81" i="9" s="1"/>
  <c r="Q86" i="9" l="1"/>
  <c r="O85" i="9" s="1"/>
  <c r="R87" i="9"/>
  <c r="P8" i="10" l="1"/>
  <c r="N8" i="10" s="1"/>
  <c r="T24" i="10" s="1"/>
  <c r="P8" i="6" l="1"/>
  <c r="N8" i="6" s="1"/>
  <c r="T34" i="6" s="1"/>
  <c r="P8" i="5"/>
  <c r="N8" i="5" s="1"/>
  <c r="T34" i="5" s="1"/>
  <c r="T70" i="10"/>
  <c r="T21" i="10"/>
  <c r="T65" i="10"/>
  <c r="T47" i="10"/>
  <c r="T60" i="10"/>
  <c r="T54" i="10"/>
  <c r="T19" i="10"/>
  <c r="T72" i="10"/>
  <c r="T27" i="10"/>
  <c r="T57" i="10"/>
  <c r="T29" i="10"/>
  <c r="T61" i="10"/>
  <c r="T42" i="10"/>
  <c r="T30" i="10"/>
  <c r="T63" i="10"/>
  <c r="T33" i="10"/>
  <c r="T41" i="10"/>
  <c r="T51" i="10"/>
  <c r="T35" i="10"/>
  <c r="T32" i="10"/>
  <c r="T71" i="10"/>
  <c r="T59" i="10"/>
  <c r="T26" i="10"/>
  <c r="T58" i="10"/>
  <c r="T66" i="10"/>
  <c r="T34" i="10"/>
  <c r="T48" i="10"/>
  <c r="T37" i="10"/>
  <c r="T43" i="10"/>
  <c r="T36" i="10"/>
  <c r="T23" i="10"/>
  <c r="T18" i="10"/>
  <c r="T73" i="10"/>
  <c r="T52" i="10"/>
  <c r="T49" i="10"/>
  <c r="T44" i="10"/>
  <c r="T56" i="10"/>
  <c r="T69" i="10"/>
  <c r="T25" i="10"/>
  <c r="T74" i="10"/>
  <c r="T39" i="10"/>
  <c r="T17" i="10"/>
  <c r="T50" i="10"/>
  <c r="T38" i="10"/>
  <c r="T40" i="10"/>
  <c r="T20" i="10"/>
  <c r="T62" i="10"/>
  <c r="T68" i="10"/>
  <c r="T53" i="10"/>
  <c r="T64" i="10"/>
  <c r="T31" i="10"/>
  <c r="T55" i="10"/>
  <c r="T67" i="10"/>
  <c r="T46" i="10"/>
  <c r="T22" i="10"/>
  <c r="T28" i="10"/>
  <c r="T45" i="10"/>
  <c r="T87" i="6"/>
  <c r="R87" i="6" s="1"/>
  <c r="T85" i="6"/>
  <c r="R85" i="6" s="1"/>
  <c r="T84" i="6"/>
  <c r="G75" i="6"/>
  <c r="M73" i="6"/>
  <c r="P73" i="6" s="1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28" i="6"/>
  <c r="P27" i="6"/>
  <c r="P26" i="6"/>
  <c r="P25" i="6"/>
  <c r="P23" i="6"/>
  <c r="R23" i="6" s="1"/>
  <c r="P22" i="6"/>
  <c r="R22" i="6" s="1"/>
  <c r="P21" i="6"/>
  <c r="P20" i="6"/>
  <c r="R20" i="6" s="1"/>
  <c r="P19" i="6"/>
  <c r="P18" i="6"/>
  <c r="R18" i="6" s="1"/>
  <c r="P17" i="6"/>
  <c r="R17" i="6" s="1"/>
  <c r="A8" i="6"/>
  <c r="G87" i="5"/>
  <c r="T87" i="5" s="1"/>
  <c r="R87" i="5" s="1"/>
  <c r="T85" i="5"/>
  <c r="R85" i="5" s="1"/>
  <c r="T84" i="5"/>
  <c r="G75" i="5"/>
  <c r="M73" i="5"/>
  <c r="P73" i="5" s="1"/>
  <c r="M72" i="5"/>
  <c r="P72" i="5" s="1"/>
  <c r="M71" i="5"/>
  <c r="P71" i="5" s="1"/>
  <c r="M70" i="5"/>
  <c r="P70" i="5" s="1"/>
  <c r="M69" i="5"/>
  <c r="P69" i="5" s="1"/>
  <c r="M68" i="5"/>
  <c r="P68" i="5" s="1"/>
  <c r="M67" i="5"/>
  <c r="P67" i="5" s="1"/>
  <c r="M66" i="5"/>
  <c r="P66" i="5" s="1"/>
  <c r="M65" i="5"/>
  <c r="P65" i="5" s="1"/>
  <c r="M64" i="5"/>
  <c r="P64" i="5" s="1"/>
  <c r="M63" i="5"/>
  <c r="P63" i="5" s="1"/>
  <c r="M62" i="5"/>
  <c r="P62" i="5" s="1"/>
  <c r="M61" i="5"/>
  <c r="P61" i="5" s="1"/>
  <c r="M60" i="5"/>
  <c r="P60" i="5" s="1"/>
  <c r="M59" i="5"/>
  <c r="P59" i="5" s="1"/>
  <c r="M58" i="5"/>
  <c r="P58" i="5" s="1"/>
  <c r="M57" i="5"/>
  <c r="P57" i="5" s="1"/>
  <c r="M56" i="5"/>
  <c r="P56" i="5" s="1"/>
  <c r="M55" i="5"/>
  <c r="P55" i="5" s="1"/>
  <c r="M54" i="5"/>
  <c r="P54" i="5" s="1"/>
  <c r="M53" i="5"/>
  <c r="P53" i="5" s="1"/>
  <c r="M52" i="5"/>
  <c r="P52" i="5" s="1"/>
  <c r="M51" i="5"/>
  <c r="P51" i="5" s="1"/>
  <c r="M50" i="5"/>
  <c r="P50" i="5" s="1"/>
  <c r="M49" i="5"/>
  <c r="P49" i="5" s="1"/>
  <c r="M48" i="5"/>
  <c r="P48" i="5" s="1"/>
  <c r="M47" i="5"/>
  <c r="P47" i="5" s="1"/>
  <c r="M46" i="5"/>
  <c r="P46" i="5" s="1"/>
  <c r="M45" i="5"/>
  <c r="P45" i="5" s="1"/>
  <c r="M44" i="5"/>
  <c r="P44" i="5" s="1"/>
  <c r="M43" i="5"/>
  <c r="P43" i="5" s="1"/>
  <c r="M42" i="5"/>
  <c r="P42" i="5" s="1"/>
  <c r="M41" i="5"/>
  <c r="P41" i="5" s="1"/>
  <c r="M40" i="5"/>
  <c r="P40" i="5" s="1"/>
  <c r="M39" i="5"/>
  <c r="P39" i="5" s="1"/>
  <c r="M38" i="5"/>
  <c r="P38" i="5" s="1"/>
  <c r="M37" i="5"/>
  <c r="P37" i="5" s="1"/>
  <c r="P36" i="5"/>
  <c r="P35" i="5"/>
  <c r="P31" i="5"/>
  <c r="R31" i="5" s="1"/>
  <c r="P27" i="5"/>
  <c r="R27" i="5" s="1"/>
  <c r="P26" i="5"/>
  <c r="R26" i="5" s="1"/>
  <c r="P25" i="5"/>
  <c r="R25" i="5" s="1"/>
  <c r="P23" i="5"/>
  <c r="R23" i="5" s="1"/>
  <c r="P22" i="5"/>
  <c r="R22" i="5" s="1"/>
  <c r="P21" i="5"/>
  <c r="R21" i="5" s="1"/>
  <c r="P18" i="5"/>
  <c r="R18" i="5" s="1"/>
  <c r="P17" i="5"/>
  <c r="A8" i="5"/>
  <c r="S79" i="10" l="1"/>
  <c r="R99" i="10" s="1"/>
  <c r="P28" i="5"/>
  <c r="R28" i="5" s="1"/>
  <c r="T40" i="5"/>
  <c r="T48" i="5"/>
  <c r="T30" i="5"/>
  <c r="T42" i="5"/>
  <c r="T36" i="5"/>
  <c r="T44" i="5"/>
  <c r="T25" i="5"/>
  <c r="T26" i="5"/>
  <c r="T38" i="5"/>
  <c r="T46" i="5"/>
  <c r="T27" i="5"/>
  <c r="T25" i="6"/>
  <c r="T26" i="6"/>
  <c r="T27" i="6"/>
  <c r="T30" i="6"/>
  <c r="T28" i="6"/>
  <c r="T21" i="6"/>
  <c r="R21" i="6"/>
  <c r="T19" i="6"/>
  <c r="R19" i="6"/>
  <c r="T49" i="6"/>
  <c r="R49" i="6"/>
  <c r="T31" i="6"/>
  <c r="T35" i="6"/>
  <c r="R35" i="6"/>
  <c r="T43" i="6"/>
  <c r="R43" i="6"/>
  <c r="T51" i="6"/>
  <c r="R51" i="6"/>
  <c r="T59" i="6"/>
  <c r="R59" i="6"/>
  <c r="T67" i="6"/>
  <c r="R67" i="6"/>
  <c r="S92" i="6"/>
  <c r="E10" i="7" s="1"/>
  <c r="R84" i="6"/>
  <c r="T57" i="6"/>
  <c r="R57" i="6"/>
  <c r="T58" i="6"/>
  <c r="R58" i="6"/>
  <c r="T36" i="6"/>
  <c r="R36" i="6"/>
  <c r="T44" i="6"/>
  <c r="R44" i="6"/>
  <c r="T52" i="6"/>
  <c r="R52" i="6"/>
  <c r="T60" i="6"/>
  <c r="R60" i="6"/>
  <c r="T68" i="6"/>
  <c r="R68" i="6"/>
  <c r="T42" i="6"/>
  <c r="R42" i="6"/>
  <c r="P75" i="6"/>
  <c r="T37" i="6"/>
  <c r="R37" i="6"/>
  <c r="T45" i="6"/>
  <c r="R45" i="6"/>
  <c r="T53" i="6"/>
  <c r="R53" i="6"/>
  <c r="T61" i="6"/>
  <c r="R61" i="6"/>
  <c r="T69" i="6"/>
  <c r="R69" i="6"/>
  <c r="T73" i="6"/>
  <c r="R73" i="6"/>
  <c r="T50" i="6"/>
  <c r="R50" i="6"/>
  <c r="T38" i="6"/>
  <c r="R38" i="6"/>
  <c r="T46" i="6"/>
  <c r="R46" i="6"/>
  <c r="T54" i="6"/>
  <c r="R54" i="6"/>
  <c r="T62" i="6"/>
  <c r="R62" i="6"/>
  <c r="T70" i="6"/>
  <c r="R70" i="6"/>
  <c r="T41" i="6"/>
  <c r="R41" i="6"/>
  <c r="T66" i="6"/>
  <c r="R66" i="6"/>
  <c r="T39" i="6"/>
  <c r="R39" i="6"/>
  <c r="T47" i="6"/>
  <c r="R47" i="6"/>
  <c r="T55" i="6"/>
  <c r="R55" i="6"/>
  <c r="T63" i="6"/>
  <c r="R63" i="6"/>
  <c r="T71" i="6"/>
  <c r="R71" i="6"/>
  <c r="T65" i="6"/>
  <c r="R65" i="6"/>
  <c r="T40" i="6"/>
  <c r="R40" i="6"/>
  <c r="T48" i="6"/>
  <c r="R48" i="6"/>
  <c r="T56" i="6"/>
  <c r="R56" i="6"/>
  <c r="T64" i="6"/>
  <c r="R64" i="6"/>
  <c r="T72" i="6"/>
  <c r="R72" i="6"/>
  <c r="T18" i="6"/>
  <c r="T20" i="6"/>
  <c r="T22" i="6"/>
  <c r="R25" i="6"/>
  <c r="R27" i="6"/>
  <c r="T74" i="6"/>
  <c r="T17" i="6"/>
  <c r="T23" i="6"/>
  <c r="R26" i="6"/>
  <c r="R28" i="6"/>
  <c r="T32" i="6"/>
  <c r="T24" i="6"/>
  <c r="T33" i="6"/>
  <c r="T29" i="6"/>
  <c r="T19" i="5"/>
  <c r="T73" i="5"/>
  <c r="R73" i="5"/>
  <c r="T66" i="5"/>
  <c r="R66" i="5"/>
  <c r="T31" i="5"/>
  <c r="T45" i="5"/>
  <c r="R45" i="5"/>
  <c r="T51" i="5"/>
  <c r="R51" i="5"/>
  <c r="T59" i="5"/>
  <c r="R59" i="5"/>
  <c r="T67" i="5"/>
  <c r="R67" i="5"/>
  <c r="S92" i="5"/>
  <c r="E12" i="7" s="1"/>
  <c r="R84" i="5"/>
  <c r="T23" i="5"/>
  <c r="T57" i="5"/>
  <c r="R57" i="5"/>
  <c r="T39" i="5"/>
  <c r="R39" i="5"/>
  <c r="T35" i="5"/>
  <c r="R35" i="5"/>
  <c r="T52" i="5"/>
  <c r="R52" i="5"/>
  <c r="T60" i="5"/>
  <c r="R60" i="5"/>
  <c r="T68" i="5"/>
  <c r="R68" i="5"/>
  <c r="P75" i="5"/>
  <c r="T17" i="5"/>
  <c r="R17" i="5"/>
  <c r="T21" i="5"/>
  <c r="T41" i="5"/>
  <c r="R41" i="5"/>
  <c r="T53" i="5"/>
  <c r="R53" i="5"/>
  <c r="T61" i="5"/>
  <c r="R61" i="5"/>
  <c r="T69" i="5"/>
  <c r="R69" i="5"/>
  <c r="T49" i="5"/>
  <c r="R49" i="5"/>
  <c r="T47" i="5"/>
  <c r="R47" i="5"/>
  <c r="T54" i="5"/>
  <c r="R54" i="5"/>
  <c r="T62" i="5"/>
  <c r="R62" i="5"/>
  <c r="T70" i="5"/>
  <c r="R70" i="5"/>
  <c r="T58" i="5"/>
  <c r="R58" i="5"/>
  <c r="T37" i="5"/>
  <c r="R37" i="5"/>
  <c r="T55" i="5"/>
  <c r="R55" i="5"/>
  <c r="T63" i="5"/>
  <c r="R63" i="5"/>
  <c r="T71" i="5"/>
  <c r="R71" i="5"/>
  <c r="T65" i="5"/>
  <c r="R65" i="5"/>
  <c r="T50" i="5"/>
  <c r="R50" i="5"/>
  <c r="T43" i="5"/>
  <c r="R43" i="5"/>
  <c r="T56" i="5"/>
  <c r="R56" i="5"/>
  <c r="T64" i="5"/>
  <c r="R64" i="5"/>
  <c r="T72" i="5"/>
  <c r="R72" i="5"/>
  <c r="T18" i="5"/>
  <c r="T20" i="5"/>
  <c r="T22" i="5"/>
  <c r="T74" i="5"/>
  <c r="T32" i="5"/>
  <c r="T24" i="5"/>
  <c r="T33" i="5"/>
  <c r="R36" i="5"/>
  <c r="R38" i="5"/>
  <c r="R40" i="5"/>
  <c r="R42" i="5"/>
  <c r="R44" i="5"/>
  <c r="R46" i="5"/>
  <c r="R48" i="5"/>
  <c r="T29" i="5"/>
  <c r="D11" i="7" l="1"/>
  <c r="R96" i="10"/>
  <c r="R97" i="10" s="1"/>
  <c r="R100" i="10"/>
  <c r="G11" i="7" s="1"/>
  <c r="F11" i="7"/>
  <c r="T28" i="5"/>
  <c r="S79" i="5" s="1"/>
  <c r="D12" i="7" s="1"/>
  <c r="R75" i="6"/>
  <c r="R75" i="5"/>
  <c r="C12" i="7"/>
  <c r="E15" i="7"/>
  <c r="S79" i="6"/>
  <c r="D10" i="7" s="1"/>
  <c r="C15" i="7" l="1"/>
  <c r="C17" i="7" s="1"/>
  <c r="D15" i="7"/>
  <c r="R99" i="6"/>
  <c r="R96" i="6"/>
  <c r="R97" i="6" s="1"/>
  <c r="R99" i="5"/>
  <c r="F12" i="7" s="1"/>
  <c r="R96" i="5"/>
  <c r="R97" i="5" s="1"/>
  <c r="R100" i="5" l="1"/>
  <c r="G12" i="7" s="1"/>
  <c r="R100" i="6"/>
  <c r="G10" i="7" s="1"/>
  <c r="F10" i="7"/>
  <c r="F15" i="7" l="1"/>
  <c r="G15" i="7"/>
</calcChain>
</file>

<file path=xl/sharedStrings.xml><?xml version="1.0" encoding="utf-8"?>
<sst xmlns="http://schemas.openxmlformats.org/spreadsheetml/2006/main" count="787" uniqueCount="289">
  <si>
    <t>Angebot - Preisblatt</t>
  </si>
  <si>
    <t>Auftraggeber:</t>
  </si>
  <si>
    <t>Stadt Ibbenbüren</t>
  </si>
  <si>
    <t>Gebäude-Kennziffer</t>
  </si>
  <si>
    <t>Gebäude-Name:</t>
  </si>
  <si>
    <t>Ausdruck</t>
  </si>
  <si>
    <t>Neufestsetzung ab</t>
  </si>
  <si>
    <t>Vertragsbeginn</t>
  </si>
  <si>
    <t>maximale Tage</t>
  </si>
  <si>
    <t>Tarif-</t>
  </si>
  <si>
    <t>Stundenver-</t>
  </si>
  <si>
    <t>Kalkulations-</t>
  </si>
  <si>
    <t>Woche</t>
  </si>
  <si>
    <t>im Jahr</t>
  </si>
  <si>
    <t>lohn</t>
  </si>
  <si>
    <t>rechnungssatz</t>
  </si>
  <si>
    <t>zuschlag</t>
  </si>
  <si>
    <t>Zeile</t>
  </si>
  <si>
    <t>Reinig.-</t>
  </si>
  <si>
    <t>Reinigungsgruppe bzw. Raumnutzung</t>
  </si>
  <si>
    <t>Boden-</t>
  </si>
  <si>
    <t>Flächengröße</t>
  </si>
  <si>
    <t>Rein.tage</t>
  </si>
  <si>
    <t>Reinig.tage</t>
  </si>
  <si>
    <t>Jahres-</t>
  </si>
  <si>
    <t>Reinig.stunden</t>
  </si>
  <si>
    <t>Reinig.-Stunden</t>
  </si>
  <si>
    <t>Jahreskosten</t>
  </si>
  <si>
    <t>gruppen</t>
  </si>
  <si>
    <t>art</t>
  </si>
  <si>
    <t>insges.</t>
  </si>
  <si>
    <t>in der</t>
  </si>
  <si>
    <t>reinigungs</t>
  </si>
  <si>
    <t>pro Stunde</t>
  </si>
  <si>
    <t>pro. Jahr</t>
  </si>
  <si>
    <t>am Tag</t>
  </si>
  <si>
    <t>ohne MWSt.</t>
  </si>
  <si>
    <t>Nr.</t>
  </si>
  <si>
    <t>m²</t>
  </si>
  <si>
    <r>
      <t xml:space="preserve">fläche - </t>
    </r>
    <r>
      <rPr>
        <sz val="12"/>
        <color theme="1"/>
        <rFont val="Arial"/>
        <family val="2"/>
      </rPr>
      <t>m²</t>
    </r>
  </si>
  <si>
    <t xml:space="preserve">m²  </t>
  </si>
  <si>
    <t>€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</si>
  <si>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</si>
  <si>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</si>
  <si>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</si>
  <si>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</si>
  <si>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</si>
  <si>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</si>
  <si>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</si>
  <si>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</si>
  <si>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</si>
  <si>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</si>
  <si>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</si>
  <si>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</si>
  <si>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Unterhaltsreinigung</t>
  </si>
  <si>
    <t>T</t>
  </si>
  <si>
    <t>S</t>
  </si>
  <si>
    <t xml:space="preserve">Gesamtsumme für Unterhaltsreinigung  </t>
  </si>
  <si>
    <t>Jahressumme</t>
  </si>
  <si>
    <t>Sonstige Kosten</t>
  </si>
  <si>
    <t>Häufig-</t>
  </si>
  <si>
    <t>m² - Preis</t>
  </si>
  <si>
    <t>Einzel-</t>
  </si>
  <si>
    <t>Grundreinigung</t>
  </si>
  <si>
    <t>keit</t>
  </si>
  <si>
    <t>preis</t>
  </si>
  <si>
    <t>Grundreinigung der Stein- und Fliesenböden</t>
  </si>
  <si>
    <t>Preis ohne MWSt.</t>
  </si>
  <si>
    <t>Grundreinigung und Einpflege der Hartböden</t>
  </si>
  <si>
    <t>Regiearbeiten - Auftragserteilung erfolgt immer im Einzelfall !</t>
  </si>
  <si>
    <t xml:space="preserve">Grundr.Teppch shampoonieren + extrahieren </t>
  </si>
  <si>
    <t xml:space="preserve">Preis ohne MWSt. </t>
  </si>
  <si>
    <t>Besondere Hinweise und Anmerkungen:</t>
  </si>
  <si>
    <t>Anschrift des Unternehmens:</t>
  </si>
  <si>
    <t>Monatl. Kosten für Unterhaltsreinigung</t>
  </si>
  <si>
    <t>mit MWSt.</t>
  </si>
  <si>
    <t>Jahresgesamtkosten</t>
  </si>
  <si>
    <t xml:space="preserve">Stadt Ibbenbüren </t>
  </si>
  <si>
    <t xml:space="preserve">Zusammenfassung der Angebote </t>
  </si>
  <si>
    <t>Gesamt-</t>
  </si>
  <si>
    <t xml:space="preserve">Gesamt- </t>
  </si>
  <si>
    <t>Gebäude</t>
  </si>
  <si>
    <t>Gebäude-Nr.</t>
  </si>
  <si>
    <t xml:space="preserve">Jahresstd. </t>
  </si>
  <si>
    <t>Angebot</t>
  </si>
  <si>
    <t xml:space="preserve">Angebot </t>
  </si>
  <si>
    <t>ohne MWSt</t>
  </si>
  <si>
    <t xml:space="preserve">mit MWSt </t>
  </si>
  <si>
    <t xml:space="preserve">Std. </t>
  </si>
  <si>
    <t>Gesamtsummen</t>
  </si>
  <si>
    <t>Differenz</t>
  </si>
  <si>
    <t>Stand:</t>
  </si>
  <si>
    <t>Gebäude-Name</t>
  </si>
  <si>
    <t xml:space="preserve">städtische Gebäude </t>
  </si>
  <si>
    <t xml:space="preserve">Bitte nur die gelben Felder ausfüllen! </t>
  </si>
  <si>
    <t>Auftraggeber</t>
  </si>
  <si>
    <t xml:space="preserve">Bei 3.1 und 3.2 nur Pauschalprozentsätze eintragen!   </t>
  </si>
  <si>
    <t>Auftragnehmer</t>
  </si>
  <si>
    <t>Alle Kalkulationen ohne MWSt</t>
  </si>
  <si>
    <t>1.</t>
  </si>
  <si>
    <t>Produktiver Stundenlohn</t>
  </si>
  <si>
    <t>Tariflohn</t>
  </si>
  <si>
    <t>EUR</t>
  </si>
  <si>
    <t>Zuschlag nach Rahmentarifvertrag:</t>
  </si>
  <si>
    <t>in Prozent</t>
  </si>
  <si>
    <t>geringfügig</t>
  </si>
  <si>
    <t>kein Zuschlag</t>
  </si>
  <si>
    <t>Zuschlag</t>
  </si>
  <si>
    <t>Beschäftigte</t>
  </si>
  <si>
    <t>insgesamt produktiver Stundenlohn</t>
  </si>
  <si>
    <t>2.</t>
  </si>
  <si>
    <t xml:space="preserve">Lohngebundene Kosten </t>
  </si>
  <si>
    <t>2.1</t>
  </si>
  <si>
    <t xml:space="preserve">Soziallöhne </t>
  </si>
  <si>
    <t>2.11</t>
  </si>
  <si>
    <t>Feiertagslohn</t>
  </si>
  <si>
    <t>%</t>
  </si>
  <si>
    <t>2.12</t>
  </si>
  <si>
    <t>Lohnfortzahlung bei Krankheit</t>
  </si>
  <si>
    <t>zu berechnen vom</t>
  </si>
  <si>
    <t>2.13</t>
  </si>
  <si>
    <t>Arbeitsfreistellung</t>
  </si>
  <si>
    <t>produktiv. Std.lohn</t>
  </si>
  <si>
    <t>2.14</t>
  </si>
  <si>
    <t>Urlaubslohn</t>
  </si>
  <si>
    <t>2.15</t>
  </si>
  <si>
    <t>Zusätzlliches Urlaubsgeld</t>
  </si>
  <si>
    <t>Summe insgesamt:</t>
  </si>
  <si>
    <t>2.2</t>
  </si>
  <si>
    <t xml:space="preserve">Sozialversicherung  </t>
  </si>
  <si>
    <t xml:space="preserve">(Arbeitgeberanteile) </t>
  </si>
  <si>
    <t>2.21</t>
  </si>
  <si>
    <t>Rentenversicherung</t>
  </si>
  <si>
    <t>2.22</t>
  </si>
  <si>
    <t>Arbeitslosenversicherung</t>
  </si>
  <si>
    <t>2.23</t>
  </si>
  <si>
    <t>Krankenversicherung</t>
  </si>
  <si>
    <t>und Soziallöhne</t>
  </si>
  <si>
    <t>2.24</t>
  </si>
  <si>
    <t>Pflegeversicherung</t>
  </si>
  <si>
    <t>2.25</t>
  </si>
  <si>
    <t>U2 Mutterschutzaufwendungen</t>
  </si>
  <si>
    <t>2.26</t>
  </si>
  <si>
    <t>Pauschale Sozialversicherung</t>
  </si>
  <si>
    <t>13% KV, 15% RV</t>
  </si>
  <si>
    <t>zu berechnen vom produktiv. Std.lohn und Soziallöhne</t>
  </si>
  <si>
    <t>2.3</t>
  </si>
  <si>
    <t xml:space="preserve">Sonstige lohngebundenen Kosten </t>
  </si>
  <si>
    <t>2.31</t>
  </si>
  <si>
    <t>Gesetzliche Unfallversicherg.</t>
  </si>
  <si>
    <t>2.32</t>
  </si>
  <si>
    <t>Haftpflichtversicherung</t>
  </si>
  <si>
    <t>Produkt.- + Soz.lohn</t>
  </si>
  <si>
    <t>2.33</t>
  </si>
  <si>
    <t>Sonstige Personalkosen</t>
  </si>
  <si>
    <t>Summe insgesamt für lohngebundene Kosten:</t>
  </si>
  <si>
    <t>3.</t>
  </si>
  <si>
    <t>Betriebskosten</t>
  </si>
  <si>
    <t>3.1</t>
  </si>
  <si>
    <t>Auftragsbezogene Kosten</t>
  </si>
  <si>
    <t>3.11</t>
  </si>
  <si>
    <t>zu berechnen</t>
  </si>
  <si>
    <t>3.12</t>
  </si>
  <si>
    <t>Fertigungsmaterial</t>
  </si>
  <si>
    <t>vom Tariflohn</t>
  </si>
  <si>
    <t>3.13</t>
  </si>
  <si>
    <t>Maschinen- und Gerätekosten</t>
  </si>
  <si>
    <t>3.14</t>
  </si>
  <si>
    <t>Sondereinzelkosten</t>
  </si>
  <si>
    <t>3.2</t>
  </si>
  <si>
    <t>Unternehmensbezogene Kosten</t>
  </si>
  <si>
    <t>3.21</t>
  </si>
  <si>
    <t>Fuhrparkkosten</t>
  </si>
  <si>
    <t>3.22</t>
  </si>
  <si>
    <t>Fertigungshilfskosten</t>
  </si>
  <si>
    <t>a)  Löhne für Hilfsdienste</t>
  </si>
  <si>
    <t>b)  sonstige Betriebskosten</t>
  </si>
  <si>
    <t>3.23</t>
  </si>
  <si>
    <t>Verwaltungskosten</t>
  </si>
  <si>
    <t>a)  Gehälter Techn. Angest.</t>
  </si>
  <si>
    <t>b)  Gehälter Kaufm. Angest.</t>
  </si>
  <si>
    <t>c)  Sonstige Verwaltungsk.</t>
  </si>
  <si>
    <t>3.24</t>
  </si>
  <si>
    <t>Gewerbesteuer</t>
  </si>
  <si>
    <t>3.25</t>
  </si>
  <si>
    <t>Kalkulatorische Kosten</t>
  </si>
  <si>
    <t>3.3</t>
  </si>
  <si>
    <t>Gewinn und Wagnis</t>
  </si>
  <si>
    <t>Summe insgesamt für Betriebskosten:</t>
  </si>
  <si>
    <t>4.</t>
  </si>
  <si>
    <t>Stundenverrechnungssatz ohne MWSt.</t>
  </si>
  <si>
    <t xml:space="preserve">SV - </t>
  </si>
  <si>
    <t>Pflichtige</t>
  </si>
  <si>
    <t>Anteile für die Gesamt-Kalkulation</t>
  </si>
  <si>
    <t>80</t>
  </si>
  <si>
    <t>20</t>
  </si>
  <si>
    <t>5.</t>
  </si>
  <si>
    <t>Aufschläge auf produktiven Stundenlohn insgesamt</t>
  </si>
  <si>
    <t>StVS insgesamt</t>
  </si>
  <si>
    <t>EURO</t>
  </si>
  <si>
    <t>mit MwSt</t>
  </si>
  <si>
    <t>sonst. Personalk., Aufsicht usw.</t>
  </si>
  <si>
    <t>Leistungsoberwert</t>
  </si>
  <si>
    <t xml:space="preserve">Vorgabe Mindeststd. </t>
  </si>
  <si>
    <t>Textil</t>
  </si>
  <si>
    <t>2,5</t>
  </si>
  <si>
    <t>5</t>
  </si>
  <si>
    <t>Stein</t>
  </si>
  <si>
    <t>PVC</t>
  </si>
  <si>
    <t>X</t>
  </si>
  <si>
    <t>Estrich</t>
  </si>
  <si>
    <t>HM</t>
  </si>
  <si>
    <t>Toiletten einschließlich Vorräume</t>
  </si>
  <si>
    <t>a</t>
  </si>
  <si>
    <t>Windfang-, Eingangselemente</t>
  </si>
  <si>
    <t>b</t>
  </si>
  <si>
    <t>c</t>
  </si>
  <si>
    <t>Flure - nur Erdgeschoss</t>
  </si>
  <si>
    <t>Flure - übrige Geschosse</t>
  </si>
  <si>
    <t>Flure-Keller - für lfd. Betrieb</t>
  </si>
  <si>
    <t>Haupttreppe</t>
  </si>
  <si>
    <t>Treppe-Keller - für lfd. Betrieb</t>
  </si>
  <si>
    <t>Flächen im Freien -  überdacht</t>
  </si>
  <si>
    <t>Klassenräume - normal</t>
  </si>
  <si>
    <t>Lehrerzimmer</t>
  </si>
  <si>
    <t>Abstellräume für Lehrmaterialien</t>
  </si>
  <si>
    <t>m1</t>
  </si>
  <si>
    <t>Toiletten in Sporthallen</t>
  </si>
  <si>
    <t>Duschen in Sporthallen</t>
  </si>
  <si>
    <t>1</t>
  </si>
  <si>
    <t>Speiseräume</t>
  </si>
  <si>
    <t>Putzmittelräume</t>
  </si>
  <si>
    <t>Toiletten für Behinderte</t>
  </si>
  <si>
    <t>versch.</t>
  </si>
  <si>
    <t>Spielfeld</t>
  </si>
  <si>
    <t>Sportgeräteräume - für Innenanlagen</t>
  </si>
  <si>
    <t>Teeküchen</t>
  </si>
  <si>
    <t>Keller, Abstell-, Lagerräume</t>
  </si>
  <si>
    <t>KR</t>
  </si>
  <si>
    <t>Schülerbibliothek</t>
  </si>
  <si>
    <t xml:space="preserve">Abstell-, Lagerräume </t>
  </si>
  <si>
    <t>Umkleideräume in Sporthallen</t>
  </si>
  <si>
    <t xml:space="preserve">Holz </t>
  </si>
  <si>
    <t>Aus- + Einräumen Mobiliar - Klassen, Mehrzw.-, Speiser.</t>
  </si>
  <si>
    <t>Büroräume</t>
  </si>
  <si>
    <t>Büroräume - Schulsekretariate</t>
  </si>
  <si>
    <t>Aufenthaltsraum - Hausmeister</t>
  </si>
  <si>
    <t xml:space="preserve">Aufbereitungsküchen </t>
  </si>
  <si>
    <t>Vorratsräume Küche</t>
  </si>
  <si>
    <t xml:space="preserve">Kopierraum/Lehrmittel </t>
  </si>
  <si>
    <t>Abstellraum (Serverraum)</t>
  </si>
  <si>
    <t>Holz</t>
  </si>
  <si>
    <t>Schülertoiletten</t>
  </si>
  <si>
    <t>Eingangshallen</t>
  </si>
  <si>
    <t xml:space="preserve">Flure-Keller - nicht lfd. Betrieb  </t>
  </si>
  <si>
    <t>Klassenräume für Werken + Basteln</t>
  </si>
  <si>
    <t xml:space="preserve">Mehrzweck-/Ruheräume OGS </t>
  </si>
  <si>
    <t>Mehrzweckräume</t>
  </si>
  <si>
    <t xml:space="preserve">Mehrzweckräume OGS </t>
  </si>
  <si>
    <t>Elternsprechzimmer</t>
  </si>
  <si>
    <t>21080</t>
  </si>
  <si>
    <t>217</t>
  </si>
  <si>
    <t xml:space="preserve">Turnhalle Barbaraschule, Heitkampweg 16,       49479 Ibbenbüren </t>
  </si>
  <si>
    <t>957</t>
  </si>
  <si>
    <t>Eingangselement</t>
  </si>
  <si>
    <t>Aufsichts-,Regieräume</t>
  </si>
  <si>
    <t>Duschen in Sph. (keine Nutzung)</t>
  </si>
  <si>
    <t xml:space="preserve">Dorfgemeinschaftshaus Dickenberg,     Heitkampweg 16, 49479 Ibbenbüren </t>
  </si>
  <si>
    <t>46020</t>
  </si>
  <si>
    <t>462</t>
  </si>
  <si>
    <t>3</t>
  </si>
  <si>
    <t>Besprechungs-/Speiseräume</t>
  </si>
  <si>
    <t>Küchen</t>
  </si>
  <si>
    <t>Eingangsbereich/Flur</t>
  </si>
  <si>
    <t>Werkräume</t>
  </si>
  <si>
    <t>Gruppenräume</t>
  </si>
  <si>
    <t xml:space="preserve">Mehrzweckräume (Halle) </t>
  </si>
  <si>
    <t>Los 1</t>
  </si>
  <si>
    <t>Kalkulation des Stundenverrechnungssatzes Los 1</t>
  </si>
  <si>
    <t>Barbaraschule</t>
  </si>
  <si>
    <t>Turnhalle Barbaraschule</t>
  </si>
  <si>
    <t xml:space="preserve">Dorfgemeinschaftshaus Dickenberg </t>
  </si>
  <si>
    <t>21080-217-10</t>
  </si>
  <si>
    <t>21080-957-10</t>
  </si>
  <si>
    <t>46020-462-10</t>
  </si>
  <si>
    <t>Barbaraschule, Heitkampweg 16,                        49479 Ibbenbüren</t>
  </si>
  <si>
    <t>U3 Insolvenzgeldumlage</t>
  </si>
  <si>
    <t xml:space="preserve">Ausschreibung Reinigungsarbeiten zum 1. Januar 2027 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</si>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</sst>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[$-407]dd&quot;.&quot;mm&quot;.&quot;yyyy"/>
    <numFmt numFmtId="165" formatCode="d&quot;. &quot;mmmm&quot; &quot;yyyy"/>
    <numFmt numFmtId="166" formatCode="#,##0.00&quot; €&quot;"/>
    <numFmt numFmtId="167" formatCode="[$-407]General"/>
    <numFmt numFmtId="168" formatCode="[$-407]#,##0.00"/>
    <numFmt numFmtId="169" formatCode="0.0"/>
    <numFmt numFmtId="170" formatCode="[$-407]#,##0"/>
    <numFmt numFmtId="171" formatCode="[$-407]0"/>
    <numFmt numFmtId="172" formatCode="[$-407]0%"/>
    <numFmt numFmtId="173" formatCode="00&quot;   &quot;00"/>
    <numFmt numFmtId="174" formatCode="[$-407]0.00"/>
    <numFmt numFmtId="175" formatCode="0.00&quot;      &quot;"/>
    <numFmt numFmtId="176" formatCode="#,##0.00&quot; DM&quot;"/>
    <numFmt numFmtId="177" formatCode="0.00%&quot;    &quot;"/>
    <numFmt numFmtId="178" formatCode="0.000%"/>
    <numFmt numFmtId="179" formatCode="0.000"/>
    <numFmt numFmtId="180" formatCode="00&quot;     &quot;"/>
  </numFmts>
  <fonts count="4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6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6"/>
      <color theme="1"/>
      <name val="Arial"/>
      <family val="2"/>
    </font>
    <font>
      <sz val="13"/>
      <color theme="1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3"/>
      <color rgb="FF000000"/>
      <name val="Arial"/>
      <family val="2"/>
    </font>
    <font>
      <b/>
      <sz val="12"/>
      <color rgb="FF00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5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7"/>
      <name val="Arial"/>
      <family val="2"/>
      <charset val="1"/>
    </font>
    <font>
      <b/>
      <sz val="12.5"/>
      <name val="Arial"/>
      <family val="2"/>
    </font>
    <font>
      <b/>
      <sz val="13"/>
      <name val="Arial"/>
      <family val="2"/>
    </font>
    <font>
      <b/>
      <sz val="10"/>
      <color rgb="FF000000"/>
      <name val="Arial"/>
      <family val="2"/>
    </font>
    <font>
      <sz val="12"/>
      <color indexed="8"/>
      <name val="MS Sans Serif"/>
      <family val="2"/>
    </font>
    <font>
      <sz val="13"/>
      <color indexed="8"/>
      <name val="Arial"/>
      <family val="2"/>
    </font>
    <font>
      <sz val="13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81"/>
        <bgColor rgb="FFFFFF8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FFFF81"/>
      </patternFill>
    </fill>
    <fill>
      <patternFill patternType="solid">
        <fgColor rgb="FFFFFF00"/>
        <bgColor rgb="FFFFCCCC"/>
      </patternFill>
    </fill>
    <fill>
      <patternFill patternType="solid">
        <fgColor theme="0"/>
        <bgColor rgb="FFFFCCCC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FFFF81"/>
      </patternFill>
    </fill>
    <fill>
      <patternFill patternType="solid">
        <fgColor rgb="FF00B0F0"/>
        <bgColor rgb="FFFFFFFF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rgb="FFFFFF81"/>
      </patternFill>
    </fill>
    <fill>
      <patternFill patternType="solid">
        <fgColor rgb="FF92D050"/>
        <bgColor rgb="FFFFCCCC"/>
      </patternFill>
    </fill>
    <fill>
      <patternFill patternType="solid">
        <fgColor rgb="FFFFFF00"/>
        <bgColor rgb="FFFFFF81"/>
      </patternFill>
    </fill>
    <fill>
      <patternFill patternType="solid">
        <fgColor theme="0"/>
        <bgColor indexed="4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indexed="13"/>
      </patternFill>
    </fill>
  </fills>
  <borders count="4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8"/>
      </left>
      <right/>
      <top/>
      <bottom style="hair">
        <color indexed="8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6">
    <xf numFmtId="0" fontId="0" fillId="0" borderId="0"/>
    <xf numFmtId="0" fontId="1" fillId="0" borderId="0"/>
    <xf numFmtId="167" fontId="8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</cellStyleXfs>
  <cellXfs count="681">
    <xf numFmtId="0" fontId="0" fillId="0" borderId="0" xfId="0"/>
    <xf numFmtId="0" fontId="1" fillId="0" borderId="0" xfId="1" applyProtection="1"/>
    <xf numFmtId="0" fontId="1" fillId="0" borderId="0" xfId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1" fillId="0" borderId="0" xfId="1" applyAlignment="1" applyProtection="1"/>
    <xf numFmtId="0" fontId="5" fillId="0" borderId="0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/>
    </xf>
    <xf numFmtId="0" fontId="4" fillId="0" borderId="6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1" fillId="0" borderId="1" xfId="1" applyBorder="1" applyProtection="1"/>
    <xf numFmtId="0" fontId="1" fillId="0" borderId="0" xfId="1" applyBorder="1" applyProtection="1"/>
    <xf numFmtId="0" fontId="8" fillId="0" borderId="3" xfId="1" applyFont="1" applyBorder="1" applyProtection="1"/>
    <xf numFmtId="0" fontId="0" fillId="0" borderId="4" xfId="1" applyFont="1" applyBorder="1" applyAlignment="1" applyProtection="1">
      <alignment horizontal="center"/>
    </xf>
    <xf numFmtId="0" fontId="8" fillId="0" borderId="5" xfId="1" applyFont="1" applyBorder="1" applyAlignment="1" applyProtection="1">
      <alignment horizontal="center"/>
    </xf>
    <xf numFmtId="0" fontId="8" fillId="0" borderId="6" xfId="1" applyFont="1" applyBorder="1" applyProtection="1"/>
    <xf numFmtId="167" fontId="10" fillId="0" borderId="6" xfId="2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center"/>
    </xf>
    <xf numFmtId="167" fontId="9" fillId="0" borderId="0" xfId="2" applyFont="1" applyBorder="1" applyAlignment="1" applyProtection="1"/>
    <xf numFmtId="0" fontId="1" fillId="0" borderId="12" xfId="1" applyBorder="1" applyProtection="1"/>
    <xf numFmtId="167" fontId="11" fillId="0" borderId="13" xfId="2" applyFont="1" applyBorder="1" applyAlignment="1" applyProtection="1">
      <alignment horizontal="center"/>
    </xf>
    <xf numFmtId="0" fontId="4" fillId="0" borderId="14" xfId="1" applyFont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center"/>
    </xf>
    <xf numFmtId="0" fontId="1" fillId="0" borderId="3" xfId="1" applyBorder="1" applyProtection="1"/>
    <xf numFmtId="0" fontId="1" fillId="0" borderId="9" xfId="1" applyBorder="1" applyProtection="1"/>
    <xf numFmtId="0" fontId="1" fillId="0" borderId="6" xfId="1" applyBorder="1" applyProtection="1"/>
    <xf numFmtId="0" fontId="1" fillId="2" borderId="8" xfId="1" applyFill="1" applyBorder="1" applyProtection="1"/>
    <xf numFmtId="0" fontId="1" fillId="0" borderId="15" xfId="1" applyBorder="1" applyProtection="1"/>
    <xf numFmtId="172" fontId="1" fillId="2" borderId="8" xfId="1" applyNumberFormat="1" applyFill="1" applyBorder="1" applyProtection="1"/>
    <xf numFmtId="172" fontId="1" fillId="0" borderId="0" xfId="1" applyNumberFormat="1" applyProtection="1"/>
    <xf numFmtId="0" fontId="14" fillId="0" borderId="16" xfId="0" applyFont="1" applyBorder="1" applyAlignment="1" applyProtection="1">
      <alignment horizontal="center" vertical="top"/>
    </xf>
    <xf numFmtId="173" fontId="16" fillId="0" borderId="16" xfId="3" applyNumberFormat="1" applyFont="1" applyFill="1" applyBorder="1" applyAlignment="1" applyProtection="1">
      <alignment horizontal="left"/>
    </xf>
    <xf numFmtId="0" fontId="16" fillId="0" borderId="16" xfId="3" applyNumberFormat="1" applyFont="1" applyFill="1" applyBorder="1" applyAlignment="1" applyProtection="1">
      <alignment horizontal="center"/>
    </xf>
    <xf numFmtId="0" fontId="16" fillId="0" borderId="16" xfId="3" applyNumberFormat="1" applyFont="1" applyFill="1" applyBorder="1" applyAlignment="1" applyProtection="1">
      <alignment horizontal="left" vertical="center"/>
    </xf>
    <xf numFmtId="0" fontId="16" fillId="0" borderId="16" xfId="3" applyNumberFormat="1" applyFont="1" applyFill="1" applyBorder="1" applyAlignment="1" applyProtection="1">
      <alignment horizontal="left" wrapText="1"/>
    </xf>
    <xf numFmtId="0" fontId="16" fillId="0" borderId="16" xfId="3" applyNumberFormat="1" applyFont="1" applyFill="1" applyBorder="1" applyAlignment="1" applyProtection="1">
      <alignment horizontal="center" wrapText="1"/>
    </xf>
    <xf numFmtId="0" fontId="14" fillId="4" borderId="16" xfId="0" applyFont="1" applyFill="1" applyBorder="1" applyProtection="1"/>
    <xf numFmtId="0" fontId="14" fillId="4" borderId="16" xfId="0" applyFont="1" applyFill="1" applyBorder="1" applyAlignment="1" applyProtection="1">
      <alignment vertical="center"/>
    </xf>
    <xf numFmtId="3" fontId="14" fillId="0" borderId="16" xfId="0" applyNumberFormat="1" applyFont="1" applyFill="1" applyBorder="1" applyAlignment="1" applyProtection="1">
      <alignment vertical="top"/>
    </xf>
    <xf numFmtId="171" fontId="4" fillId="2" borderId="16" xfId="1" applyNumberFormat="1" applyFont="1" applyFill="1" applyBorder="1" applyAlignment="1" applyProtection="1">
      <alignment vertical="top"/>
    </xf>
    <xf numFmtId="4" fontId="14" fillId="0" borderId="16" xfId="0" applyNumberFormat="1" applyFont="1" applyBorder="1" applyAlignment="1" applyProtection="1">
      <alignment vertical="top"/>
    </xf>
    <xf numFmtId="0" fontId="4" fillId="0" borderId="16" xfId="1" applyFont="1" applyBorder="1" applyAlignment="1" applyProtection="1">
      <alignment vertical="top"/>
    </xf>
    <xf numFmtId="2" fontId="14" fillId="0" borderId="16" xfId="0" applyNumberFormat="1" applyFont="1" applyBorder="1" applyAlignment="1" applyProtection="1">
      <alignment vertical="top"/>
    </xf>
    <xf numFmtId="170" fontId="1" fillId="0" borderId="17" xfId="1" applyNumberFormat="1" applyBorder="1" applyAlignment="1" applyProtection="1">
      <alignment vertical="top"/>
    </xf>
    <xf numFmtId="173" fontId="16" fillId="0" borderId="16" xfId="3" applyNumberFormat="1" applyFont="1" applyFill="1" applyBorder="1" applyAlignment="1" applyProtection="1">
      <alignment horizontal="left" vertical="center"/>
    </xf>
    <xf numFmtId="0" fontId="16" fillId="0" borderId="16" xfId="3" applyNumberFormat="1" applyFont="1" applyFill="1" applyBorder="1" applyAlignment="1" applyProtection="1">
      <alignment horizontal="center" vertical="center"/>
    </xf>
    <xf numFmtId="0" fontId="16" fillId="0" borderId="16" xfId="3" applyNumberFormat="1" applyFont="1" applyFill="1" applyBorder="1" applyAlignment="1" applyProtection="1">
      <alignment horizontal="left" vertical="center" wrapText="1"/>
    </xf>
    <xf numFmtId="0" fontId="16" fillId="0" borderId="16" xfId="3" applyNumberFormat="1" applyFont="1" applyFill="1" applyBorder="1" applyAlignment="1" applyProtection="1">
      <alignment horizontal="center" vertical="center" wrapText="1"/>
    </xf>
    <xf numFmtId="1" fontId="16" fillId="4" borderId="16" xfId="3" applyNumberFormat="1" applyFont="1" applyFill="1" applyBorder="1" applyAlignment="1" applyProtection="1">
      <alignment horizontal="right" vertical="center" wrapText="1"/>
    </xf>
    <xf numFmtId="0" fontId="16" fillId="0" borderId="16" xfId="3" applyNumberFormat="1" applyFont="1" applyFill="1" applyBorder="1" applyAlignment="1" applyProtection="1">
      <alignment horizontal="left"/>
    </xf>
    <xf numFmtId="49" fontId="16" fillId="4" borderId="16" xfId="3" applyNumberFormat="1" applyFont="1" applyFill="1" applyBorder="1" applyAlignment="1" applyProtection="1">
      <alignment horizontal="center" vertical="center"/>
    </xf>
    <xf numFmtId="4" fontId="16" fillId="4" borderId="16" xfId="3" applyNumberFormat="1" applyFont="1" applyFill="1" applyBorder="1" applyAlignment="1" applyProtection="1">
      <alignment horizontal="right" vertical="center"/>
    </xf>
    <xf numFmtId="1" fontId="16" fillId="4" borderId="16" xfId="3" applyNumberFormat="1" applyFont="1" applyFill="1" applyBorder="1" applyAlignment="1" applyProtection="1">
      <alignment horizontal="right" vertical="center"/>
    </xf>
    <xf numFmtId="49" fontId="16" fillId="4" borderId="16" xfId="3" applyNumberFormat="1" applyFont="1" applyFill="1" applyBorder="1" applyAlignment="1" applyProtection="1">
      <alignment horizontal="right" vertical="center"/>
    </xf>
    <xf numFmtId="0" fontId="14" fillId="0" borderId="16" xfId="0" applyFont="1" applyBorder="1" applyAlignment="1" applyProtection="1">
      <alignment horizontal="left"/>
    </xf>
    <xf numFmtId="0" fontId="14" fillId="0" borderId="16" xfId="0" applyFont="1" applyBorder="1" applyAlignment="1" applyProtection="1">
      <alignment horizontal="center"/>
    </xf>
    <xf numFmtId="0" fontId="14" fillId="0" borderId="16" xfId="0" applyFont="1" applyFill="1" applyBorder="1" applyProtection="1"/>
    <xf numFmtId="0" fontId="4" fillId="0" borderId="16" xfId="1" applyFont="1" applyBorder="1" applyAlignment="1" applyProtection="1">
      <alignment horizontal="center" vertical="top"/>
    </xf>
    <xf numFmtId="49" fontId="11" fillId="0" borderId="16" xfId="2" applyNumberFormat="1" applyFont="1" applyBorder="1" applyAlignment="1" applyProtection="1">
      <alignment horizontal="center" vertical="center"/>
    </xf>
    <xf numFmtId="173" fontId="16" fillId="0" borderId="18" xfId="3" applyNumberFormat="1" applyFont="1" applyFill="1" applyBorder="1" applyAlignment="1" applyProtection="1">
      <alignment horizontal="left"/>
    </xf>
    <xf numFmtId="170" fontId="1" fillId="0" borderId="15" xfId="1" applyNumberFormat="1" applyBorder="1" applyAlignment="1" applyProtection="1">
      <alignment vertical="top"/>
    </xf>
    <xf numFmtId="170" fontId="1" fillId="0" borderId="7" xfId="1" applyNumberFormat="1" applyBorder="1" applyAlignment="1" applyProtection="1">
      <alignment vertical="top"/>
    </xf>
    <xf numFmtId="0" fontId="4" fillId="0" borderId="13" xfId="1" applyFont="1" applyBorder="1" applyAlignment="1" applyProtection="1">
      <alignment horizontal="center" vertical="top"/>
    </xf>
    <xf numFmtId="0" fontId="1" fillId="0" borderId="13" xfId="1" applyBorder="1" applyAlignment="1" applyProtection="1">
      <alignment vertical="center"/>
    </xf>
    <xf numFmtId="0" fontId="1" fillId="0" borderId="2" xfId="1" applyBorder="1" applyAlignment="1" applyProtection="1">
      <alignment vertical="center"/>
    </xf>
    <xf numFmtId="168" fontId="18" fillId="0" borderId="10" xfId="1" applyNumberFormat="1" applyFont="1" applyBorder="1" applyAlignment="1" applyProtection="1"/>
    <xf numFmtId="0" fontId="1" fillId="0" borderId="7" xfId="1" applyBorder="1" applyProtection="1"/>
    <xf numFmtId="168" fontId="18" fillId="0" borderId="14" xfId="1" applyNumberFormat="1" applyFont="1" applyBorder="1" applyProtection="1"/>
    <xf numFmtId="170" fontId="8" fillId="0" borderId="17" xfId="1" applyNumberFormat="1" applyFont="1" applyBorder="1" applyAlignment="1" applyProtection="1">
      <alignment vertical="top"/>
    </xf>
    <xf numFmtId="0" fontId="18" fillId="0" borderId="13" xfId="1" applyFont="1" applyBorder="1" applyAlignment="1" applyProtection="1">
      <alignment vertical="center"/>
    </xf>
    <xf numFmtId="0" fontId="1" fillId="0" borderId="17" xfId="1" applyBorder="1" applyAlignment="1" applyProtection="1">
      <alignment vertical="center"/>
    </xf>
    <xf numFmtId="174" fontId="18" fillId="0" borderId="3" xfId="1" applyNumberFormat="1" applyFont="1" applyBorder="1" applyAlignment="1" applyProtection="1"/>
    <xf numFmtId="168" fontId="1" fillId="0" borderId="15" xfId="1" applyNumberFormat="1" applyBorder="1" applyProtection="1"/>
    <xf numFmtId="168" fontId="18" fillId="0" borderId="4" xfId="1" applyNumberFormat="1" applyFont="1" applyBorder="1" applyProtection="1"/>
    <xf numFmtId="170" fontId="8" fillId="0" borderId="15" xfId="1" applyNumberFormat="1" applyFont="1" applyBorder="1" applyAlignment="1" applyProtection="1">
      <alignment vertical="top"/>
    </xf>
    <xf numFmtId="0" fontId="4" fillId="0" borderId="0" xfId="1" applyFont="1" applyAlignment="1" applyProtection="1">
      <alignment horizontal="center"/>
    </xf>
    <xf numFmtId="0" fontId="4" fillId="0" borderId="3" xfId="1" applyFont="1" applyBorder="1" applyAlignment="1" applyProtection="1">
      <alignment horizontal="center"/>
    </xf>
    <xf numFmtId="0" fontId="1" fillId="0" borderId="4" xfId="1" applyBorder="1" applyProtection="1"/>
    <xf numFmtId="0" fontId="4" fillId="0" borderId="4" xfId="1" applyFont="1" applyBorder="1" applyAlignment="1" applyProtection="1">
      <alignment horizontal="center"/>
    </xf>
    <xf numFmtId="0" fontId="4" fillId="0" borderId="15" xfId="1" applyFont="1" applyBorder="1" applyAlignment="1" applyProtection="1">
      <alignment horizontal="center"/>
    </xf>
    <xf numFmtId="167" fontId="11" fillId="0" borderId="5" xfId="2" applyFont="1" applyBorder="1" applyAlignment="1" applyProtection="1">
      <alignment horizontal="center"/>
    </xf>
    <xf numFmtId="167" fontId="11" fillId="0" borderId="4" xfId="2" applyFont="1" applyBorder="1" applyAlignment="1" applyProtection="1">
      <alignment horizontal="center"/>
    </xf>
    <xf numFmtId="167" fontId="11" fillId="0" borderId="15" xfId="2" applyFont="1" applyBorder="1" applyAlignment="1" applyProtection="1">
      <alignment horizontal="center"/>
    </xf>
    <xf numFmtId="0" fontId="1" fillId="0" borderId="10" xfId="1" applyBorder="1" applyProtection="1"/>
    <xf numFmtId="167" fontId="20" fillId="0" borderId="0" xfId="2" applyFont="1" applyBorder="1" applyAlignment="1" applyProtection="1">
      <alignment horizontal="left" vertical="center"/>
    </xf>
    <xf numFmtId="170" fontId="11" fillId="0" borderId="9" xfId="2" applyNumberFormat="1" applyFont="1" applyBorder="1" applyAlignment="1" applyProtection="1">
      <alignment horizontal="center" vertical="center"/>
    </xf>
    <xf numFmtId="173" fontId="9" fillId="0" borderId="13" xfId="2" applyNumberFormat="1" applyFont="1" applyBorder="1" applyAlignment="1" applyProtection="1">
      <alignment horizontal="left"/>
    </xf>
    <xf numFmtId="0" fontId="1" fillId="0" borderId="2" xfId="1" applyBorder="1" applyProtection="1"/>
    <xf numFmtId="0" fontId="1" fillId="0" borderId="13" xfId="1" applyFont="1" applyBorder="1" applyProtection="1"/>
    <xf numFmtId="0" fontId="1" fillId="0" borderId="17" xfId="1" applyBorder="1" applyProtection="1"/>
    <xf numFmtId="0" fontId="18" fillId="0" borderId="17" xfId="1" applyFont="1" applyBorder="1" applyAlignment="1" applyProtection="1">
      <alignment horizontal="center" vertical="top"/>
    </xf>
    <xf numFmtId="166" fontId="18" fillId="0" borderId="13" xfId="1" applyNumberFormat="1" applyFont="1" applyBorder="1" applyAlignment="1" applyProtection="1">
      <alignment horizontal="right" vertical="top"/>
    </xf>
    <xf numFmtId="166" fontId="18" fillId="0" borderId="17" xfId="1" applyNumberFormat="1" applyFont="1" applyBorder="1" applyAlignment="1" applyProtection="1">
      <alignment horizontal="center" vertical="top"/>
    </xf>
    <xf numFmtId="0" fontId="4" fillId="0" borderId="21" xfId="1" applyFont="1" applyBorder="1" applyAlignment="1" applyProtection="1">
      <alignment horizontal="center" vertical="top"/>
    </xf>
    <xf numFmtId="0" fontId="4" fillId="0" borderId="6" xfId="1" applyFont="1" applyBorder="1" applyAlignment="1" applyProtection="1">
      <alignment horizontal="center" vertical="top"/>
    </xf>
    <xf numFmtId="173" fontId="9" fillId="0" borderId="3" xfId="2" applyNumberFormat="1" applyFont="1" applyBorder="1" applyAlignment="1" applyProtection="1">
      <alignment horizontal="left" vertical="center"/>
    </xf>
    <xf numFmtId="0" fontId="1" fillId="0" borderId="5" xfId="1" applyBorder="1" applyAlignment="1" applyProtection="1">
      <alignment vertical="center"/>
    </xf>
    <xf numFmtId="0" fontId="18" fillId="0" borderId="2" xfId="1" applyFont="1" applyBorder="1" applyAlignment="1" applyProtection="1">
      <alignment horizontal="center" vertical="top"/>
    </xf>
    <xf numFmtId="174" fontId="18" fillId="2" borderId="4" xfId="1" applyNumberFormat="1" applyFont="1" applyFill="1" applyBorder="1" applyAlignment="1" applyProtection="1">
      <alignment horizontal="right" vertical="top"/>
    </xf>
    <xf numFmtId="174" fontId="18" fillId="2" borderId="4" xfId="1" applyNumberFormat="1" applyFont="1" applyFill="1" applyBorder="1" applyAlignment="1" applyProtection="1">
      <alignment horizontal="center" vertical="top"/>
    </xf>
    <xf numFmtId="166" fontId="18" fillId="0" borderId="15" xfId="1" applyNumberFormat="1" applyFont="1" applyBorder="1" applyAlignment="1" applyProtection="1">
      <alignment horizontal="center" vertical="top"/>
    </xf>
    <xf numFmtId="0" fontId="4" fillId="0" borderId="2" xfId="1" applyFont="1" applyBorder="1" applyAlignment="1" applyProtection="1">
      <alignment horizontal="center" vertical="top"/>
    </xf>
    <xf numFmtId="173" fontId="9" fillId="0" borderId="13" xfId="2" applyNumberFormat="1" applyFont="1" applyBorder="1" applyAlignment="1" applyProtection="1">
      <alignment horizontal="left" vertical="center"/>
    </xf>
    <xf numFmtId="167" fontId="10" fillId="0" borderId="14" xfId="2" applyFont="1" applyBorder="1" applyAlignment="1" applyProtection="1">
      <alignment horizontal="left" vertical="center"/>
    </xf>
    <xf numFmtId="0" fontId="1" fillId="0" borderId="14" xfId="1" applyBorder="1" applyAlignment="1" applyProtection="1">
      <alignment horizontal="center" vertical="center"/>
    </xf>
    <xf numFmtId="0" fontId="1" fillId="0" borderId="14" xfId="1" applyBorder="1" applyAlignment="1" applyProtection="1">
      <alignment vertical="center"/>
    </xf>
    <xf numFmtId="167" fontId="20" fillId="0" borderId="0" xfId="2" applyFont="1" applyBorder="1" applyAlignment="1" applyProtection="1">
      <alignment horizontal="left" wrapText="1"/>
    </xf>
    <xf numFmtId="0" fontId="1" fillId="0" borderId="0" xfId="1" applyAlignment="1" applyProtection="1">
      <alignment vertical="top"/>
    </xf>
    <xf numFmtId="0" fontId="1" fillId="2" borderId="3" xfId="1" applyFill="1" applyBorder="1" applyAlignment="1" applyProtection="1">
      <alignment vertical="top"/>
    </xf>
    <xf numFmtId="0" fontId="1" fillId="2" borderId="0" xfId="1" applyFill="1" applyAlignment="1" applyProtection="1">
      <alignment vertical="top"/>
    </xf>
    <xf numFmtId="174" fontId="18" fillId="0" borderId="6" xfId="1" applyNumberFormat="1" applyFont="1" applyBorder="1" applyAlignment="1" applyProtection="1">
      <alignment horizontal="right" vertical="top"/>
    </xf>
    <xf numFmtId="0" fontId="1" fillId="0" borderId="0" xfId="1" applyBorder="1" applyAlignment="1" applyProtection="1">
      <alignment vertical="top"/>
    </xf>
    <xf numFmtId="168" fontId="18" fillId="0" borderId="0" xfId="1" applyNumberFormat="1" applyFont="1" applyBorder="1" applyAlignment="1" applyProtection="1">
      <alignment horizontal="right" vertical="top"/>
    </xf>
    <xf numFmtId="0" fontId="1" fillId="0" borderId="9" xfId="1" applyBorder="1" applyAlignment="1" applyProtection="1">
      <alignment vertical="top"/>
    </xf>
    <xf numFmtId="0" fontId="1" fillId="0" borderId="22" xfId="1" applyBorder="1" applyProtection="1"/>
    <xf numFmtId="0" fontId="1" fillId="0" borderId="23" xfId="1" applyBorder="1" applyProtection="1"/>
    <xf numFmtId="0" fontId="1" fillId="0" borderId="23" xfId="1" applyBorder="1" applyAlignment="1" applyProtection="1">
      <alignment vertical="top"/>
    </xf>
    <xf numFmtId="0" fontId="1" fillId="2" borderId="22" xfId="1" applyFill="1" applyBorder="1" applyAlignment="1" applyProtection="1">
      <alignment vertical="top"/>
    </xf>
    <xf numFmtId="0" fontId="1" fillId="2" borderId="23" xfId="1" applyFill="1" applyBorder="1" applyAlignment="1" applyProtection="1">
      <alignment vertical="top"/>
    </xf>
    <xf numFmtId="174" fontId="18" fillId="0" borderId="22" xfId="1" applyNumberFormat="1" applyFont="1" applyBorder="1" applyAlignment="1" applyProtection="1">
      <alignment horizontal="right" vertical="top"/>
    </xf>
    <xf numFmtId="168" fontId="18" fillId="0" borderId="24" xfId="1" applyNumberFormat="1" applyFont="1" applyBorder="1" applyAlignment="1" applyProtection="1">
      <alignment horizontal="right" vertical="top"/>
    </xf>
    <xf numFmtId="0" fontId="0" fillId="0" borderId="13" xfId="1" applyFont="1" applyBorder="1" applyAlignment="1" applyProtection="1">
      <alignment horizontal="center"/>
    </xf>
    <xf numFmtId="174" fontId="18" fillId="0" borderId="13" xfId="1" applyNumberFormat="1" applyFont="1" applyBorder="1" applyAlignment="1" applyProtection="1">
      <alignment horizontal="right" vertical="top"/>
    </xf>
    <xf numFmtId="168" fontId="18" fillId="0" borderId="17" xfId="1" applyNumberFormat="1" applyFont="1" applyBorder="1" applyAlignment="1" applyProtection="1">
      <alignment horizontal="center" vertical="top"/>
    </xf>
    <xf numFmtId="168" fontId="18" fillId="0" borderId="13" xfId="1" applyNumberFormat="1" applyFont="1" applyBorder="1" applyAlignment="1" applyProtection="1">
      <alignment horizontal="right" vertical="top"/>
    </xf>
    <xf numFmtId="0" fontId="1" fillId="0" borderId="14" xfId="1" applyFont="1" applyBorder="1" applyAlignment="1" applyProtection="1">
      <alignment vertical="center"/>
    </xf>
    <xf numFmtId="0" fontId="10" fillId="0" borderId="14" xfId="1" applyFont="1" applyBorder="1" applyAlignment="1" applyProtection="1">
      <alignment vertical="center"/>
    </xf>
    <xf numFmtId="0" fontId="10" fillId="0" borderId="13" xfId="1" applyFont="1" applyBorder="1" applyProtection="1"/>
    <xf numFmtId="0" fontId="18" fillId="0" borderId="14" xfId="1" applyFont="1" applyBorder="1" applyAlignment="1" applyProtection="1">
      <alignment horizontal="center" vertical="top"/>
    </xf>
    <xf numFmtId="0" fontId="1" fillId="0" borderId="17" xfId="1" applyBorder="1" applyAlignment="1" applyProtection="1">
      <alignment vertical="top"/>
    </xf>
    <xf numFmtId="174" fontId="18" fillId="2" borderId="14" xfId="1" applyNumberFormat="1" applyFont="1" applyFill="1" applyBorder="1" applyAlignment="1" applyProtection="1">
      <alignment horizontal="right" vertical="top"/>
    </xf>
    <xf numFmtId="174" fontId="18" fillId="2" borderId="14" xfId="1" applyNumberFormat="1" applyFont="1" applyFill="1" applyBorder="1" applyAlignment="1" applyProtection="1">
      <alignment horizontal="center" vertical="top"/>
    </xf>
    <xf numFmtId="0" fontId="13" fillId="0" borderId="4" xfId="1" applyFont="1" applyBorder="1" applyProtection="1"/>
    <xf numFmtId="0" fontId="13" fillId="0" borderId="0" xfId="1" applyFont="1" applyBorder="1" applyProtection="1"/>
    <xf numFmtId="0" fontId="22" fillId="0" borderId="0" xfId="1" applyFont="1" applyBorder="1" applyProtection="1"/>
    <xf numFmtId="0" fontId="1" fillId="0" borderId="26" xfId="1" applyBorder="1" applyProtection="1"/>
    <xf numFmtId="0" fontId="5" fillId="0" borderId="6" xfId="1" applyFont="1" applyBorder="1" applyProtection="1"/>
    <xf numFmtId="0" fontId="17" fillId="0" borderId="0" xfId="1" applyFont="1" applyBorder="1" applyProtection="1"/>
    <xf numFmtId="0" fontId="17" fillId="0" borderId="9" xfId="1" applyFont="1" applyBorder="1" applyProtection="1"/>
    <xf numFmtId="0" fontId="17" fillId="0" borderId="6" xfId="1" applyFont="1" applyBorder="1" applyProtection="1"/>
    <xf numFmtId="0" fontId="13" fillId="3" borderId="7" xfId="1" applyFont="1" applyFill="1" applyBorder="1" applyProtection="1"/>
    <xf numFmtId="0" fontId="13" fillId="0" borderId="0" xfId="0" applyFont="1"/>
    <xf numFmtId="0" fontId="4" fillId="0" borderId="0" xfId="0" applyFont="1"/>
    <xf numFmtId="0" fontId="4" fillId="0" borderId="29" xfId="0" applyFont="1" applyBorder="1"/>
    <xf numFmtId="0" fontId="4" fillId="0" borderId="23" xfId="0" applyFont="1" applyBorder="1"/>
    <xf numFmtId="0" fontId="13" fillId="0" borderId="30" xfId="0" applyFont="1" applyBorder="1" applyAlignment="1">
      <alignment horizontal="center"/>
    </xf>
    <xf numFmtId="0" fontId="13" fillId="0" borderId="31" xfId="0" applyFont="1" applyBorder="1"/>
    <xf numFmtId="0" fontId="13" fillId="0" borderId="0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4" fillId="0" borderId="31" xfId="0" applyFont="1" applyBorder="1"/>
    <xf numFmtId="0" fontId="4" fillId="0" borderId="0" xfId="0" applyFont="1" applyBorder="1"/>
    <xf numFmtId="0" fontId="4" fillId="0" borderId="33" xfId="0" applyFont="1" applyBorder="1"/>
    <xf numFmtId="0" fontId="4" fillId="0" borderId="34" xfId="0" applyFont="1" applyBorder="1"/>
    <xf numFmtId="4" fontId="4" fillId="0" borderId="34" xfId="0" applyNumberFormat="1" applyFont="1" applyBorder="1"/>
    <xf numFmtId="4" fontId="4" fillId="0" borderId="35" xfId="0" applyNumberFormat="1" applyFont="1" applyBorder="1"/>
    <xf numFmtId="4" fontId="4" fillId="0" borderId="0" xfId="0" applyNumberFormat="1" applyFont="1"/>
    <xf numFmtId="0" fontId="4" fillId="0" borderId="26" xfId="0" applyFont="1" applyBorder="1"/>
    <xf numFmtId="0" fontId="13" fillId="0" borderId="27" xfId="0" applyFont="1" applyBorder="1"/>
    <xf numFmtId="4" fontId="13" fillId="0" borderId="27" xfId="0" applyNumberFormat="1" applyFont="1" applyBorder="1"/>
    <xf numFmtId="4" fontId="13" fillId="0" borderId="28" xfId="0" applyNumberFormat="1" applyFont="1" applyBorder="1"/>
    <xf numFmtId="4" fontId="0" fillId="0" borderId="0" xfId="0" applyNumberFormat="1"/>
    <xf numFmtId="14" fontId="25" fillId="0" borderId="0" xfId="4" applyNumberFormat="1" applyFont="1" applyBorder="1" applyAlignment="1" applyProtection="1">
      <alignment horizontal="right" vertical="center"/>
    </xf>
    <xf numFmtId="2" fontId="25" fillId="0" borderId="0" xfId="4" applyNumberFormat="1" applyFont="1" applyBorder="1" applyAlignment="1" applyProtection="1">
      <alignment horizontal="right"/>
    </xf>
    <xf numFmtId="0" fontId="15" fillId="0" borderId="0" xfId="4" applyProtection="1"/>
    <xf numFmtId="175" fontId="26" fillId="0" borderId="0" xfId="4" applyNumberFormat="1" applyFont="1" applyBorder="1" applyAlignment="1" applyProtection="1">
      <alignment horizontal="center" vertical="center"/>
    </xf>
    <xf numFmtId="0" fontId="15" fillId="0" borderId="0" xfId="4" applyAlignment="1" applyProtection="1">
      <alignment vertical="center"/>
    </xf>
    <xf numFmtId="0" fontId="27" fillId="0" borderId="0" xfId="4" applyFont="1" applyProtection="1"/>
    <xf numFmtId="49" fontId="29" fillId="0" borderId="31" xfId="4" applyNumberFormat="1" applyFont="1" applyBorder="1" applyAlignment="1" applyProtection="1">
      <alignment horizontal="left"/>
    </xf>
    <xf numFmtId="49" fontId="30" fillId="0" borderId="0" xfId="4" applyNumberFormat="1" applyFont="1" applyBorder="1" applyAlignment="1" applyProtection="1">
      <alignment horizontal="left"/>
    </xf>
    <xf numFmtId="49" fontId="15" fillId="0" borderId="29" xfId="4" applyNumberFormat="1" applyFont="1" applyBorder="1" applyAlignment="1" applyProtection="1">
      <alignment horizontal="center" vertical="center"/>
    </xf>
    <xf numFmtId="49" fontId="15" fillId="0" borderId="23" xfId="4" applyNumberFormat="1" applyFont="1" applyBorder="1" applyAlignment="1" applyProtection="1">
      <alignment horizontal="center" vertical="center"/>
    </xf>
    <xf numFmtId="49" fontId="26" fillId="0" borderId="23" xfId="4" applyNumberFormat="1" applyFont="1" applyBorder="1" applyAlignment="1" applyProtection="1">
      <alignment horizontal="center" vertical="center"/>
    </xf>
    <xf numFmtId="0" fontId="15" fillId="0" borderId="0" xfId="4" applyBorder="1" applyProtection="1"/>
    <xf numFmtId="49" fontId="15" fillId="0" borderId="0" xfId="4" applyNumberFormat="1" applyBorder="1" applyAlignment="1" applyProtection="1">
      <alignment horizontal="center" vertical="center"/>
    </xf>
    <xf numFmtId="9" fontId="26" fillId="0" borderId="0" xfId="4" applyNumberFormat="1" applyFont="1" applyBorder="1" applyAlignment="1" applyProtection="1">
      <alignment horizontal="center" vertical="center"/>
    </xf>
    <xf numFmtId="176" fontId="15" fillId="0" borderId="0" xfId="4" applyNumberFormat="1" applyFont="1" applyBorder="1" applyAlignment="1" applyProtection="1">
      <alignment horizontal="center" vertical="center"/>
    </xf>
    <xf numFmtId="2" fontId="31" fillId="0" borderId="0" xfId="4" applyNumberFormat="1" applyFont="1" applyBorder="1" applyAlignment="1" applyProtection="1">
      <alignment horizontal="center"/>
    </xf>
    <xf numFmtId="2" fontId="31" fillId="0" borderId="32" xfId="4" applyNumberFormat="1" applyFont="1" applyBorder="1" applyAlignment="1" applyProtection="1">
      <alignment horizontal="center"/>
    </xf>
    <xf numFmtId="0" fontId="15" fillId="0" borderId="0" xfId="4" applyBorder="1" applyAlignment="1" applyProtection="1"/>
    <xf numFmtId="0" fontId="15" fillId="0" borderId="0" xfId="4" applyAlignment="1" applyProtection="1"/>
    <xf numFmtId="49" fontId="32" fillId="0" borderId="31" xfId="4" applyNumberFormat="1" applyFont="1" applyBorder="1" applyAlignment="1" applyProtection="1">
      <alignment horizontal="center" vertical="center"/>
    </xf>
    <xf numFmtId="49" fontId="27" fillId="0" borderId="0" xfId="4" applyNumberFormat="1" applyFont="1" applyBorder="1" applyAlignment="1" applyProtection="1">
      <alignment vertical="center"/>
    </xf>
    <xf numFmtId="9" fontId="27" fillId="0" borderId="0" xfId="4" applyNumberFormat="1" applyFont="1" applyBorder="1" applyAlignment="1" applyProtection="1">
      <alignment horizontal="center" vertical="center"/>
    </xf>
    <xf numFmtId="2" fontId="27" fillId="0" borderId="0" xfId="4" applyNumberFormat="1" applyFont="1" applyBorder="1" applyAlignment="1" applyProtection="1">
      <alignment horizontal="right" vertical="center"/>
    </xf>
    <xf numFmtId="4" fontId="28" fillId="0" borderId="0" xfId="4" applyNumberFormat="1" applyFont="1" applyBorder="1" applyAlignment="1" applyProtection="1">
      <alignment horizontal="center" vertical="center"/>
    </xf>
    <xf numFmtId="9" fontId="28" fillId="0" borderId="0" xfId="4" applyNumberFormat="1" applyFont="1" applyBorder="1" applyAlignment="1" applyProtection="1">
      <alignment horizontal="center" vertical="center"/>
    </xf>
    <xf numFmtId="2" fontId="33" fillId="0" borderId="45" xfId="4" applyNumberFormat="1" applyFont="1" applyBorder="1" applyAlignment="1" applyProtection="1">
      <alignment horizontal="center" vertical="center"/>
    </xf>
    <xf numFmtId="49" fontId="27" fillId="0" borderId="0" xfId="4" applyNumberFormat="1" applyFont="1" applyBorder="1" applyAlignment="1" applyProtection="1">
      <alignment horizontal="center" vertical="center"/>
    </xf>
    <xf numFmtId="49" fontId="31" fillId="0" borderId="31" xfId="4" applyNumberFormat="1" applyFont="1" applyBorder="1" applyAlignment="1" applyProtection="1">
      <alignment horizontal="center" vertical="top"/>
    </xf>
    <xf numFmtId="49" fontId="31" fillId="0" borderId="32" xfId="4" applyNumberFormat="1" applyFont="1" applyBorder="1" applyAlignment="1" applyProtection="1">
      <alignment horizontal="center" vertical="top"/>
    </xf>
    <xf numFmtId="4" fontId="28" fillId="0" borderId="38" xfId="4" applyNumberFormat="1" applyFont="1" applyBorder="1" applyAlignment="1" applyProtection="1">
      <alignment horizontal="center" vertical="center"/>
    </xf>
    <xf numFmtId="176" fontId="28" fillId="0" borderId="31" xfId="4" applyNumberFormat="1" applyFont="1" applyBorder="1" applyAlignment="1" applyProtection="1">
      <alignment horizontal="center" vertical="center"/>
    </xf>
    <xf numFmtId="2" fontId="28" fillId="0" borderId="16" xfId="4" applyNumberFormat="1" applyFont="1" applyBorder="1" applyAlignment="1" applyProtection="1">
      <alignment horizontal="center" vertical="center"/>
    </xf>
    <xf numFmtId="49" fontId="26" fillId="0" borderId="34" xfId="4" applyNumberFormat="1" applyFont="1" applyBorder="1" applyAlignment="1" applyProtection="1">
      <alignment horizontal="left" vertical="center"/>
    </xf>
    <xf numFmtId="49" fontId="26" fillId="0" borderId="34" xfId="4" applyNumberFormat="1" applyFont="1" applyBorder="1" applyAlignment="1" applyProtection="1">
      <alignment horizontal="center" vertical="top"/>
    </xf>
    <xf numFmtId="49" fontId="31" fillId="0" borderId="34" xfId="4" applyNumberFormat="1" applyFont="1" applyBorder="1" applyAlignment="1" applyProtection="1">
      <alignment horizontal="center" vertical="top"/>
    </xf>
    <xf numFmtId="9" fontId="26" fillId="0" borderId="34" xfId="4" applyNumberFormat="1" applyFont="1" applyBorder="1" applyAlignment="1" applyProtection="1">
      <alignment horizontal="center" vertical="center"/>
    </xf>
    <xf numFmtId="49" fontId="26" fillId="0" borderId="34" xfId="4" applyNumberFormat="1" applyFont="1" applyBorder="1" applyAlignment="1" applyProtection="1">
      <alignment horizontal="center" vertical="center"/>
    </xf>
    <xf numFmtId="2" fontId="27" fillId="0" borderId="34" xfId="4" applyNumberFormat="1" applyFont="1" applyBorder="1" applyAlignment="1" applyProtection="1">
      <alignment horizontal="right" vertical="center"/>
    </xf>
    <xf numFmtId="4" fontId="28" fillId="0" borderId="27" xfId="4" applyNumberFormat="1" applyFont="1" applyBorder="1" applyAlignment="1" applyProtection="1">
      <alignment horizontal="center" vertical="center"/>
    </xf>
    <xf numFmtId="176" fontId="28" fillId="0" borderId="33" xfId="4" applyNumberFormat="1" applyFont="1" applyBorder="1" applyAlignment="1" applyProtection="1">
      <alignment horizontal="center" vertical="center"/>
    </xf>
    <xf numFmtId="1" fontId="35" fillId="0" borderId="34" xfId="4" applyNumberFormat="1" applyFont="1" applyBorder="1" applyAlignment="1" applyProtection="1">
      <alignment horizontal="left" vertical="center"/>
    </xf>
    <xf numFmtId="49" fontId="25" fillId="0" borderId="31" xfId="4" applyNumberFormat="1" applyFont="1" applyBorder="1" applyAlignment="1" applyProtection="1">
      <alignment horizontal="center" vertical="center"/>
    </xf>
    <xf numFmtId="176" fontId="28" fillId="0" borderId="0" xfId="4" applyNumberFormat="1" applyFont="1" applyBorder="1" applyAlignment="1" applyProtection="1">
      <alignment horizontal="center" vertical="center"/>
    </xf>
    <xf numFmtId="1" fontId="35" fillId="0" borderId="0" xfId="4" applyNumberFormat="1" applyFont="1" applyBorder="1" applyAlignment="1" applyProtection="1">
      <alignment horizontal="left" vertical="center"/>
    </xf>
    <xf numFmtId="177" fontId="35" fillId="0" borderId="32" xfId="4" applyNumberFormat="1" applyFont="1" applyBorder="1" applyAlignment="1" applyProtection="1">
      <alignment horizontal="left" vertical="center"/>
    </xf>
    <xf numFmtId="49" fontId="15" fillId="0" borderId="0" xfId="4" applyNumberFormat="1" applyBorder="1" applyAlignment="1" applyProtection="1">
      <alignment horizontal="right"/>
    </xf>
    <xf numFmtId="49" fontId="15" fillId="0" borderId="31" xfId="4" applyNumberFormat="1" applyBorder="1" applyAlignment="1" applyProtection="1">
      <alignment horizontal="right"/>
    </xf>
    <xf numFmtId="49" fontId="15" fillId="0" borderId="0" xfId="4" applyNumberFormat="1" applyBorder="1" applyAlignment="1" applyProtection="1">
      <alignment horizontal="right" vertical="center"/>
    </xf>
    <xf numFmtId="2" fontId="15" fillId="0" borderId="0" xfId="4" applyNumberFormat="1" applyBorder="1" applyProtection="1"/>
    <xf numFmtId="2" fontId="26" fillId="0" borderId="0" xfId="4" applyNumberFormat="1" applyFont="1" applyBorder="1" applyAlignment="1" applyProtection="1">
      <alignment horizontal="center"/>
    </xf>
    <xf numFmtId="2" fontId="26" fillId="0" borderId="31" xfId="4" applyNumberFormat="1" applyFont="1" applyBorder="1" applyAlignment="1" applyProtection="1">
      <alignment horizontal="center"/>
    </xf>
    <xf numFmtId="2" fontId="26" fillId="0" borderId="32" xfId="4" applyNumberFormat="1" applyFont="1" applyBorder="1" applyAlignment="1" applyProtection="1">
      <alignment horizontal="center"/>
    </xf>
    <xf numFmtId="49" fontId="15" fillId="0" borderId="0" xfId="4" applyNumberFormat="1" applyBorder="1" applyAlignment="1" applyProtection="1">
      <alignment horizontal="left"/>
    </xf>
    <xf numFmtId="49" fontId="14" fillId="0" borderId="0" xfId="4" applyNumberFormat="1" applyFont="1" applyBorder="1" applyProtection="1"/>
    <xf numFmtId="2" fontId="14" fillId="0" borderId="0" xfId="4" applyNumberFormat="1" applyFont="1" applyBorder="1" applyAlignment="1" applyProtection="1"/>
    <xf numFmtId="2" fontId="15" fillId="0" borderId="0" xfId="4" applyNumberFormat="1" applyBorder="1" applyAlignment="1" applyProtection="1"/>
    <xf numFmtId="2" fontId="14" fillId="6" borderId="43" xfId="4" applyNumberFormat="1" applyFont="1" applyFill="1" applyBorder="1" applyAlignment="1" applyProtection="1">
      <alignment horizontal="right"/>
      <protection locked="0"/>
    </xf>
    <xf numFmtId="169" fontId="14" fillId="0" borderId="46" xfId="4" applyNumberFormat="1" applyFont="1" applyBorder="1" applyAlignment="1" applyProtection="1">
      <alignment horizontal="center"/>
    </xf>
    <xf numFmtId="2" fontId="15" fillId="0" borderId="0" xfId="4" applyNumberFormat="1" applyBorder="1" applyAlignment="1" applyProtection="1">
      <alignment horizontal="center"/>
    </xf>
    <xf numFmtId="175" fontId="15" fillId="0" borderId="0" xfId="4" applyNumberFormat="1" applyFont="1" applyBorder="1" applyAlignment="1" applyProtection="1">
      <alignment horizontal="right"/>
    </xf>
    <xf numFmtId="175" fontId="15" fillId="0" borderId="31" xfId="4" applyNumberFormat="1" applyFont="1" applyBorder="1" applyAlignment="1" applyProtection="1">
      <alignment horizontal="right"/>
    </xf>
    <xf numFmtId="169" fontId="14" fillId="0" borderId="0" xfId="4" applyNumberFormat="1" applyFont="1" applyBorder="1" applyAlignment="1" applyProtection="1">
      <alignment horizontal="center"/>
    </xf>
    <xf numFmtId="0" fontId="15" fillId="0" borderId="32" xfId="4" applyFont="1" applyBorder="1" applyAlignment="1" applyProtection="1">
      <alignment horizontal="right"/>
    </xf>
    <xf numFmtId="2" fontId="31" fillId="0" borderId="0" xfId="4" applyNumberFormat="1" applyFont="1" applyBorder="1" applyAlignment="1" applyProtection="1">
      <alignment horizontal="center" vertical="top"/>
    </xf>
    <xf numFmtId="2" fontId="14" fillId="0" borderId="32" xfId="4" applyNumberFormat="1" applyFont="1" applyBorder="1" applyAlignment="1" applyProtection="1"/>
    <xf numFmtId="2" fontId="14" fillId="6" borderId="47" xfId="4" applyNumberFormat="1" applyFont="1" applyFill="1" applyBorder="1" applyAlignment="1" applyProtection="1">
      <alignment horizontal="right"/>
      <protection locked="0"/>
    </xf>
    <xf numFmtId="2" fontId="15" fillId="0" borderId="34" xfId="4" applyNumberFormat="1" applyBorder="1" applyAlignment="1" applyProtection="1">
      <alignment horizontal="center"/>
    </xf>
    <xf numFmtId="49" fontId="15" fillId="0" borderId="0" xfId="4" applyNumberFormat="1" applyBorder="1" applyProtection="1"/>
    <xf numFmtId="49" fontId="31" fillId="0" borderId="0" xfId="4" applyNumberFormat="1" applyFont="1" applyBorder="1" applyAlignment="1" applyProtection="1">
      <alignment horizontal="right" vertical="center"/>
    </xf>
    <xf numFmtId="2" fontId="15" fillId="0" borderId="31" xfId="4" applyNumberFormat="1" applyFont="1" applyBorder="1" applyAlignment="1" applyProtection="1">
      <alignment horizontal="right" vertical="center"/>
    </xf>
    <xf numFmtId="49" fontId="26" fillId="0" borderId="0" xfId="4" applyNumberFormat="1" applyFont="1" applyBorder="1" applyAlignment="1" applyProtection="1">
      <alignment horizontal="center"/>
    </xf>
    <xf numFmtId="49" fontId="28" fillId="0" borderId="0" xfId="4" applyNumberFormat="1" applyFont="1" applyBorder="1" applyAlignment="1" applyProtection="1">
      <alignment horizontal="right" vertical="center"/>
    </xf>
    <xf numFmtId="0" fontId="15" fillId="0" borderId="0" xfId="4" applyBorder="1" applyAlignment="1" applyProtection="1">
      <alignment horizontal="right" vertical="center"/>
    </xf>
    <xf numFmtId="2" fontId="31" fillId="0" borderId="0" xfId="4" applyNumberFormat="1" applyFont="1" applyBorder="1" applyAlignment="1" applyProtection="1">
      <alignment horizontal="left"/>
    </xf>
    <xf numFmtId="2" fontId="30" fillId="0" borderId="0" xfId="4" applyNumberFormat="1" applyFont="1" applyBorder="1" applyAlignment="1" applyProtection="1">
      <alignment horizontal="center" vertical="top"/>
    </xf>
    <xf numFmtId="169" fontId="15" fillId="0" borderId="0" xfId="4" applyNumberFormat="1" applyBorder="1" applyAlignment="1" applyProtection="1">
      <alignment horizontal="right"/>
    </xf>
    <xf numFmtId="169" fontId="29" fillId="0" borderId="0" xfId="4" applyNumberFormat="1" applyFont="1" applyBorder="1" applyAlignment="1" applyProtection="1">
      <alignment horizontal="center"/>
    </xf>
    <xf numFmtId="169" fontId="15" fillId="0" borderId="0" xfId="4" applyNumberFormat="1" applyBorder="1" applyAlignment="1" applyProtection="1">
      <alignment horizontal="center"/>
    </xf>
    <xf numFmtId="2" fontId="14" fillId="0" borderId="0" xfId="4" applyNumberFormat="1" applyFont="1" applyBorder="1" applyProtection="1"/>
    <xf numFmtId="2" fontId="14" fillId="6" borderId="40" xfId="4" applyNumberFormat="1" applyFont="1" applyFill="1" applyBorder="1" applyProtection="1">
      <protection locked="0"/>
    </xf>
    <xf numFmtId="2" fontId="14" fillId="0" borderId="46" xfId="4" applyNumberFormat="1" applyFont="1" applyBorder="1" applyProtection="1"/>
    <xf numFmtId="0" fontId="15" fillId="0" borderId="0" xfId="4" applyFont="1" applyProtection="1"/>
    <xf numFmtId="0" fontId="14" fillId="0" borderId="0" xfId="4" applyFont="1" applyAlignment="1" applyProtection="1">
      <alignment horizontal="left"/>
    </xf>
    <xf numFmtId="2" fontId="14" fillId="6" borderId="48" xfId="4" applyNumberFormat="1" applyFont="1" applyFill="1" applyBorder="1" applyProtection="1">
      <protection locked="0"/>
    </xf>
    <xf numFmtId="2" fontId="14" fillId="0" borderId="34" xfId="4" applyNumberFormat="1" applyFont="1" applyBorder="1" applyAlignment="1" applyProtection="1">
      <alignment horizontal="right"/>
    </xf>
    <xf numFmtId="178" fontId="14" fillId="0" borderId="0" xfId="4" applyNumberFormat="1" applyFont="1" applyAlignment="1" applyProtection="1">
      <alignment horizontal="left"/>
    </xf>
    <xf numFmtId="49" fontId="30" fillId="0" borderId="0" xfId="4" applyNumberFormat="1" applyFont="1" applyBorder="1" applyAlignment="1" applyProtection="1">
      <alignment horizontal="right" vertical="center"/>
    </xf>
    <xf numFmtId="49" fontId="30" fillId="0" borderId="0" xfId="4" applyNumberFormat="1" applyFont="1" applyBorder="1" applyAlignment="1" applyProtection="1">
      <alignment horizontal="right"/>
    </xf>
    <xf numFmtId="49" fontId="36" fillId="0" borderId="0" xfId="4" applyNumberFormat="1" applyFont="1" applyBorder="1" applyAlignment="1" applyProtection="1">
      <alignment horizontal="left"/>
    </xf>
    <xf numFmtId="49" fontId="14" fillId="0" borderId="0" xfId="4" applyNumberFormat="1" applyFont="1" applyBorder="1" applyAlignment="1" applyProtection="1">
      <alignment horizontal="left"/>
    </xf>
    <xf numFmtId="169" fontId="15" fillId="0" borderId="0" xfId="4" applyNumberFormat="1" applyBorder="1" applyAlignment="1" applyProtection="1"/>
    <xf numFmtId="49" fontId="26" fillId="0" borderId="0" xfId="4" applyNumberFormat="1" applyFont="1" applyBorder="1" applyAlignment="1" applyProtection="1">
      <alignment horizontal="left"/>
    </xf>
    <xf numFmtId="179" fontId="15" fillId="0" borderId="32" xfId="4" applyNumberFormat="1" applyFont="1" applyBorder="1" applyAlignment="1" applyProtection="1">
      <alignment horizontal="right"/>
    </xf>
    <xf numFmtId="2" fontId="14" fillId="7" borderId="44" xfId="4" applyNumberFormat="1" applyFont="1" applyFill="1" applyBorder="1" applyProtection="1"/>
    <xf numFmtId="49" fontId="31" fillId="0" borderId="33" xfId="4" applyNumberFormat="1" applyFont="1" applyBorder="1" applyAlignment="1" applyProtection="1">
      <alignment horizontal="right" vertical="center"/>
    </xf>
    <xf numFmtId="49" fontId="31" fillId="0" borderId="34" xfId="4" applyNumberFormat="1" applyFont="1" applyBorder="1" applyAlignment="1" applyProtection="1">
      <alignment horizontal="right" vertical="center"/>
    </xf>
    <xf numFmtId="0" fontId="15" fillId="0" borderId="34" xfId="4" applyBorder="1" applyAlignment="1" applyProtection="1">
      <alignment horizontal="right" vertical="center"/>
    </xf>
    <xf numFmtId="169" fontId="26" fillId="0" borderId="34" xfId="4" applyNumberFormat="1" applyFont="1" applyBorder="1" applyAlignment="1" applyProtection="1">
      <alignment horizontal="center" vertical="center"/>
    </xf>
    <xf numFmtId="0" fontId="28" fillId="0" borderId="34" xfId="4" applyFont="1" applyBorder="1" applyAlignment="1" applyProtection="1">
      <alignment horizontal="right" vertical="center"/>
    </xf>
    <xf numFmtId="0" fontId="36" fillId="0" borderId="34" xfId="4" applyFont="1" applyBorder="1" applyAlignment="1" applyProtection="1">
      <alignment horizontal="right" vertical="center"/>
    </xf>
    <xf numFmtId="0" fontId="36" fillId="0" borderId="33" xfId="4" applyFont="1" applyBorder="1" applyAlignment="1" applyProtection="1">
      <alignment horizontal="right" vertical="center"/>
    </xf>
    <xf numFmtId="0" fontId="36" fillId="0" borderId="35" xfId="4" applyFont="1" applyBorder="1" applyAlignment="1" applyProtection="1">
      <alignment horizontal="right" vertical="center"/>
    </xf>
    <xf numFmtId="169" fontId="37" fillId="0" borderId="0" xfId="4" applyNumberFormat="1" applyFont="1" applyBorder="1" applyAlignment="1" applyProtection="1">
      <alignment horizontal="right"/>
    </xf>
    <xf numFmtId="169" fontId="29" fillId="0" borderId="0" xfId="4" applyNumberFormat="1" applyFont="1" applyBorder="1" applyAlignment="1" applyProtection="1">
      <alignment horizontal="right"/>
    </xf>
    <xf numFmtId="0" fontId="15" fillId="0" borderId="0" xfId="4" applyFont="1" applyBorder="1" applyAlignment="1" applyProtection="1">
      <alignment horizontal="right"/>
    </xf>
    <xf numFmtId="0" fontId="15" fillId="0" borderId="31" xfId="4" applyFont="1" applyBorder="1" applyAlignment="1" applyProtection="1">
      <alignment horizontal="right"/>
    </xf>
    <xf numFmtId="2" fontId="31" fillId="0" borderId="0" xfId="4" applyNumberFormat="1" applyFont="1" applyBorder="1" applyAlignment="1" applyProtection="1"/>
    <xf numFmtId="49" fontId="30" fillId="0" borderId="0" xfId="4" applyNumberFormat="1" applyFont="1" applyBorder="1" applyAlignment="1" applyProtection="1">
      <alignment horizontal="center"/>
    </xf>
    <xf numFmtId="49" fontId="26" fillId="0" borderId="31" xfId="4" applyNumberFormat="1" applyFont="1" applyBorder="1" applyAlignment="1" applyProtection="1">
      <alignment horizontal="center"/>
    </xf>
    <xf numFmtId="175" fontId="15" fillId="0" borderId="31" xfId="4" applyNumberFormat="1" applyFont="1" applyBorder="1" applyAlignment="1" applyProtection="1">
      <alignment horizontal="right" vertical="center"/>
    </xf>
    <xf numFmtId="169" fontId="36" fillId="0" borderId="0" xfId="4" applyNumberFormat="1" applyFont="1" applyBorder="1" applyAlignment="1" applyProtection="1">
      <alignment vertical="center"/>
    </xf>
    <xf numFmtId="169" fontId="30" fillId="0" borderId="0" xfId="4" applyNumberFormat="1" applyFont="1" applyBorder="1" applyAlignment="1" applyProtection="1">
      <alignment vertical="center"/>
    </xf>
    <xf numFmtId="49" fontId="15" fillId="0" borderId="31" xfId="4" applyNumberFormat="1" applyBorder="1" applyAlignment="1" applyProtection="1">
      <alignment horizontal="center"/>
    </xf>
    <xf numFmtId="2" fontId="14" fillId="0" borderId="0" xfId="4" applyNumberFormat="1" applyFont="1" applyBorder="1" applyAlignment="1" applyProtection="1">
      <alignment horizontal="left"/>
    </xf>
    <xf numFmtId="2" fontId="14" fillId="0" borderId="0" xfId="4" applyNumberFormat="1" applyFont="1" applyBorder="1" applyAlignment="1" applyProtection="1">
      <alignment horizontal="right" vertical="center"/>
    </xf>
    <xf numFmtId="0" fontId="27" fillId="0" borderId="0" xfId="4" applyFont="1" applyBorder="1" applyProtection="1"/>
    <xf numFmtId="2" fontId="14" fillId="0" borderId="0" xfId="4" applyNumberFormat="1" applyFont="1" applyBorder="1" applyAlignment="1" applyProtection="1">
      <alignment horizontal="right"/>
    </xf>
    <xf numFmtId="0" fontId="15" fillId="0" borderId="31" xfId="4" applyBorder="1" applyAlignment="1" applyProtection="1">
      <alignment vertical="center"/>
    </xf>
    <xf numFmtId="180" fontId="15" fillId="0" borderId="0" xfId="4" applyNumberFormat="1" applyBorder="1" applyAlignment="1" applyProtection="1">
      <alignment horizontal="left"/>
    </xf>
    <xf numFmtId="169" fontId="29" fillId="0" borderId="0" xfId="4" applyNumberFormat="1" applyFont="1" applyBorder="1" applyAlignment="1" applyProtection="1"/>
    <xf numFmtId="2" fontId="15" fillId="0" borderId="0" xfId="4" applyNumberFormat="1" applyFont="1" applyBorder="1" applyAlignment="1" applyProtection="1"/>
    <xf numFmtId="175" fontId="15" fillId="0" borderId="0" xfId="4" applyNumberFormat="1" applyBorder="1" applyAlignment="1" applyProtection="1">
      <alignment horizontal="left"/>
    </xf>
    <xf numFmtId="175" fontId="15" fillId="0" borderId="31" xfId="4" applyNumberFormat="1" applyBorder="1" applyAlignment="1" applyProtection="1">
      <alignment horizontal="left"/>
    </xf>
    <xf numFmtId="177" fontId="15" fillId="0" borderId="0" xfId="4" applyNumberFormat="1" applyBorder="1" applyAlignment="1" applyProtection="1">
      <alignment horizontal="left"/>
    </xf>
    <xf numFmtId="0" fontId="15" fillId="0" borderId="32" xfId="4" applyBorder="1" applyAlignment="1" applyProtection="1">
      <alignment horizontal="left"/>
    </xf>
    <xf numFmtId="49" fontId="14" fillId="0" borderId="0" xfId="4" applyNumberFormat="1" applyFont="1" applyBorder="1" applyAlignment="1" applyProtection="1">
      <alignment horizontal="right"/>
    </xf>
    <xf numFmtId="2" fontId="15" fillId="0" borderId="31" xfId="4" applyNumberFormat="1" applyBorder="1" applyAlignment="1" applyProtection="1">
      <alignment horizontal="left"/>
    </xf>
    <xf numFmtId="2" fontId="15" fillId="0" borderId="0" xfId="4" applyNumberFormat="1" applyBorder="1" applyAlignment="1" applyProtection="1">
      <alignment horizontal="left"/>
    </xf>
    <xf numFmtId="2" fontId="15" fillId="0" borderId="0" xfId="4" applyNumberFormat="1" applyBorder="1" applyAlignment="1" applyProtection="1">
      <alignment horizontal="right"/>
    </xf>
    <xf numFmtId="0" fontId="15" fillId="0" borderId="31" xfId="4" applyBorder="1" applyAlignment="1" applyProtection="1">
      <alignment horizontal="right" vertical="center"/>
    </xf>
    <xf numFmtId="2" fontId="15" fillId="0" borderId="31" xfId="4" applyNumberFormat="1" applyBorder="1" applyProtection="1"/>
    <xf numFmtId="0" fontId="15" fillId="0" borderId="0" xfId="4" applyBorder="1" applyAlignment="1" applyProtection="1">
      <alignment horizontal="left" vertical="center"/>
    </xf>
    <xf numFmtId="0" fontId="15" fillId="0" borderId="0" xfId="4" applyBorder="1" applyAlignment="1" applyProtection="1">
      <alignment vertical="center"/>
    </xf>
    <xf numFmtId="0" fontId="33" fillId="0" borderId="0" xfId="4" applyFont="1" applyBorder="1" applyAlignment="1" applyProtection="1">
      <alignment vertical="center"/>
    </xf>
    <xf numFmtId="0" fontId="15" fillId="0" borderId="32" xfId="4" applyBorder="1" applyAlignment="1" applyProtection="1">
      <alignment vertical="center"/>
    </xf>
    <xf numFmtId="2" fontId="15" fillId="0" borderId="41" xfId="4" applyNumberFormat="1" applyFont="1" applyBorder="1" applyAlignment="1" applyProtection="1">
      <alignment horizontal="right" vertical="center"/>
    </xf>
    <xf numFmtId="49" fontId="28" fillId="0" borderId="32" xfId="4" applyNumberFormat="1" applyFont="1" applyBorder="1" applyAlignment="1" applyProtection="1">
      <alignment horizontal="right" vertical="center"/>
    </xf>
    <xf numFmtId="0" fontId="15" fillId="0" borderId="41" xfId="4" applyBorder="1" applyAlignment="1" applyProtection="1">
      <alignment horizontal="right" vertical="center"/>
    </xf>
    <xf numFmtId="49" fontId="26" fillId="0" borderId="33" xfId="4" applyNumberFormat="1" applyFont="1" applyBorder="1" applyAlignment="1" applyProtection="1">
      <alignment horizontal="center" vertical="center"/>
    </xf>
    <xf numFmtId="49" fontId="30" fillId="0" borderId="34" xfId="4" applyNumberFormat="1" applyFont="1" applyBorder="1" applyAlignment="1" applyProtection="1">
      <alignment horizontal="right" vertical="center"/>
    </xf>
    <xf numFmtId="0" fontId="15" fillId="0" borderId="27" xfId="4" applyBorder="1" applyAlignment="1" applyProtection="1">
      <alignment horizontal="right" vertical="center"/>
    </xf>
    <xf numFmtId="0" fontId="15" fillId="0" borderId="34" xfId="4" applyBorder="1" applyAlignment="1" applyProtection="1">
      <alignment horizontal="center" vertical="center"/>
    </xf>
    <xf numFmtId="0" fontId="15" fillId="0" borderId="33" xfId="4" applyBorder="1" applyAlignment="1" applyProtection="1">
      <alignment horizontal="right" vertical="center"/>
    </xf>
    <xf numFmtId="0" fontId="15" fillId="0" borderId="35" xfId="4" applyBorder="1" applyAlignment="1" applyProtection="1">
      <alignment horizontal="right" vertical="center"/>
    </xf>
    <xf numFmtId="49" fontId="26" fillId="0" borderId="29" xfId="4" applyNumberFormat="1" applyFont="1" applyBorder="1" applyAlignment="1" applyProtection="1">
      <alignment horizontal="center" vertical="center"/>
    </xf>
    <xf numFmtId="49" fontId="14" fillId="0" borderId="23" xfId="4" applyNumberFormat="1" applyFont="1" applyBorder="1" applyAlignment="1" applyProtection="1">
      <alignment horizontal="center" vertical="center"/>
    </xf>
    <xf numFmtId="2" fontId="28" fillId="0" borderId="23" xfId="4" applyNumberFormat="1" applyFont="1" applyBorder="1" applyAlignment="1" applyProtection="1">
      <alignment horizontal="right" vertical="center"/>
    </xf>
    <xf numFmtId="10" fontId="27" fillId="0" borderId="23" xfId="4" applyNumberFormat="1" applyFont="1" applyBorder="1" applyAlignment="1" applyProtection="1">
      <alignment horizontal="center" vertical="center"/>
    </xf>
    <xf numFmtId="2" fontId="15" fillId="0" borderId="23" xfId="4" applyNumberFormat="1" applyFont="1" applyBorder="1" applyAlignment="1" applyProtection="1">
      <alignment horizontal="right" vertical="center"/>
    </xf>
    <xf numFmtId="2" fontId="28" fillId="0" borderId="29" xfId="4" applyNumberFormat="1" applyFont="1" applyBorder="1" applyAlignment="1" applyProtection="1">
      <alignment horizontal="right" vertical="center"/>
    </xf>
    <xf numFmtId="0" fontId="15" fillId="0" borderId="30" xfId="4" applyFont="1" applyBorder="1" applyAlignment="1" applyProtection="1">
      <alignment horizontal="right" vertical="center"/>
    </xf>
    <xf numFmtId="49" fontId="33" fillId="0" borderId="0" xfId="4" applyNumberFormat="1" applyFont="1" applyBorder="1" applyAlignment="1" applyProtection="1">
      <alignment horizontal="right" vertical="center"/>
    </xf>
    <xf numFmtId="49" fontId="33" fillId="0" borderId="0" xfId="4" applyNumberFormat="1" applyFont="1" applyBorder="1" applyAlignment="1" applyProtection="1">
      <alignment vertical="center"/>
    </xf>
    <xf numFmtId="10" fontId="35" fillId="0" borderId="0" xfId="4" applyNumberFormat="1" applyFont="1" applyBorder="1" applyAlignment="1" applyProtection="1">
      <alignment horizontal="center" vertical="center"/>
    </xf>
    <xf numFmtId="0" fontId="15" fillId="0" borderId="0" xfId="4" applyFont="1" applyBorder="1" applyAlignment="1" applyProtection="1">
      <alignment horizontal="right" vertical="center"/>
    </xf>
    <xf numFmtId="0" fontId="15" fillId="0" borderId="31" xfId="4" applyFont="1" applyBorder="1" applyAlignment="1" applyProtection="1">
      <alignment horizontal="right" vertical="center"/>
    </xf>
    <xf numFmtId="0" fontId="35" fillId="0" borderId="0" xfId="4" applyFont="1" applyBorder="1" applyAlignment="1" applyProtection="1">
      <alignment vertical="center"/>
    </xf>
    <xf numFmtId="2" fontId="14" fillId="0" borderId="0" xfId="4" applyNumberFormat="1" applyFont="1" applyBorder="1" applyAlignment="1" applyProtection="1">
      <alignment horizontal="center" vertical="center"/>
    </xf>
    <xf numFmtId="0" fontId="14" fillId="0" borderId="0" xfId="4" applyFont="1" applyBorder="1" applyAlignment="1" applyProtection="1">
      <alignment horizontal="center" vertical="center"/>
    </xf>
    <xf numFmtId="0" fontId="28" fillId="0" borderId="0" xfId="4" applyFont="1" applyBorder="1" applyAlignment="1" applyProtection="1">
      <alignment horizontal="right" vertical="center"/>
    </xf>
    <xf numFmtId="49" fontId="28" fillId="6" borderId="43" xfId="4" applyNumberFormat="1" applyFont="1" applyFill="1" applyBorder="1" applyAlignment="1" applyProtection="1">
      <alignment horizontal="center" vertical="center"/>
      <protection locked="0"/>
    </xf>
    <xf numFmtId="1" fontId="27" fillId="0" borderId="0" xfId="4" applyNumberFormat="1" applyFont="1" applyBorder="1" applyAlignment="1" applyProtection="1">
      <alignment horizontal="right" vertical="center"/>
    </xf>
    <xf numFmtId="179" fontId="33" fillId="0" borderId="0" xfId="4" applyNumberFormat="1" applyFont="1" applyBorder="1" applyAlignment="1" applyProtection="1">
      <alignment horizontal="right" vertical="center"/>
    </xf>
    <xf numFmtId="1" fontId="14" fillId="0" borderId="31" xfId="4" applyNumberFormat="1" applyFont="1" applyBorder="1" applyAlignment="1" applyProtection="1">
      <alignment horizontal="center" vertical="center"/>
    </xf>
    <xf numFmtId="1" fontId="27" fillId="0" borderId="0" xfId="4" applyNumberFormat="1" applyFont="1" applyBorder="1" applyAlignment="1" applyProtection="1">
      <alignment horizontal="center" vertical="center"/>
    </xf>
    <xf numFmtId="0" fontId="32" fillId="0" borderId="33" xfId="4" applyFont="1" applyBorder="1" applyAlignment="1" applyProtection="1">
      <alignment horizontal="right" vertical="center"/>
    </xf>
    <xf numFmtId="0" fontId="32" fillId="0" borderId="34" xfId="4" applyFont="1" applyBorder="1" applyAlignment="1" applyProtection="1">
      <alignment horizontal="right" vertical="center"/>
    </xf>
    <xf numFmtId="49" fontId="28" fillId="0" borderId="34" xfId="4" applyNumberFormat="1" applyFont="1" applyBorder="1" applyAlignment="1" applyProtection="1">
      <alignment horizontal="center" vertical="center"/>
    </xf>
    <xf numFmtId="1" fontId="27" fillId="0" borderId="34" xfId="4" applyNumberFormat="1" applyFont="1" applyBorder="1" applyAlignment="1" applyProtection="1">
      <alignment horizontal="right" vertical="center"/>
    </xf>
    <xf numFmtId="179" fontId="33" fillId="0" borderId="34" xfId="4" applyNumberFormat="1" applyFont="1" applyBorder="1" applyAlignment="1" applyProtection="1">
      <alignment horizontal="right" vertical="center"/>
    </xf>
    <xf numFmtId="0" fontId="15" fillId="0" borderId="34" xfId="4" applyFont="1" applyBorder="1" applyAlignment="1" applyProtection="1">
      <alignment horizontal="right" vertical="center"/>
    </xf>
    <xf numFmtId="1" fontId="27" fillId="0" borderId="34" xfId="4" applyNumberFormat="1" applyFont="1" applyBorder="1" applyAlignment="1" applyProtection="1">
      <alignment horizontal="center" vertical="center"/>
    </xf>
    <xf numFmtId="0" fontId="15" fillId="0" borderId="35" xfId="4" applyFont="1" applyBorder="1" applyAlignment="1" applyProtection="1">
      <alignment horizontal="right" vertical="center"/>
    </xf>
    <xf numFmtId="0" fontId="32" fillId="0" borderId="31" xfId="4" applyFont="1" applyBorder="1" applyAlignment="1" applyProtection="1">
      <alignment horizontal="right" vertical="center"/>
    </xf>
    <xf numFmtId="0" fontId="32" fillId="0" borderId="0" xfId="4" applyFont="1" applyBorder="1" applyAlignment="1" applyProtection="1">
      <alignment horizontal="right" vertical="center"/>
    </xf>
    <xf numFmtId="49" fontId="28" fillId="0" borderId="0" xfId="4" applyNumberFormat="1" applyFont="1" applyBorder="1" applyAlignment="1" applyProtection="1">
      <alignment horizontal="center" vertical="center"/>
    </xf>
    <xf numFmtId="1" fontId="14" fillId="0" borderId="0" xfId="4" applyNumberFormat="1" applyFont="1" applyBorder="1" applyAlignment="1" applyProtection="1">
      <alignment horizontal="center" vertical="center"/>
    </xf>
    <xf numFmtId="179" fontId="33" fillId="0" borderId="0" xfId="4" applyNumberFormat="1" applyFont="1" applyBorder="1" applyAlignment="1" applyProtection="1">
      <alignment horizontal="center" vertical="center"/>
    </xf>
    <xf numFmtId="175" fontId="15" fillId="0" borderId="0" xfId="4" applyNumberFormat="1" applyAlignment="1" applyProtection="1">
      <alignment horizontal="left"/>
    </xf>
    <xf numFmtId="2" fontId="15" fillId="0" borderId="0" xfId="4" applyNumberFormat="1" applyAlignment="1" applyProtection="1"/>
    <xf numFmtId="177" fontId="15" fillId="0" borderId="0" xfId="4" applyNumberFormat="1" applyAlignment="1" applyProtection="1">
      <alignment horizontal="left"/>
    </xf>
    <xf numFmtId="0" fontId="25" fillId="0" borderId="31" xfId="4" applyFont="1" applyBorder="1" applyAlignment="1" applyProtection="1">
      <alignment horizontal="right"/>
    </xf>
    <xf numFmtId="0" fontId="25" fillId="0" borderId="0" xfId="4" applyFont="1" applyBorder="1" applyAlignment="1" applyProtection="1">
      <alignment horizontal="right"/>
    </xf>
    <xf numFmtId="0" fontId="28" fillId="0" borderId="0" xfId="4" applyFont="1" applyBorder="1" applyAlignment="1" applyProtection="1">
      <alignment horizontal="right"/>
    </xf>
    <xf numFmtId="49" fontId="28" fillId="0" borderId="0" xfId="4" applyNumberFormat="1" applyFont="1" applyBorder="1" applyAlignment="1" applyProtection="1">
      <alignment horizontal="right"/>
    </xf>
    <xf numFmtId="2" fontId="32" fillId="0" borderId="0" xfId="4" applyNumberFormat="1" applyFont="1" applyBorder="1" applyAlignment="1" applyProtection="1">
      <alignment horizontal="right"/>
    </xf>
    <xf numFmtId="2" fontId="32" fillId="0" borderId="0" xfId="4" applyNumberFormat="1" applyFont="1" applyBorder="1" applyAlignment="1" applyProtection="1">
      <alignment horizontal="center" vertical="center"/>
    </xf>
    <xf numFmtId="0" fontId="28" fillId="0" borderId="33" xfId="4" applyFont="1" applyBorder="1" applyAlignment="1" applyProtection="1">
      <alignment horizontal="right" vertical="center"/>
    </xf>
    <xf numFmtId="0" fontId="26" fillId="0" borderId="34" xfId="4" applyFont="1" applyBorder="1" applyAlignment="1" applyProtection="1">
      <alignment horizontal="right" vertical="center"/>
    </xf>
    <xf numFmtId="0" fontId="27" fillId="0" borderId="34" xfId="4" applyFont="1" applyBorder="1" applyAlignment="1" applyProtection="1">
      <alignment horizontal="right" vertical="center"/>
    </xf>
    <xf numFmtId="0" fontId="15" fillId="0" borderId="34" xfId="4" applyBorder="1" applyProtection="1"/>
    <xf numFmtId="2" fontId="27" fillId="0" borderId="34" xfId="4" applyNumberFormat="1" applyFont="1" applyBorder="1" applyAlignment="1" applyProtection="1">
      <alignment horizontal="center"/>
    </xf>
    <xf numFmtId="1" fontId="14" fillId="0" borderId="34" xfId="4" applyNumberFormat="1" applyFont="1" applyBorder="1" applyAlignment="1" applyProtection="1">
      <alignment horizontal="center" vertical="top"/>
    </xf>
    <xf numFmtId="1" fontId="25" fillId="0" borderId="34" xfId="4" applyNumberFormat="1" applyFont="1" applyBorder="1" applyAlignment="1" applyProtection="1">
      <alignment horizontal="right" vertical="center"/>
    </xf>
    <xf numFmtId="1" fontId="25" fillId="0" borderId="35" xfId="4" applyNumberFormat="1" applyFont="1" applyBorder="1" applyAlignment="1" applyProtection="1">
      <alignment horizontal="left" vertical="center"/>
    </xf>
    <xf numFmtId="49" fontId="15" fillId="0" borderId="0" xfId="4" applyNumberFormat="1" applyAlignment="1" applyProtection="1">
      <alignment horizontal="right"/>
    </xf>
    <xf numFmtId="49" fontId="15" fillId="0" borderId="0" xfId="4" applyNumberFormat="1" applyProtection="1"/>
    <xf numFmtId="2" fontId="15" fillId="0" borderId="0" xfId="4" applyNumberFormat="1" applyProtection="1"/>
    <xf numFmtId="180" fontId="15" fillId="0" borderId="0" xfId="4" applyNumberFormat="1" applyAlignment="1" applyProtection="1">
      <alignment horizontal="left"/>
    </xf>
    <xf numFmtId="0" fontId="15" fillId="0" borderId="0" xfId="4" applyAlignment="1" applyProtection="1">
      <alignment horizontal="left"/>
    </xf>
    <xf numFmtId="0" fontId="27" fillId="0" borderId="0" xfId="4" applyFont="1" applyBorder="1" applyAlignment="1" applyProtection="1"/>
    <xf numFmtId="1" fontId="26" fillId="0" borderId="0" xfId="4" applyNumberFormat="1" applyFont="1" applyBorder="1" applyAlignment="1" applyProtection="1">
      <alignment horizontal="right" vertical="center"/>
    </xf>
    <xf numFmtId="0" fontId="27" fillId="0" borderId="0" xfId="4" applyFont="1" applyBorder="1" applyAlignment="1" applyProtection="1">
      <alignment horizontal="center" vertical="center"/>
    </xf>
    <xf numFmtId="0" fontId="26" fillId="0" borderId="0" xfId="4" applyFont="1" applyBorder="1" applyAlignment="1" applyProtection="1"/>
    <xf numFmtId="0" fontId="40" fillId="0" borderId="0" xfId="4" applyFont="1" applyBorder="1" applyAlignment="1" applyProtection="1">
      <alignment horizontal="center"/>
    </xf>
    <xf numFmtId="0" fontId="26" fillId="0" borderId="0" xfId="4" applyFont="1" applyBorder="1" applyAlignment="1" applyProtection="1">
      <alignment horizontal="center" vertical="center"/>
    </xf>
    <xf numFmtId="0" fontId="16" fillId="8" borderId="16" xfId="3" applyNumberFormat="1" applyFont="1" applyFill="1" applyBorder="1" applyAlignment="1" applyProtection="1">
      <alignment horizontal="center" wrapText="1"/>
    </xf>
    <xf numFmtId="0" fontId="14" fillId="8" borderId="16" xfId="0" applyFont="1" applyFill="1" applyBorder="1" applyAlignment="1" applyProtection="1">
      <alignment horizontal="center"/>
    </xf>
    <xf numFmtId="0" fontId="14" fillId="9" borderId="16" xfId="0" applyFont="1" applyFill="1" applyBorder="1" applyAlignment="1" applyProtection="1">
      <alignment horizontal="center"/>
    </xf>
    <xf numFmtId="0" fontId="14" fillId="9" borderId="16" xfId="0" applyFont="1" applyFill="1" applyBorder="1" applyAlignment="1" applyProtection="1">
      <alignment horizontal="center" vertical="top"/>
    </xf>
    <xf numFmtId="173" fontId="16" fillId="9" borderId="16" xfId="3" applyNumberFormat="1" applyFont="1" applyFill="1" applyBorder="1" applyAlignment="1" applyProtection="1">
      <alignment horizontal="left"/>
    </xf>
    <xf numFmtId="0" fontId="16" fillId="9" borderId="16" xfId="3" applyNumberFormat="1" applyFont="1" applyFill="1" applyBorder="1" applyAlignment="1" applyProtection="1">
      <alignment horizontal="center"/>
    </xf>
    <xf numFmtId="0" fontId="16" fillId="9" borderId="16" xfId="3" applyNumberFormat="1" applyFont="1" applyFill="1" applyBorder="1" applyAlignment="1" applyProtection="1">
      <alignment horizontal="left" wrapText="1"/>
    </xf>
    <xf numFmtId="4" fontId="16" fillId="8" borderId="16" xfId="3" applyNumberFormat="1" applyFont="1" applyFill="1" applyBorder="1" applyAlignment="1" applyProtection="1">
      <alignment horizontal="right" vertical="center" wrapText="1"/>
    </xf>
    <xf numFmtId="49" fontId="16" fillId="8" borderId="16" xfId="3" applyNumberFormat="1" applyFont="1" applyFill="1" applyBorder="1" applyAlignment="1" applyProtection="1">
      <alignment horizontal="right" vertical="center" wrapText="1"/>
    </xf>
    <xf numFmtId="0" fontId="14" fillId="8" borderId="16" xfId="0" applyFont="1" applyFill="1" applyBorder="1" applyAlignment="1" applyProtection="1">
      <alignment vertical="center"/>
    </xf>
    <xf numFmtId="1" fontId="16" fillId="8" borderId="16" xfId="3" applyNumberFormat="1" applyFont="1" applyFill="1" applyBorder="1" applyAlignment="1" applyProtection="1">
      <alignment horizontal="right" vertical="center" wrapText="1"/>
    </xf>
    <xf numFmtId="0" fontId="16" fillId="9" borderId="16" xfId="3" applyNumberFormat="1" applyFont="1" applyFill="1" applyBorder="1" applyAlignment="1" applyProtection="1">
      <alignment horizontal="left"/>
    </xf>
    <xf numFmtId="49" fontId="16" fillId="8" borderId="16" xfId="3" applyNumberFormat="1" applyFont="1" applyFill="1" applyBorder="1" applyAlignment="1" applyProtection="1">
      <alignment horizontal="center" vertical="center"/>
    </xf>
    <xf numFmtId="4" fontId="16" fillId="8" borderId="16" xfId="3" applyNumberFormat="1" applyFont="1" applyFill="1" applyBorder="1" applyAlignment="1" applyProtection="1">
      <alignment horizontal="right" vertical="center"/>
    </xf>
    <xf numFmtId="1" fontId="16" fillId="8" borderId="16" xfId="3" applyNumberFormat="1" applyFont="1" applyFill="1" applyBorder="1" applyAlignment="1" applyProtection="1">
      <alignment horizontal="right" vertical="center"/>
    </xf>
    <xf numFmtId="49" fontId="16" fillId="8" borderId="16" xfId="3" applyNumberFormat="1" applyFont="1" applyFill="1" applyBorder="1" applyAlignment="1" applyProtection="1">
      <alignment horizontal="right" vertical="center"/>
    </xf>
    <xf numFmtId="0" fontId="14" fillId="9" borderId="16" xfId="0" applyFont="1" applyFill="1" applyBorder="1" applyAlignment="1" applyProtection="1">
      <alignment horizontal="left"/>
    </xf>
    <xf numFmtId="0" fontId="4" fillId="9" borderId="16" xfId="1" applyFont="1" applyFill="1" applyBorder="1" applyAlignment="1" applyProtection="1">
      <alignment horizontal="center" vertical="top"/>
    </xf>
    <xf numFmtId="49" fontId="11" fillId="9" borderId="16" xfId="2" applyNumberFormat="1" applyFont="1" applyFill="1" applyBorder="1" applyAlignment="1" applyProtection="1">
      <alignment horizontal="center" vertical="center"/>
    </xf>
    <xf numFmtId="4" fontId="1" fillId="0" borderId="6" xfId="1" applyNumberFormat="1" applyBorder="1" applyProtection="1"/>
    <xf numFmtId="4" fontId="28" fillId="6" borderId="16" xfId="4" applyNumberFormat="1" applyFont="1" applyFill="1" applyBorder="1" applyAlignment="1" applyProtection="1">
      <alignment horizontal="center" vertical="center"/>
      <protection locked="0"/>
    </xf>
    <xf numFmtId="2" fontId="25" fillId="9" borderId="0" xfId="4" applyNumberFormat="1" applyFont="1" applyFill="1" applyBorder="1" applyAlignment="1" applyProtection="1">
      <alignment horizontal="right" vertical="center"/>
    </xf>
    <xf numFmtId="0" fontId="32" fillId="9" borderId="0" xfId="4" applyFont="1" applyFill="1" applyBorder="1" applyAlignment="1" applyProtection="1">
      <alignment vertical="center"/>
    </xf>
    <xf numFmtId="168" fontId="18" fillId="5" borderId="17" xfId="1" applyNumberFormat="1" applyFont="1" applyFill="1" applyBorder="1" applyAlignment="1" applyProtection="1">
      <alignment horizontal="center" vertical="top"/>
    </xf>
    <xf numFmtId="174" fontId="18" fillId="10" borderId="14" xfId="1" applyNumberFormat="1" applyFont="1" applyFill="1" applyBorder="1" applyAlignment="1" applyProtection="1">
      <alignment horizontal="center" vertical="top"/>
    </xf>
    <xf numFmtId="174" fontId="18" fillId="10" borderId="20" xfId="1" applyNumberFormat="1" applyFont="1" applyFill="1" applyBorder="1" applyAlignment="1" applyProtection="1">
      <alignment horizontal="right" vertical="top"/>
    </xf>
    <xf numFmtId="168" fontId="18" fillId="5" borderId="13" xfId="1" applyNumberFormat="1" applyFont="1" applyFill="1" applyBorder="1" applyAlignment="1" applyProtection="1">
      <alignment horizontal="right" vertical="top"/>
    </xf>
    <xf numFmtId="0" fontId="4" fillId="0" borderId="0" xfId="0" applyFont="1" applyBorder="1" applyAlignment="1">
      <alignment horizontal="left" vertical="top"/>
    </xf>
    <xf numFmtId="4" fontId="4" fillId="0" borderId="0" xfId="0" applyNumberFormat="1" applyFont="1" applyBorder="1" applyAlignment="1">
      <alignment vertical="top"/>
    </xf>
    <xf numFmtId="4" fontId="4" fillId="0" borderId="32" xfId="0" applyNumberFormat="1" applyFont="1" applyBorder="1" applyAlignment="1">
      <alignment vertical="top"/>
    </xf>
    <xf numFmtId="3" fontId="16" fillId="9" borderId="16" xfId="3" applyNumberFormat="1" applyFont="1" applyFill="1" applyBorder="1" applyAlignment="1" applyProtection="1"/>
    <xf numFmtId="4" fontId="14" fillId="9" borderId="16" xfId="0" applyNumberFormat="1" applyFont="1" applyFill="1" applyBorder="1" applyAlignment="1" applyProtection="1">
      <alignment vertical="top"/>
    </xf>
    <xf numFmtId="0" fontId="13" fillId="13" borderId="10" xfId="1" applyFont="1" applyFill="1" applyBorder="1" applyProtection="1"/>
    <xf numFmtId="0" fontId="13" fillId="13" borderId="1" xfId="1" applyFont="1" applyFill="1" applyBorder="1" applyProtection="1"/>
    <xf numFmtId="174" fontId="18" fillId="15" borderId="20" xfId="1" applyNumberFormat="1" applyFont="1" applyFill="1" applyBorder="1" applyAlignment="1" applyProtection="1">
      <alignment horizontal="right" vertical="top"/>
      <protection locked="0"/>
    </xf>
    <xf numFmtId="174" fontId="18" fillId="15" borderId="14" xfId="1" applyNumberFormat="1" applyFont="1" applyFill="1" applyBorder="1" applyAlignment="1" applyProtection="1">
      <alignment horizontal="center" vertical="top"/>
    </xf>
    <xf numFmtId="168" fontId="18" fillId="15" borderId="13" xfId="1" applyNumberFormat="1" applyFont="1" applyFill="1" applyBorder="1" applyAlignment="1" applyProtection="1">
      <alignment horizontal="right" vertical="top"/>
      <protection locked="0"/>
    </xf>
    <xf numFmtId="168" fontId="18" fillId="15" borderId="17" xfId="1" applyNumberFormat="1" applyFont="1" applyFill="1" applyBorder="1" applyAlignment="1" applyProtection="1">
      <alignment horizontal="center" vertical="top"/>
    </xf>
    <xf numFmtId="4" fontId="16" fillId="4" borderId="16" xfId="3" applyNumberFormat="1" applyFont="1" applyFill="1" applyBorder="1" applyAlignment="1" applyProtection="1">
      <alignment horizontal="right" vertical="center" wrapText="1"/>
    </xf>
    <xf numFmtId="1" fontId="16" fillId="4" borderId="16" xfId="3" applyNumberFormat="1" applyFont="1" applyFill="1" applyBorder="1" applyAlignment="1" applyProtection="1">
      <alignment horizontal="right" wrapText="1"/>
    </xf>
    <xf numFmtId="49" fontId="16" fillId="4" borderId="16" xfId="3" applyNumberFormat="1" applyFont="1" applyFill="1" applyBorder="1" applyAlignment="1" applyProtection="1">
      <alignment horizontal="right" vertical="center" wrapText="1"/>
    </xf>
    <xf numFmtId="49" fontId="16" fillId="4" borderId="16" xfId="3" applyNumberFormat="1" applyFont="1" applyFill="1" applyBorder="1" applyAlignment="1" applyProtection="1">
      <alignment horizontal="center" wrapText="1"/>
    </xf>
    <xf numFmtId="3" fontId="16" fillId="0" borderId="16" xfId="3" applyNumberFormat="1" applyFont="1" applyFill="1" applyBorder="1" applyAlignment="1" applyProtection="1"/>
    <xf numFmtId="49" fontId="16" fillId="4" borderId="16" xfId="3" applyNumberFormat="1" applyFont="1" applyFill="1" applyBorder="1" applyAlignment="1" applyProtection="1">
      <alignment horizontal="center" vertical="center" wrapText="1"/>
    </xf>
    <xf numFmtId="0" fontId="16" fillId="4" borderId="16" xfId="3" applyNumberFormat="1" applyFont="1" applyFill="1" applyBorder="1" applyAlignment="1" applyProtection="1">
      <alignment vertical="center"/>
    </xf>
    <xf numFmtId="3" fontId="16" fillId="4" borderId="16" xfId="3" applyNumberFormat="1" applyFont="1" applyFill="1" applyBorder="1" applyAlignment="1" applyProtection="1"/>
    <xf numFmtId="3" fontId="14" fillId="4" borderId="16" xfId="0" applyNumberFormat="1" applyFont="1" applyFill="1" applyBorder="1" applyAlignment="1" applyProtection="1">
      <alignment vertical="top"/>
    </xf>
    <xf numFmtId="0" fontId="4" fillId="0" borderId="31" xfId="0" applyFont="1" applyBorder="1" applyAlignment="1">
      <alignment vertical="top" wrapText="1"/>
    </xf>
    <xf numFmtId="3" fontId="14" fillId="4" borderId="16" xfId="3" applyNumberFormat="1" applyFont="1" applyFill="1" applyBorder="1" applyAlignment="1" applyProtection="1"/>
    <xf numFmtId="4" fontId="16" fillId="16" borderId="16" xfId="3" applyNumberFormat="1" applyFont="1" applyFill="1" applyBorder="1" applyAlignment="1" applyProtection="1">
      <alignment horizontal="right" vertical="center"/>
    </xf>
    <xf numFmtId="1" fontId="16" fillId="9" borderId="16" xfId="3" applyNumberFormat="1" applyFont="1" applyFill="1" applyBorder="1" applyAlignment="1" applyProtection="1">
      <alignment horizontal="right" vertical="center"/>
    </xf>
    <xf numFmtId="49" fontId="16" fillId="16" borderId="16" xfId="3" applyNumberFormat="1" applyFont="1" applyFill="1" applyBorder="1" applyAlignment="1" applyProtection="1">
      <alignment horizontal="right" vertical="center"/>
    </xf>
    <xf numFmtId="49" fontId="16" fillId="9" borderId="16" xfId="3" applyNumberFormat="1" applyFont="1" applyFill="1" applyBorder="1" applyAlignment="1" applyProtection="1">
      <alignment horizontal="center" vertical="center"/>
    </xf>
    <xf numFmtId="0" fontId="16" fillId="0" borderId="16" xfId="3" applyNumberFormat="1" applyFont="1" applyFill="1" applyBorder="1" applyAlignment="1" applyProtection="1"/>
    <xf numFmtId="0" fontId="14" fillId="0" borderId="16" xfId="5" applyFont="1" applyBorder="1" applyAlignment="1" applyProtection="1">
      <alignment horizontal="center" vertical="top"/>
    </xf>
    <xf numFmtId="0" fontId="14" fillId="4" borderId="16" xfId="5" applyFont="1" applyFill="1" applyBorder="1" applyProtection="1"/>
    <xf numFmtId="3" fontId="14" fillId="4" borderId="16" xfId="5" applyNumberFormat="1" applyFont="1" applyFill="1" applyBorder="1" applyAlignment="1" applyProtection="1">
      <alignment vertical="top"/>
    </xf>
    <xf numFmtId="0" fontId="5" fillId="0" borderId="0" xfId="0" applyFont="1"/>
    <xf numFmtId="0" fontId="17" fillId="0" borderId="0" xfId="0" applyFont="1"/>
    <xf numFmtId="0" fontId="5" fillId="0" borderId="0" xfId="0" applyFont="1" applyAlignment="1">
      <alignment horizontal="right"/>
    </xf>
    <xf numFmtId="3" fontId="4" fillId="18" borderId="16" xfId="3" applyNumberFormat="1" applyFont="1" applyFill="1" applyBorder="1" applyAlignment="1" applyProtection="1">
      <protection locked="0"/>
    </xf>
    <xf numFmtId="3" fontId="16" fillId="18" borderId="16" xfId="3" applyNumberFormat="1" applyFont="1" applyFill="1" applyBorder="1" applyAlignment="1" applyProtection="1">
      <protection locked="0"/>
    </xf>
    <xf numFmtId="4" fontId="16" fillId="16" borderId="16" xfId="3" applyNumberFormat="1" applyFont="1" applyFill="1" applyBorder="1" applyAlignment="1" applyProtection="1">
      <alignment horizontal="right" vertical="center" wrapText="1"/>
    </xf>
    <xf numFmtId="49" fontId="16" fillId="16" borderId="16" xfId="3" applyNumberFormat="1" applyFont="1" applyFill="1" applyBorder="1" applyAlignment="1" applyProtection="1">
      <alignment horizontal="right" vertical="center" wrapText="1"/>
    </xf>
    <xf numFmtId="0" fontId="14" fillId="16" borderId="16" xfId="0" applyFont="1" applyFill="1" applyBorder="1" applyAlignment="1" applyProtection="1">
      <alignment vertical="center"/>
    </xf>
    <xf numFmtId="1" fontId="16" fillId="9" borderId="16" xfId="3" applyNumberFormat="1" applyFont="1" applyFill="1" applyBorder="1" applyAlignment="1" applyProtection="1">
      <alignment horizontal="right" vertical="center" wrapText="1"/>
    </xf>
    <xf numFmtId="49" fontId="16" fillId="9" borderId="16" xfId="3" applyNumberFormat="1" applyFont="1" applyFill="1" applyBorder="1" applyAlignment="1" applyProtection="1">
      <alignment horizontal="center" vertical="center" wrapText="1"/>
    </xf>
    <xf numFmtId="3" fontId="14" fillId="18" borderId="16" xfId="3" applyNumberFormat="1" applyFont="1" applyFill="1" applyBorder="1" applyAlignment="1" applyProtection="1">
      <protection locked="0"/>
    </xf>
    <xf numFmtId="0" fontId="16" fillId="12" borderId="16" xfId="3" applyNumberFormat="1" applyFont="1" applyFill="1" applyBorder="1" applyAlignment="1" applyProtection="1">
      <alignment horizontal="center" wrapText="1"/>
    </xf>
    <xf numFmtId="0" fontId="14" fillId="4" borderId="16" xfId="5" applyFont="1" applyFill="1" applyBorder="1" applyAlignment="1" applyProtection="1">
      <alignment vertical="center"/>
    </xf>
    <xf numFmtId="0" fontId="14" fillId="0" borderId="16" xfId="5" applyFont="1" applyBorder="1" applyAlignment="1" applyProtection="1">
      <alignment horizontal="left"/>
    </xf>
    <xf numFmtId="0" fontId="14" fillId="0" borderId="16" xfId="5" applyFont="1" applyFill="1" applyBorder="1" applyAlignment="1" applyProtection="1">
      <alignment horizontal="center"/>
    </xf>
    <xf numFmtId="0" fontId="14" fillId="19" borderId="16" xfId="0" applyFont="1" applyFill="1" applyBorder="1" applyAlignment="1" applyProtection="1">
      <alignment horizontal="center"/>
    </xf>
    <xf numFmtId="3" fontId="16" fillId="8" borderId="16" xfId="3" applyNumberFormat="1" applyFont="1" applyFill="1" applyBorder="1" applyAlignment="1" applyProtection="1"/>
    <xf numFmtId="1" fontId="16" fillId="0" borderId="16" xfId="3" applyNumberFormat="1" applyFont="1" applyFill="1" applyBorder="1" applyAlignment="1" applyProtection="1">
      <alignment horizontal="right" vertical="center"/>
    </xf>
    <xf numFmtId="49" fontId="16" fillId="0" borderId="16" xfId="3" applyNumberFormat="1" applyFont="1" applyFill="1" applyBorder="1" applyAlignment="1" applyProtection="1">
      <alignment horizontal="center" vertical="center"/>
    </xf>
    <xf numFmtId="0" fontId="42" fillId="0" borderId="16" xfId="3" applyNumberFormat="1" applyFont="1" applyFill="1" applyBorder="1" applyAlignment="1" applyProtection="1"/>
    <xf numFmtId="0" fontId="14" fillId="0" borderId="16" xfId="0" applyFont="1" applyFill="1" applyBorder="1" applyAlignment="1" applyProtection="1">
      <alignment horizontal="center"/>
    </xf>
    <xf numFmtId="3" fontId="14" fillId="0" borderId="16" xfId="3" applyNumberFormat="1" applyFont="1" applyFill="1" applyBorder="1" applyAlignment="1" applyProtection="1"/>
    <xf numFmtId="173" fontId="43" fillId="0" borderId="16" xfId="3" applyNumberFormat="1" applyFont="1" applyFill="1" applyBorder="1" applyAlignment="1" applyProtection="1">
      <alignment horizontal="left"/>
    </xf>
    <xf numFmtId="0" fontId="43" fillId="0" borderId="16" xfId="3" applyNumberFormat="1" applyFont="1" applyFill="1" applyBorder="1" applyAlignment="1" applyProtection="1">
      <alignment horizontal="center"/>
    </xf>
    <xf numFmtId="0" fontId="43" fillId="0" borderId="16" xfId="3" applyNumberFormat="1" applyFont="1" applyFill="1" applyBorder="1" applyAlignment="1" applyProtection="1">
      <alignment horizontal="left" vertical="center"/>
    </xf>
    <xf numFmtId="173" fontId="43" fillId="0" borderId="16" xfId="3" applyNumberFormat="1" applyFont="1" applyFill="1" applyBorder="1" applyAlignment="1" applyProtection="1">
      <alignment horizontal="left" vertical="center"/>
    </xf>
    <xf numFmtId="0" fontId="43" fillId="0" borderId="16" xfId="3" applyNumberFormat="1" applyFont="1" applyFill="1" applyBorder="1" applyAlignment="1" applyProtection="1">
      <alignment horizontal="center" vertical="center"/>
    </xf>
    <xf numFmtId="0" fontId="43" fillId="0" borderId="16" xfId="3" applyNumberFormat="1" applyFont="1" applyFill="1" applyBorder="1" applyAlignment="1" applyProtection="1">
      <alignment horizontal="left"/>
    </xf>
    <xf numFmtId="4" fontId="43" fillId="4" borderId="16" xfId="3" applyNumberFormat="1" applyFont="1" applyFill="1" applyBorder="1" applyAlignment="1" applyProtection="1">
      <alignment horizontal="right" vertical="center"/>
    </xf>
    <xf numFmtId="1" fontId="43" fillId="0" borderId="16" xfId="3" applyNumberFormat="1" applyFont="1" applyFill="1" applyBorder="1" applyAlignment="1" applyProtection="1">
      <alignment horizontal="right" vertical="center"/>
    </xf>
    <xf numFmtId="49" fontId="43" fillId="4" borderId="16" xfId="3" applyNumberFormat="1" applyFont="1" applyFill="1" applyBorder="1" applyAlignment="1" applyProtection="1">
      <alignment horizontal="right" vertical="center"/>
    </xf>
    <xf numFmtId="49" fontId="43" fillId="0" borderId="16" xfId="3" applyNumberFormat="1" applyFont="1" applyFill="1" applyBorder="1" applyAlignment="1" applyProtection="1">
      <alignment horizontal="center" vertical="center"/>
    </xf>
    <xf numFmtId="49" fontId="26" fillId="0" borderId="31" xfId="4" applyNumberFormat="1" applyFont="1" applyBorder="1" applyAlignment="1" applyProtection="1">
      <alignment horizontal="center" vertical="center"/>
    </xf>
    <xf numFmtId="49" fontId="26" fillId="0" borderId="0" xfId="4" applyNumberFormat="1" applyFont="1" applyBorder="1" applyAlignment="1" applyProtection="1">
      <alignment horizontal="center" vertical="center"/>
    </xf>
    <xf numFmtId="49" fontId="31" fillId="0" borderId="0" xfId="4" applyNumberFormat="1" applyFont="1" applyBorder="1" applyAlignment="1" applyProtection="1">
      <alignment horizontal="left" vertical="center"/>
    </xf>
    <xf numFmtId="2" fontId="15" fillId="0" borderId="0" xfId="4" applyNumberFormat="1" applyFont="1" applyBorder="1" applyAlignment="1" applyProtection="1">
      <alignment horizontal="center"/>
    </xf>
    <xf numFmtId="2" fontId="15" fillId="0" borderId="32" xfId="4" applyNumberFormat="1" applyFont="1" applyBorder="1" applyAlignment="1" applyProtection="1">
      <alignment horizontal="right" vertical="center"/>
    </xf>
    <xf numFmtId="49" fontId="32" fillId="0" borderId="16" xfId="4" applyNumberFormat="1" applyFont="1" applyBorder="1" applyAlignment="1" applyProtection="1">
      <alignment horizontal="center" vertical="center"/>
    </xf>
    <xf numFmtId="49" fontId="26" fillId="0" borderId="0" xfId="4" applyNumberFormat="1" applyFont="1" applyBorder="1" applyAlignment="1" applyProtection="1">
      <alignment horizontal="right" vertical="center"/>
    </xf>
    <xf numFmtId="2" fontId="28" fillId="0" borderId="0" xfId="4" applyNumberFormat="1" applyFont="1" applyBorder="1" applyAlignment="1" applyProtection="1">
      <alignment horizontal="right" vertical="center"/>
    </xf>
    <xf numFmtId="2" fontId="15" fillId="0" borderId="0" xfId="4" applyNumberFormat="1" applyFont="1" applyBorder="1" applyAlignment="1" applyProtection="1">
      <alignment horizontal="right" vertical="center"/>
    </xf>
    <xf numFmtId="169" fontId="27" fillId="0" borderId="0" xfId="4" applyNumberFormat="1" applyFont="1" applyBorder="1" applyAlignment="1" applyProtection="1">
      <alignment horizontal="right" vertical="center"/>
    </xf>
    <xf numFmtId="2" fontId="33" fillId="0" borderId="0" xfId="4" applyNumberFormat="1" applyFont="1" applyBorder="1" applyAlignment="1" applyProtection="1">
      <alignment vertical="center"/>
    </xf>
    <xf numFmtId="2" fontId="33" fillId="0" borderId="0" xfId="4" applyNumberFormat="1" applyFont="1" applyBorder="1" applyAlignment="1" applyProtection="1">
      <alignment horizontal="right" vertical="center"/>
    </xf>
    <xf numFmtId="2" fontId="31" fillId="0" borderId="31" xfId="4" applyNumberFormat="1" applyFont="1" applyBorder="1" applyAlignment="1" applyProtection="1">
      <alignment horizontal="center"/>
    </xf>
    <xf numFmtId="49" fontId="28" fillId="0" borderId="34" xfId="4" applyNumberFormat="1" applyFont="1" applyBorder="1" applyAlignment="1" applyProtection="1">
      <alignment horizontal="right" vertical="center"/>
    </xf>
    <xf numFmtId="49" fontId="26" fillId="0" borderId="0" xfId="4" applyNumberFormat="1" applyFont="1" applyBorder="1" applyAlignment="1" applyProtection="1">
      <alignment horizontal="left" vertical="center"/>
    </xf>
    <xf numFmtId="49" fontId="26" fillId="0" borderId="0" xfId="4" applyNumberFormat="1" applyFont="1" applyBorder="1" applyAlignment="1" applyProtection="1">
      <alignment horizontal="center" vertical="top"/>
    </xf>
    <xf numFmtId="2" fontId="28" fillId="0" borderId="0" xfId="4" applyNumberFormat="1" applyFont="1" applyBorder="1" applyAlignment="1" applyProtection="1">
      <alignment vertical="center"/>
    </xf>
    <xf numFmtId="169" fontId="27" fillId="0" borderId="0" xfId="4" applyNumberFormat="1" applyFont="1" applyBorder="1" applyAlignment="1" applyProtection="1">
      <alignment horizontal="center" vertical="center"/>
    </xf>
    <xf numFmtId="49" fontId="29" fillId="0" borderId="0" xfId="4" applyNumberFormat="1" applyFont="1" applyBorder="1" applyAlignment="1" applyProtection="1">
      <alignment horizontal="right" vertical="center"/>
    </xf>
    <xf numFmtId="2" fontId="31" fillId="0" borderId="0" xfId="4" applyNumberFormat="1" applyFont="1" applyBorder="1" applyAlignment="1" applyProtection="1">
      <alignment horizontal="center" vertical="center"/>
    </xf>
    <xf numFmtId="0" fontId="15" fillId="0" borderId="32" xfId="4" applyFont="1" applyBorder="1" applyAlignment="1" applyProtection="1">
      <alignment horizontal="right" vertical="center"/>
    </xf>
    <xf numFmtId="49" fontId="31" fillId="0" borderId="0" xfId="4" applyNumberFormat="1" applyFont="1" applyBorder="1" applyAlignment="1" applyProtection="1">
      <alignment horizontal="left"/>
    </xf>
    <xf numFmtId="175" fontId="15" fillId="0" borderId="0" xfId="4" applyNumberFormat="1" applyFont="1" applyBorder="1" applyAlignment="1" applyProtection="1">
      <alignment horizontal="right" vertical="center"/>
    </xf>
    <xf numFmtId="49" fontId="14" fillId="0" borderId="0" xfId="4" applyNumberFormat="1" applyFont="1" applyBorder="1" applyAlignment="1" applyProtection="1">
      <alignment horizontal="left" vertical="center"/>
    </xf>
    <xf numFmtId="49" fontId="31" fillId="0" borderId="0" xfId="4" applyNumberFormat="1" applyFont="1" applyBorder="1" applyAlignment="1" applyProtection="1">
      <alignment horizontal="center" vertical="center"/>
    </xf>
    <xf numFmtId="49" fontId="27" fillId="0" borderId="31" xfId="4" applyNumberFormat="1" applyFont="1" applyBorder="1" applyAlignment="1" applyProtection="1">
      <alignment horizontal="center" vertical="center"/>
    </xf>
    <xf numFmtId="49" fontId="31" fillId="0" borderId="0" xfId="4" applyNumberFormat="1" applyFont="1" applyBorder="1" applyAlignment="1" applyProtection="1">
      <alignment horizontal="center" vertical="top"/>
    </xf>
    <xf numFmtId="0" fontId="13" fillId="0" borderId="23" xfId="0" applyFont="1" applyBorder="1" applyAlignment="1">
      <alignment horizontal="center"/>
    </xf>
    <xf numFmtId="3" fontId="4" fillId="8" borderId="16" xfId="3" applyNumberFormat="1" applyFont="1" applyFill="1" applyBorder="1" applyAlignment="1" applyProtection="1"/>
    <xf numFmtId="0" fontId="14" fillId="12" borderId="16" xfId="0" applyFont="1" applyFill="1" applyBorder="1" applyAlignment="1" applyProtection="1">
      <alignment horizontal="center"/>
    </xf>
    <xf numFmtId="0" fontId="43" fillId="0" borderId="16" xfId="3" applyNumberFormat="1" applyFont="1" applyFill="1" applyBorder="1" applyAlignment="1" applyProtection="1">
      <alignment horizontal="left" wrapText="1"/>
    </xf>
    <xf numFmtId="0" fontId="43" fillId="0" borderId="16" xfId="3" applyNumberFormat="1" applyFont="1" applyFill="1" applyBorder="1" applyAlignment="1" applyProtection="1">
      <alignment horizontal="center" wrapText="1"/>
    </xf>
    <xf numFmtId="4" fontId="43" fillId="4" borderId="16" xfId="3" applyNumberFormat="1" applyFont="1" applyFill="1" applyBorder="1" applyAlignment="1" applyProtection="1">
      <alignment horizontal="right" vertical="center" wrapText="1"/>
    </xf>
    <xf numFmtId="1" fontId="43" fillId="0" borderId="16" xfId="3" applyNumberFormat="1" applyFont="1" applyFill="1" applyBorder="1" applyAlignment="1" applyProtection="1">
      <alignment horizontal="right" wrapText="1"/>
    </xf>
    <xf numFmtId="49" fontId="43" fillId="4" borderId="16" xfId="3" applyNumberFormat="1" applyFont="1" applyFill="1" applyBorder="1" applyAlignment="1" applyProtection="1">
      <alignment horizontal="right" vertical="center" wrapText="1"/>
    </xf>
    <xf numFmtId="49" fontId="43" fillId="0" borderId="16" xfId="3" applyNumberFormat="1" applyFont="1" applyFill="1" applyBorder="1" applyAlignment="1" applyProtection="1">
      <alignment horizontal="center" wrapText="1"/>
    </xf>
    <xf numFmtId="0" fontId="44" fillId="4" borderId="16" xfId="0" applyFont="1" applyFill="1" applyBorder="1" applyAlignment="1" applyProtection="1">
      <alignment vertical="center"/>
    </xf>
    <xf numFmtId="0" fontId="43" fillId="0" borderId="16" xfId="3" applyNumberFormat="1" applyFont="1" applyFill="1" applyBorder="1" applyAlignment="1" applyProtection="1">
      <alignment horizontal="left" vertical="center" wrapText="1"/>
    </xf>
    <xf numFmtId="0" fontId="43" fillId="0" borderId="16" xfId="3" applyNumberFormat="1" applyFont="1" applyFill="1" applyBorder="1" applyAlignment="1" applyProtection="1">
      <alignment horizontal="center" vertical="center" wrapText="1"/>
    </xf>
    <xf numFmtId="1" fontId="43" fillId="0" borderId="16" xfId="3" applyNumberFormat="1" applyFont="1" applyFill="1" applyBorder="1" applyAlignment="1" applyProtection="1">
      <alignment horizontal="right" vertical="center" wrapText="1"/>
    </xf>
    <xf numFmtId="49" fontId="43" fillId="0" borderId="16" xfId="3" applyNumberFormat="1" applyFont="1" applyFill="1" applyBorder="1" applyAlignment="1" applyProtection="1">
      <alignment horizontal="center" vertical="center" wrapText="1"/>
    </xf>
    <xf numFmtId="0" fontId="43" fillId="12" borderId="16" xfId="3" applyNumberFormat="1" applyFont="1" applyFill="1" applyBorder="1" applyAlignment="1" applyProtection="1">
      <alignment horizontal="center" wrapText="1"/>
    </xf>
    <xf numFmtId="0" fontId="44" fillId="0" borderId="16" xfId="0" applyFont="1" applyBorder="1" applyAlignment="1" applyProtection="1">
      <alignment horizontal="left"/>
    </xf>
    <xf numFmtId="0" fontId="44" fillId="0" borderId="16" xfId="0" applyFont="1" applyBorder="1" applyAlignment="1" applyProtection="1">
      <alignment horizontal="center"/>
    </xf>
    <xf numFmtId="0" fontId="44" fillId="17" borderId="16" xfId="0" applyFont="1" applyFill="1" applyBorder="1" applyAlignment="1" applyProtection="1">
      <alignment horizontal="center"/>
    </xf>
    <xf numFmtId="0" fontId="15" fillId="0" borderId="39" xfId="4" applyFont="1" applyBorder="1" applyAlignment="1" applyProtection="1">
      <alignment horizontal="right" vertical="center"/>
    </xf>
    <xf numFmtId="0" fontId="26" fillId="14" borderId="40" xfId="4" applyFont="1" applyFill="1" applyBorder="1" applyAlignment="1" applyProtection="1">
      <alignment horizontal="center" vertical="center"/>
    </xf>
    <xf numFmtId="175" fontId="26" fillId="0" borderId="41" xfId="4" applyNumberFormat="1" applyFont="1" applyBorder="1" applyAlignment="1" applyProtection="1">
      <alignment horizontal="center" vertical="center"/>
    </xf>
    <xf numFmtId="0" fontId="28" fillId="6" borderId="40" xfId="4" applyFont="1" applyFill="1" applyBorder="1" applyAlignment="1" applyProtection="1">
      <alignment horizontal="center" vertical="center"/>
      <protection locked="0"/>
    </xf>
    <xf numFmtId="49" fontId="25" fillId="0" borderId="34" xfId="4" applyNumberFormat="1" applyFont="1" applyBorder="1" applyAlignment="1" applyProtection="1">
      <alignment horizontal="left" vertical="center"/>
    </xf>
    <xf numFmtId="49" fontId="25" fillId="0" borderId="34" xfId="4" applyNumberFormat="1" applyFont="1" applyBorder="1" applyAlignment="1" applyProtection="1">
      <alignment horizontal="right" vertical="center"/>
    </xf>
    <xf numFmtId="49" fontId="25" fillId="6" borderId="16" xfId="4" applyNumberFormat="1" applyFont="1" applyFill="1" applyBorder="1" applyAlignment="1" applyProtection="1">
      <alignment horizontal="center" vertical="center"/>
      <protection locked="0"/>
    </xf>
    <xf numFmtId="0" fontId="15" fillId="0" borderId="36" xfId="4" applyFont="1" applyBorder="1" applyAlignment="1" applyProtection="1">
      <alignment horizontal="right" vertical="center"/>
    </xf>
    <xf numFmtId="0" fontId="26" fillId="14" borderId="37" xfId="4" applyFont="1" applyFill="1" applyBorder="1" applyAlignment="1" applyProtection="1">
      <alignment horizontal="center" vertical="center"/>
    </xf>
    <xf numFmtId="175" fontId="26" fillId="0" borderId="38" xfId="4" applyNumberFormat="1" applyFont="1" applyBorder="1" applyAlignment="1" applyProtection="1">
      <alignment horizontal="center" vertical="center"/>
    </xf>
    <xf numFmtId="0" fontId="25" fillId="0" borderId="0" xfId="4" applyFont="1" applyBorder="1" applyAlignment="1" applyProtection="1">
      <alignment horizontal="center" vertical="center"/>
    </xf>
    <xf numFmtId="49" fontId="26" fillId="0" borderId="32" xfId="4" applyNumberFormat="1" applyFont="1" applyBorder="1" applyAlignment="1" applyProtection="1">
      <alignment horizontal="center"/>
    </xf>
    <xf numFmtId="49" fontId="31" fillId="0" borderId="23" xfId="4" applyNumberFormat="1" applyFont="1" applyBorder="1" applyAlignment="1" applyProtection="1">
      <alignment horizontal="center"/>
    </xf>
    <xf numFmtId="2" fontId="31" fillId="0" borderId="38" xfId="4" applyNumberFormat="1" applyFont="1" applyBorder="1" applyAlignment="1" applyProtection="1">
      <alignment horizontal="center"/>
    </xf>
    <xf numFmtId="49" fontId="32" fillId="0" borderId="16" xfId="4" applyNumberFormat="1" applyFont="1" applyBorder="1" applyAlignment="1" applyProtection="1">
      <alignment horizontal="center" vertical="center"/>
    </xf>
    <xf numFmtId="49" fontId="26" fillId="0" borderId="0" xfId="4" applyNumberFormat="1" applyFont="1" applyBorder="1" applyAlignment="1" applyProtection="1">
      <alignment horizontal="left" vertical="center"/>
    </xf>
    <xf numFmtId="49" fontId="31" fillId="0" borderId="0" xfId="4" applyNumberFormat="1" applyFont="1" applyBorder="1" applyAlignment="1" applyProtection="1">
      <alignment horizontal="center"/>
    </xf>
    <xf numFmtId="49" fontId="31" fillId="0" borderId="0" xfId="4" applyNumberFormat="1" applyFont="1" applyBorder="1" applyAlignment="1" applyProtection="1">
      <alignment horizontal="center" vertical="top"/>
    </xf>
    <xf numFmtId="49" fontId="31" fillId="0" borderId="41" xfId="4" applyNumberFormat="1" applyFont="1" applyBorder="1" applyAlignment="1" applyProtection="1">
      <alignment horizontal="center" vertical="top"/>
    </xf>
    <xf numFmtId="177" fontId="15" fillId="0" borderId="35" xfId="4" applyNumberFormat="1" applyFont="1" applyBorder="1" applyAlignment="1" applyProtection="1">
      <alignment horizontal="center" vertical="center"/>
    </xf>
    <xf numFmtId="49" fontId="27" fillId="0" borderId="33" xfId="4" applyNumberFormat="1" applyFont="1" applyBorder="1" applyAlignment="1" applyProtection="1">
      <alignment horizontal="center" vertical="center"/>
    </xf>
    <xf numFmtId="2" fontId="26" fillId="0" borderId="32" xfId="4" applyNumberFormat="1" applyFont="1" applyBorder="1" applyAlignment="1" applyProtection="1">
      <alignment horizontal="center" vertical="center"/>
    </xf>
    <xf numFmtId="9" fontId="27" fillId="0" borderId="42" xfId="4" applyNumberFormat="1" applyFont="1" applyBorder="1" applyAlignment="1" applyProtection="1">
      <alignment horizontal="center" vertical="center"/>
    </xf>
    <xf numFmtId="49" fontId="26" fillId="14" borderId="43" xfId="4" applyNumberFormat="1" applyFont="1" applyFill="1" applyBorder="1" applyAlignment="1" applyProtection="1">
      <alignment horizontal="center" vertical="center"/>
    </xf>
    <xf numFmtId="9" fontId="28" fillId="14" borderId="44" xfId="4" applyNumberFormat="1" applyFont="1" applyFill="1" applyBorder="1" applyAlignment="1" applyProtection="1">
      <alignment horizontal="center" vertical="center"/>
    </xf>
    <xf numFmtId="9" fontId="26" fillId="0" borderId="32" xfId="4" applyNumberFormat="1" applyFont="1" applyBorder="1" applyAlignment="1" applyProtection="1">
      <alignment horizontal="center" vertical="center"/>
    </xf>
    <xf numFmtId="49" fontId="27" fillId="0" borderId="31" xfId="4" applyNumberFormat="1" applyFont="1" applyBorder="1" applyAlignment="1" applyProtection="1">
      <alignment horizontal="center" vertical="center"/>
    </xf>
    <xf numFmtId="0" fontId="34" fillId="0" borderId="32" xfId="4" applyFont="1" applyBorder="1" applyAlignment="1" applyProtection="1">
      <alignment horizontal="right" vertical="center"/>
    </xf>
    <xf numFmtId="49" fontId="31" fillId="0" borderId="0" xfId="4" applyNumberFormat="1" applyFont="1" applyBorder="1" applyAlignment="1" applyProtection="1">
      <alignment horizontal="left" vertical="center"/>
    </xf>
    <xf numFmtId="2" fontId="31" fillId="0" borderId="31" xfId="4" applyNumberFormat="1" applyFont="1" applyBorder="1" applyAlignment="1" applyProtection="1">
      <alignment horizontal="center"/>
    </xf>
    <xf numFmtId="2" fontId="31" fillId="0" borderId="31" xfId="4" applyNumberFormat="1" applyFont="1" applyBorder="1" applyAlignment="1" applyProtection="1">
      <alignment horizontal="center" vertical="top"/>
    </xf>
    <xf numFmtId="2" fontId="31" fillId="0" borderId="31" xfId="4" applyNumberFormat="1" applyFont="1" applyBorder="1" applyAlignment="1" applyProtection="1">
      <alignment horizontal="right" vertical="top"/>
    </xf>
    <xf numFmtId="49" fontId="29" fillId="0" borderId="0" xfId="4" applyNumberFormat="1" applyFont="1" applyBorder="1" applyAlignment="1" applyProtection="1">
      <alignment horizontal="right" vertical="center"/>
    </xf>
    <xf numFmtId="49" fontId="31" fillId="0" borderId="0" xfId="4" applyNumberFormat="1" applyFont="1" applyBorder="1" applyAlignment="1" applyProtection="1">
      <alignment horizontal="center" vertical="center"/>
    </xf>
    <xf numFmtId="176" fontId="15" fillId="0" borderId="35" xfId="4" applyNumberFormat="1" applyFont="1" applyBorder="1" applyAlignment="1" applyProtection="1">
      <alignment horizontal="center" vertical="center"/>
    </xf>
    <xf numFmtId="4" fontId="27" fillId="0" borderId="34" xfId="4" applyNumberFormat="1" applyFont="1" applyBorder="1" applyAlignment="1" applyProtection="1">
      <alignment horizontal="right" vertical="center"/>
    </xf>
    <xf numFmtId="1" fontId="27" fillId="0" borderId="34" xfId="4" applyNumberFormat="1" applyFont="1" applyBorder="1" applyAlignment="1" applyProtection="1">
      <alignment horizontal="left" vertical="center"/>
    </xf>
    <xf numFmtId="2" fontId="31" fillId="0" borderId="0" xfId="4" applyNumberFormat="1" applyFont="1" applyBorder="1" applyAlignment="1" applyProtection="1">
      <alignment horizontal="left" vertical="center"/>
    </xf>
    <xf numFmtId="2" fontId="33" fillId="0" borderId="16" xfId="4" applyNumberFormat="1" applyFont="1" applyBorder="1" applyAlignment="1" applyProtection="1">
      <alignment horizontal="right" vertical="center"/>
    </xf>
    <xf numFmtId="169" fontId="27" fillId="0" borderId="0" xfId="4" applyNumberFormat="1" applyFont="1" applyBorder="1" applyAlignment="1" applyProtection="1">
      <alignment horizontal="center" vertical="center"/>
    </xf>
    <xf numFmtId="2" fontId="33" fillId="0" borderId="0" xfId="4" applyNumberFormat="1" applyFont="1" applyBorder="1" applyAlignment="1" applyProtection="1">
      <alignment horizontal="right" vertical="center"/>
    </xf>
    <xf numFmtId="2" fontId="15" fillId="0" borderId="32" xfId="4" applyNumberFormat="1" applyFont="1" applyBorder="1" applyAlignment="1" applyProtection="1">
      <alignment horizontal="right" vertical="center"/>
    </xf>
    <xf numFmtId="2" fontId="15" fillId="0" borderId="0" xfId="4" applyNumberFormat="1" applyFont="1" applyBorder="1" applyAlignment="1" applyProtection="1">
      <alignment horizontal="right" vertical="center"/>
    </xf>
    <xf numFmtId="0" fontId="15" fillId="0" borderId="32" xfId="4" applyFont="1" applyBorder="1" applyAlignment="1" applyProtection="1">
      <alignment horizontal="right" vertical="center"/>
    </xf>
    <xf numFmtId="2" fontId="14" fillId="0" borderId="0" xfId="4" applyNumberFormat="1" applyFont="1" applyBorder="1" applyAlignment="1" applyProtection="1">
      <alignment horizontal="left" vertical="center"/>
    </xf>
    <xf numFmtId="49" fontId="31" fillId="0" borderId="0" xfId="4" applyNumberFormat="1" applyFont="1" applyBorder="1" applyAlignment="1" applyProtection="1">
      <alignment horizontal="left"/>
    </xf>
    <xf numFmtId="175" fontId="15" fillId="0" borderId="0" xfId="4" applyNumberFormat="1" applyFont="1" applyBorder="1" applyAlignment="1" applyProtection="1">
      <alignment horizontal="right" vertical="center"/>
    </xf>
    <xf numFmtId="49" fontId="14" fillId="0" borderId="0" xfId="4" applyNumberFormat="1" applyFont="1" applyBorder="1" applyAlignment="1" applyProtection="1">
      <alignment horizontal="left" vertical="center"/>
    </xf>
    <xf numFmtId="2" fontId="31" fillId="0" borderId="0" xfId="4" applyNumberFormat="1" applyFont="1" applyBorder="1" applyAlignment="1" applyProtection="1">
      <alignment horizontal="center" vertical="center"/>
    </xf>
    <xf numFmtId="2" fontId="33" fillId="6" borderId="16" xfId="4" applyNumberFormat="1" applyFont="1" applyFill="1" applyBorder="1" applyAlignment="1" applyProtection="1">
      <alignment horizontal="right" vertical="center"/>
      <protection locked="0"/>
    </xf>
    <xf numFmtId="169" fontId="27" fillId="0" borderId="31" xfId="4" applyNumberFormat="1" applyFont="1" applyBorder="1" applyAlignment="1" applyProtection="1">
      <alignment horizontal="center" vertical="center"/>
    </xf>
    <xf numFmtId="49" fontId="28" fillId="0" borderId="34" xfId="4" applyNumberFormat="1" applyFont="1" applyBorder="1" applyAlignment="1" applyProtection="1">
      <alignment horizontal="right" vertical="center"/>
    </xf>
    <xf numFmtId="49" fontId="26" fillId="0" borderId="0" xfId="4" applyNumberFormat="1" applyFont="1" applyBorder="1" applyAlignment="1" applyProtection="1">
      <alignment horizontal="center" vertical="top"/>
    </xf>
    <xf numFmtId="49" fontId="26" fillId="0" borderId="0" xfId="4" applyNumberFormat="1" applyFont="1" applyBorder="1" applyAlignment="1" applyProtection="1">
      <alignment horizontal="right" vertical="center"/>
    </xf>
    <xf numFmtId="2" fontId="28" fillId="0" borderId="0" xfId="4" applyNumberFormat="1" applyFont="1" applyBorder="1" applyAlignment="1" applyProtection="1">
      <alignment vertical="center"/>
    </xf>
    <xf numFmtId="2" fontId="28" fillId="0" borderId="0" xfId="4" applyNumberFormat="1" applyFont="1" applyBorder="1" applyAlignment="1" applyProtection="1">
      <alignment horizontal="right" vertical="center"/>
    </xf>
    <xf numFmtId="169" fontId="27" fillId="0" borderId="0" xfId="4" applyNumberFormat="1" applyFont="1" applyBorder="1" applyAlignment="1" applyProtection="1">
      <alignment horizontal="right" vertical="center"/>
    </xf>
    <xf numFmtId="2" fontId="31" fillId="0" borderId="31" xfId="4" applyNumberFormat="1" applyFont="1" applyBorder="1" applyAlignment="1" applyProtection="1">
      <alignment horizontal="center" vertical="center"/>
    </xf>
    <xf numFmtId="2" fontId="33" fillId="6" borderId="43" xfId="4" applyNumberFormat="1" applyFont="1" applyFill="1" applyBorder="1" applyAlignment="1" applyProtection="1">
      <alignment horizontal="right" vertical="center"/>
      <protection locked="0"/>
    </xf>
    <xf numFmtId="2" fontId="33" fillId="0" borderId="43" xfId="4" applyNumberFormat="1" applyFont="1" applyBorder="1" applyAlignment="1" applyProtection="1">
      <alignment horizontal="right" vertical="center"/>
    </xf>
    <xf numFmtId="169" fontId="27" fillId="0" borderId="0" xfId="4" applyNumberFormat="1" applyFont="1" applyBorder="1" applyAlignment="1" applyProtection="1">
      <alignment vertical="center"/>
    </xf>
    <xf numFmtId="2" fontId="33" fillId="0" borderId="0" xfId="4" applyNumberFormat="1" applyFont="1" applyBorder="1" applyAlignment="1" applyProtection="1">
      <alignment vertical="center"/>
    </xf>
    <xf numFmtId="49" fontId="26" fillId="0" borderId="31" xfId="4" applyNumberFormat="1" applyFont="1" applyBorder="1" applyAlignment="1" applyProtection="1">
      <alignment horizontal="center" vertical="center"/>
    </xf>
    <xf numFmtId="49" fontId="26" fillId="0" borderId="0" xfId="4" applyNumberFormat="1" applyFont="1" applyBorder="1" applyAlignment="1" applyProtection="1">
      <alignment horizontal="center" vertical="center"/>
    </xf>
    <xf numFmtId="0" fontId="39" fillId="0" borderId="0" xfId="4" applyFont="1" applyBorder="1" applyAlignment="1" applyProtection="1">
      <alignment horizontal="left"/>
    </xf>
    <xf numFmtId="2" fontId="15" fillId="0" borderId="0" xfId="4" applyNumberFormat="1" applyFont="1" applyBorder="1" applyAlignment="1" applyProtection="1">
      <alignment horizontal="center"/>
    </xf>
    <xf numFmtId="0" fontId="25" fillId="0" borderId="31" xfId="4" applyFont="1" applyBorder="1" applyAlignment="1" applyProtection="1">
      <alignment horizontal="right" vertical="center"/>
    </xf>
    <xf numFmtId="0" fontId="38" fillId="0" borderId="31" xfId="4" applyFont="1" applyBorder="1" applyAlignment="1" applyProtection="1">
      <alignment horizontal="right"/>
    </xf>
    <xf numFmtId="2" fontId="32" fillId="9" borderId="0" xfId="4" applyNumberFormat="1" applyFont="1" applyFill="1" applyBorder="1" applyAlignment="1" applyProtection="1">
      <alignment horizontal="right" vertical="center"/>
    </xf>
    <xf numFmtId="9" fontId="27" fillId="0" borderId="34" xfId="4" applyNumberFormat="1" applyFont="1" applyBorder="1" applyAlignment="1" applyProtection="1">
      <alignment horizontal="center" vertical="center"/>
    </xf>
    <xf numFmtId="2" fontId="28" fillId="0" borderId="38" xfId="4" applyNumberFormat="1" applyFont="1" applyBorder="1" applyAlignment="1" applyProtection="1">
      <alignment horizontal="right" vertical="center"/>
    </xf>
    <xf numFmtId="0" fontId="1" fillId="2" borderId="11" xfId="1" applyFill="1" applyBorder="1" applyProtection="1"/>
    <xf numFmtId="0" fontId="4" fillId="0" borderId="0" xfId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1" fillId="0" borderId="1" xfId="1" applyFill="1" applyBorder="1" applyProtection="1"/>
    <xf numFmtId="0" fontId="1" fillId="0" borderId="0" xfId="1" applyFill="1" applyBorder="1" applyProtection="1"/>
    <xf numFmtId="0" fontId="3" fillId="0" borderId="2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right" vertical="center"/>
    </xf>
    <xf numFmtId="0" fontId="5" fillId="0" borderId="4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right" vertical="center"/>
    </xf>
    <xf numFmtId="0" fontId="13" fillId="0" borderId="7" xfId="1" applyFont="1" applyFill="1" applyBorder="1" applyAlignment="1" applyProtection="1">
      <alignment horizontal="center" vertical="center" wrapText="1"/>
    </xf>
    <xf numFmtId="49" fontId="5" fillId="0" borderId="8" xfId="1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left" vertical="center"/>
    </xf>
    <xf numFmtId="164" fontId="6" fillId="0" borderId="3" xfId="1" applyNumberFormat="1" applyFont="1" applyFill="1" applyBorder="1" applyAlignment="1" applyProtection="1">
      <alignment horizontal="center"/>
    </xf>
    <xf numFmtId="0" fontId="6" fillId="0" borderId="5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/>
    </xf>
    <xf numFmtId="0" fontId="4" fillId="0" borderId="3" xfId="1" applyFont="1" applyFill="1" applyBorder="1" applyAlignment="1" applyProtection="1">
      <alignment horizontal="center"/>
    </xf>
    <xf numFmtId="0" fontId="1" fillId="0" borderId="5" xfId="1" applyFill="1" applyBorder="1" applyProtection="1"/>
    <xf numFmtId="0" fontId="2" fillId="0" borderId="5" xfId="1" applyFont="1" applyFill="1" applyBorder="1" applyAlignment="1" applyProtection="1">
      <alignment horizontal="center" vertical="center"/>
    </xf>
    <xf numFmtId="167" fontId="9" fillId="0" borderId="8" xfId="2" applyFont="1" applyFill="1" applyBorder="1" applyAlignment="1" applyProtection="1">
      <alignment horizontal="center"/>
    </xf>
    <xf numFmtId="167" fontId="9" fillId="0" borderId="6" xfId="2" applyFont="1" applyFill="1" applyBorder="1" applyAlignment="1" applyProtection="1">
      <alignment horizontal="center"/>
    </xf>
    <xf numFmtId="168" fontId="9" fillId="0" borderId="8" xfId="2" applyNumberFormat="1" applyFont="1" applyFill="1" applyBorder="1" applyAlignment="1" applyProtection="1">
      <alignment horizontal="center"/>
    </xf>
    <xf numFmtId="169" fontId="9" fillId="0" borderId="8" xfId="2" applyNumberFormat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center"/>
    </xf>
    <xf numFmtId="0" fontId="8" fillId="0" borderId="5" xfId="1" applyFont="1" applyFill="1" applyBorder="1" applyAlignment="1" applyProtection="1">
      <alignment horizontal="center"/>
    </xf>
    <xf numFmtId="0" fontId="0" fillId="0" borderId="3" xfId="1" applyFont="1" applyFill="1" applyBorder="1" applyAlignment="1" applyProtection="1">
      <alignment horizontal="center"/>
    </xf>
    <xf numFmtId="0" fontId="1" fillId="0" borderId="3" xfId="1" applyFill="1" applyBorder="1" applyAlignment="1" applyProtection="1">
      <alignment horizontal="center"/>
    </xf>
    <xf numFmtId="168" fontId="9" fillId="0" borderId="5" xfId="2" applyNumberFormat="1" applyFont="1" applyFill="1" applyBorder="1" applyAlignment="1" applyProtection="1">
      <alignment horizontal="center"/>
    </xf>
    <xf numFmtId="169" fontId="9" fillId="0" borderId="5" xfId="2" applyNumberFormat="1" applyFont="1" applyFill="1" applyBorder="1" applyAlignment="1" applyProtection="1">
      <alignment horizontal="center"/>
    </xf>
    <xf numFmtId="167" fontId="9" fillId="0" borderId="5" xfId="2" applyFont="1" applyFill="1" applyBorder="1" applyAlignment="1" applyProtection="1">
      <alignment horizontal="center"/>
    </xf>
    <xf numFmtId="167" fontId="41" fillId="9" borderId="5" xfId="2" applyFont="1" applyFill="1" applyBorder="1" applyAlignment="1" applyProtection="1">
      <alignment horizontal="center"/>
    </xf>
    <xf numFmtId="167" fontId="9" fillId="0" borderId="0" xfId="2" applyFont="1" applyFill="1" applyBorder="1" applyAlignment="1" applyProtection="1">
      <alignment horizontal="center"/>
    </xf>
    <xf numFmtId="0" fontId="2" fillId="0" borderId="8" xfId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right" vertical="center"/>
    </xf>
    <xf numFmtId="0" fontId="2" fillId="0" borderId="14" xfId="1" applyFont="1" applyFill="1" applyBorder="1" applyAlignment="1" applyProtection="1">
      <alignment horizontal="right" vertical="center"/>
    </xf>
    <xf numFmtId="170" fontId="17" fillId="0" borderId="10" xfId="1" applyNumberFormat="1" applyFont="1" applyFill="1" applyBorder="1" applyAlignment="1" applyProtection="1">
      <alignment horizontal="right" vertical="center"/>
    </xf>
    <xf numFmtId="170" fontId="17" fillId="0" borderId="13" xfId="1" applyNumberFormat="1" applyFont="1" applyFill="1" applyBorder="1" applyAlignment="1" applyProtection="1">
      <alignment horizontal="right" vertical="center"/>
    </xf>
    <xf numFmtId="0" fontId="1" fillId="0" borderId="7" xfId="1" applyFill="1" applyBorder="1" applyProtection="1"/>
    <xf numFmtId="0" fontId="1" fillId="0" borderId="17" xfId="1" applyFill="1" applyBorder="1" applyProtection="1"/>
    <xf numFmtId="168" fontId="17" fillId="0" borderId="11" xfId="1" applyNumberFormat="1" applyFont="1" applyFill="1" applyBorder="1" applyAlignment="1" applyProtection="1">
      <alignment horizontal="center" vertical="center"/>
    </xf>
    <xf numFmtId="168" fontId="17" fillId="0" borderId="2" xfId="1" applyNumberFormat="1" applyFont="1" applyFill="1" applyBorder="1" applyAlignment="1" applyProtection="1">
      <alignment horizontal="center" vertical="center"/>
    </xf>
    <xf numFmtId="174" fontId="17" fillId="0" borderId="11" xfId="1" applyNumberFormat="1" applyFont="1" applyFill="1" applyBorder="1" applyAlignment="1" applyProtection="1">
      <alignment horizontal="center" vertical="center"/>
    </xf>
    <xf numFmtId="174" fontId="17" fillId="0" borderId="2" xfId="1" applyNumberFormat="1" applyFont="1" applyFill="1" applyBorder="1" applyAlignment="1" applyProtection="1">
      <alignment horizontal="center" vertical="center"/>
    </xf>
    <xf numFmtId="0" fontId="1" fillId="0" borderId="6" xfId="1" applyFill="1" applyBorder="1" applyProtection="1"/>
    <xf numFmtId="167" fontId="9" fillId="0" borderId="4" xfId="2" applyFont="1" applyFill="1" applyBorder="1" applyAlignment="1" applyProtection="1">
      <alignment horizontal="center"/>
    </xf>
    <xf numFmtId="164" fontId="5" fillId="0" borderId="10" xfId="1" applyNumberFormat="1" applyFont="1" applyFill="1" applyBorder="1" applyAlignment="1" applyProtection="1">
      <alignment horizontal="center" vertical="center"/>
    </xf>
    <xf numFmtId="165" fontId="5" fillId="0" borderId="11" xfId="1" applyNumberFormat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center" vertical="center"/>
    </xf>
    <xf numFmtId="166" fontId="5" fillId="10" borderId="10" xfId="1" applyNumberFormat="1" applyFont="1" applyFill="1" applyBorder="1" applyAlignment="1" applyProtection="1">
      <alignment horizontal="center" vertical="center"/>
    </xf>
    <xf numFmtId="166" fontId="5" fillId="11" borderId="10" xfId="1" applyNumberFormat="1" applyFont="1" applyFill="1" applyBorder="1" applyAlignment="1" applyProtection="1">
      <alignment horizontal="center" vertical="center"/>
    </xf>
    <xf numFmtId="4" fontId="5" fillId="10" borderId="10" xfId="1" applyNumberFormat="1" applyFont="1" applyFill="1" applyBorder="1" applyAlignment="1" applyProtection="1">
      <alignment horizontal="right" vertical="center"/>
    </xf>
    <xf numFmtId="0" fontId="1" fillId="2" borderId="10" xfId="1" applyFill="1" applyBorder="1" applyProtection="1"/>
    <xf numFmtId="167" fontId="12" fillId="0" borderId="11" xfId="2" applyFont="1" applyFill="1" applyBorder="1" applyAlignment="1" applyProtection="1">
      <alignment horizontal="center" vertical="center"/>
    </xf>
    <xf numFmtId="167" fontId="11" fillId="0" borderId="2" xfId="2" applyFont="1" applyFill="1" applyBorder="1" applyAlignment="1" applyProtection="1">
      <alignment horizontal="center"/>
    </xf>
    <xf numFmtId="167" fontId="11" fillId="0" borderId="13" xfId="2" applyFont="1" applyFill="1" applyBorder="1" applyAlignment="1" applyProtection="1">
      <alignment horizontal="center"/>
    </xf>
    <xf numFmtId="170" fontId="11" fillId="0" borderId="2" xfId="2" applyNumberFormat="1" applyFont="1" applyFill="1" applyBorder="1" applyAlignment="1" applyProtection="1">
      <alignment horizontal="center"/>
    </xf>
    <xf numFmtId="171" fontId="11" fillId="0" borderId="2" xfId="2" applyNumberFormat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168" fontId="11" fillId="0" borderId="8" xfId="2" applyNumberFormat="1" applyFont="1" applyFill="1" applyBorder="1" applyAlignment="1" applyProtection="1">
      <alignment horizontal="center"/>
    </xf>
    <xf numFmtId="0" fontId="1" fillId="0" borderId="8" xfId="1" applyFill="1" applyBorder="1" applyProtection="1"/>
    <xf numFmtId="167" fontId="11" fillId="0" borderId="8" xfId="2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center"/>
    </xf>
    <xf numFmtId="0" fontId="1" fillId="0" borderId="14" xfId="1" applyFill="1" applyBorder="1" applyProtection="1"/>
    <xf numFmtId="0" fontId="8" fillId="0" borderId="2" xfId="1" applyFont="1" applyFill="1" applyBorder="1" applyAlignment="1" applyProtection="1">
      <alignment horizontal="right" vertical="center"/>
    </xf>
    <xf numFmtId="0" fontId="1" fillId="0" borderId="19" xfId="1" applyFill="1" applyBorder="1" applyProtection="1"/>
    <xf numFmtId="0" fontId="8" fillId="0" borderId="13" xfId="1" applyFont="1" applyFill="1" applyBorder="1" applyAlignment="1" applyProtection="1">
      <alignment horizontal="left" vertical="center"/>
    </xf>
    <xf numFmtId="0" fontId="8" fillId="0" borderId="14" xfId="1" applyFont="1" applyFill="1" applyBorder="1" applyAlignment="1" applyProtection="1">
      <alignment horizontal="center" vertical="center"/>
    </xf>
    <xf numFmtId="0" fontId="13" fillId="0" borderId="14" xfId="1" applyFont="1" applyFill="1" applyBorder="1" applyAlignment="1" applyProtection="1">
      <alignment horizontal="left"/>
    </xf>
    <xf numFmtId="0" fontId="13" fillId="0" borderId="4" xfId="1" applyFont="1" applyFill="1" applyBorder="1" applyAlignment="1" applyProtection="1">
      <alignment horizontal="left"/>
    </xf>
    <xf numFmtId="0" fontId="1" fillId="0" borderId="3" xfId="1" applyFill="1" applyBorder="1" applyProtection="1"/>
    <xf numFmtId="0" fontId="4" fillId="5" borderId="0" xfId="1" applyFont="1" applyFill="1" applyBorder="1" applyAlignment="1" applyProtection="1">
      <alignment horizontal="center"/>
    </xf>
    <xf numFmtId="0" fontId="4" fillId="0" borderId="11" xfId="1" applyFont="1" applyFill="1" applyBorder="1" applyAlignment="1" applyProtection="1">
      <alignment horizontal="center"/>
    </xf>
    <xf numFmtId="0" fontId="2" fillId="0" borderId="11" xfId="1" applyFont="1" applyFill="1" applyBorder="1" applyAlignment="1" applyProtection="1">
      <alignment horizontal="center" vertical="center"/>
    </xf>
    <xf numFmtId="168" fontId="19" fillId="0" borderId="3" xfId="2" applyNumberFormat="1" applyFont="1" applyFill="1" applyBorder="1" applyAlignment="1" applyProtection="1">
      <alignment horizontal="center"/>
    </xf>
    <xf numFmtId="166" fontId="5" fillId="0" borderId="17" xfId="1" applyNumberFormat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left" vertical="center"/>
    </xf>
    <xf numFmtId="174" fontId="6" fillId="0" borderId="10" xfId="1" applyNumberFormat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/>
    </xf>
    <xf numFmtId="0" fontId="4" fillId="5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/>
    <xf numFmtId="168" fontId="21" fillId="0" borderId="2" xfId="2" applyNumberFormat="1" applyFont="1" applyFill="1" applyBorder="1" applyAlignment="1" applyProtection="1">
      <alignment horizontal="right" vertical="center"/>
    </xf>
    <xf numFmtId="0" fontId="8" fillId="0" borderId="14" xfId="1" applyFont="1" applyFill="1" applyBorder="1" applyAlignment="1" applyProtection="1">
      <alignment horizontal="center" vertical="top"/>
    </xf>
    <xf numFmtId="171" fontId="11" fillId="0" borderId="11" xfId="2" applyNumberFormat="1" applyFont="1" applyFill="1" applyBorder="1" applyAlignment="1" applyProtection="1">
      <alignment horizontal="center" vertical="center"/>
    </xf>
    <xf numFmtId="0" fontId="1" fillId="0" borderId="14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center" vertical="top"/>
    </xf>
    <xf numFmtId="0" fontId="8" fillId="0" borderId="25" xfId="1" applyFont="1" applyFill="1" applyBorder="1" applyAlignment="1" applyProtection="1">
      <alignment horizontal="center" vertical="top"/>
    </xf>
    <xf numFmtId="0" fontId="1" fillId="0" borderId="2" xfId="1" applyFill="1" applyBorder="1" applyProtection="1"/>
    <xf numFmtId="0" fontId="1" fillId="0" borderId="13" xfId="1" applyFill="1" applyBorder="1" applyProtection="1"/>
    <xf numFmtId="4" fontId="18" fillId="0" borderId="2" xfId="1" applyNumberFormat="1" applyFont="1" applyFill="1" applyBorder="1" applyAlignment="1" applyProtection="1">
      <alignment horizontal="right" vertical="center"/>
    </xf>
    <xf numFmtId="168" fontId="18" fillId="0" borderId="2" xfId="1" applyNumberFormat="1" applyFont="1" applyFill="1" applyBorder="1" applyAlignment="1" applyProtection="1">
      <alignment horizontal="right" vertical="center"/>
    </xf>
    <xf numFmtId="0" fontId="7" fillId="0" borderId="23" xfId="1" applyFont="1" applyFill="1" applyBorder="1" applyAlignment="1" applyProtection="1">
      <alignment horizontal="left"/>
    </xf>
    <xf numFmtId="0" fontId="5" fillId="0" borderId="8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left"/>
    </xf>
    <xf numFmtId="0" fontId="6" fillId="0" borderId="6" xfId="1" applyFont="1" applyFill="1" applyBorder="1" applyAlignment="1" applyProtection="1">
      <alignment vertical="center"/>
    </xf>
    <xf numFmtId="166" fontId="23" fillId="0" borderId="0" xfId="1" applyNumberFormat="1" applyFont="1" applyFill="1" applyBorder="1" applyAlignment="1" applyProtection="1">
      <alignment vertical="center"/>
    </xf>
    <xf numFmtId="166" fontId="24" fillId="0" borderId="0" xfId="1" applyNumberFormat="1" applyFont="1" applyFill="1" applyBorder="1" applyAlignment="1" applyProtection="1">
      <alignment vertical="center"/>
    </xf>
    <xf numFmtId="0" fontId="5" fillId="0" borderId="26" xfId="1" applyFont="1" applyFill="1" applyBorder="1" applyAlignment="1" applyProtection="1">
      <alignment horizontal="left"/>
    </xf>
    <xf numFmtId="0" fontId="5" fillId="0" borderId="27" xfId="1" applyFont="1" applyFill="1" applyBorder="1" applyAlignment="1" applyProtection="1">
      <alignment horizontal="left"/>
    </xf>
    <xf numFmtId="0" fontId="5" fillId="0" borderId="28" xfId="1" applyFont="1" applyFill="1" applyBorder="1" applyAlignment="1" applyProtection="1">
      <alignment horizontal="left"/>
    </xf>
    <xf numFmtId="0" fontId="4" fillId="0" borderId="27" xfId="1" applyFont="1" applyFill="1" applyBorder="1" applyAlignment="1" applyProtection="1">
      <alignment horizontal="center" vertical="center"/>
    </xf>
    <xf numFmtId="0" fontId="4" fillId="0" borderId="28" xfId="1" applyFont="1" applyFill="1" applyBorder="1" applyAlignment="1" applyProtection="1">
      <alignment horizontal="center" vertical="center"/>
    </xf>
    <xf numFmtId="0" fontId="13" fillId="13" borderId="26" xfId="1" applyFont="1" applyFill="1" applyBorder="1" applyAlignment="1" applyProtection="1">
      <alignment horizontal="center"/>
    </xf>
    <xf numFmtId="0" fontId="13" fillId="13" borderId="27" xfId="1" applyFont="1" applyFill="1" applyBorder="1" applyAlignment="1" applyProtection="1">
      <alignment horizontal="center"/>
    </xf>
    <xf numFmtId="0" fontId="13" fillId="13" borderId="28" xfId="1" applyFont="1" applyFill="1" applyBorder="1" applyAlignment="1" applyProtection="1">
      <alignment horizontal="center"/>
    </xf>
    <xf numFmtId="0" fontId="24" fillId="13" borderId="8" xfId="1" applyFont="1" applyFill="1" applyBorder="1" applyAlignment="1" applyProtection="1">
      <alignment horizontal="center" vertical="center"/>
    </xf>
    <xf numFmtId="165" fontId="5" fillId="0" borderId="8" xfId="1" applyNumberFormat="1" applyFont="1" applyFill="1" applyBorder="1" applyAlignment="1" applyProtection="1">
      <alignment horizontal="right"/>
    </xf>
    <xf numFmtId="0" fontId="13" fillId="0" borderId="23" xfId="0" applyFont="1" applyBorder="1" applyAlignment="1">
      <alignment horizontal="center"/>
    </xf>
  </cellXfs>
  <cellStyles count="6">
    <cellStyle name="Erklärender Text 2" xfId="2" xr:uid="{00000000-0005-0000-0000-000000000000}"/>
    <cellStyle name="Standard" xfId="0" builtinId="0"/>
    <cellStyle name="Standard 2" xfId="1" xr:uid="{00000000-0005-0000-0000-000002000000}"/>
    <cellStyle name="Standard 3" xfId="4" xr:uid="{00000000-0005-0000-0000-000003000000}"/>
    <cellStyle name="Standard_23020-221-10" xfId="5" xr:uid="{00000000-0005-0000-0000-000004000000}"/>
    <cellStyle name="Standard_V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62880" y="1707486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62880" y="1707486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044" name="Text 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045" name="Text 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46" name="Text 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47" name="Text 7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48" name="Text 8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49" name="Text 9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0" name="Text 10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1" name="Text 11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2" name="Text 12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3" name="Text 13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4" name="Text 14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5" name="Text 15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056" name="Text 16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057" name="Text 17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8" name="Text 18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59" name="Text 20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0" name="Text 21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1" name="Text 2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2" name="Text 23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3" name="Text 24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4" name="Text 25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5" name="Text 26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6" name="Text 27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7" name="Text 28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68" name="Text 29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069" name="Text 30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70" name="Text 3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1" name="Text 33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072" name="Text 34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3" name="Text 35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74" name="Text 37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5" name="Text 38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076" name="Text 39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7" name="Text 40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8" name="Text 4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9" name="Text 4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0" name="Text 43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1" name="Text 44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2" name="Text 45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3" name="Text 46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4" name="Text 47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085" name="Text 48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6" name="Text 49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87" name="Text 51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8" name="Text 52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9" name="Text 53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90" name="Text 54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1" name="Text 55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92" name="Text 56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3" name="Text 57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4" name="Text 58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5" name="Text 59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96" name="Text 60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097" name="Text 6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98" name="Text 6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99" name="Text 64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100" name="Text 65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101" name="Text 66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2" name="Text 67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03" name="Text 69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4" name="Text 70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5" name="Text 7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6" name="Text 7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7" name="Text 73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8" name="Text 74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9" name="Text 75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0" name="Text 76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1" name="Text 77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112" name="Text 78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113" name="Text 79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4" name="Text 80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15" name="Text 82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6" name="Text 83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7" name="Text 84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8" name="Text 85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9" name="Text 86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20" name="Text 87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1" name="Text 88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2" name="Text 89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3" name="Text 90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24" name="Text 91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25" name="Text 92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26" name="Text 93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7" name="Text 95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128" name="Text 96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29" name="Text 97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30" name="Text 9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1" name="Text 10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32" name="Text 10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3" name="Text 10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4" name="Text 10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5" name="Text 10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6" name="Text 10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7" name="Text 10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8" name="Text 10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9" name="Text 10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0" name="Text 10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141" name="Text 11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2" name="Text 11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43" name="Text 113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4" name="Text 114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5" name="Text 115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6" name="Text 116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7" name="Text 117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8" name="Text 118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9" name="Text 119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0" name="Text 120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1" name="Text 12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52" name="Text 122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53" name="Text 123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54" name="Text 124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55" name="Text 126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6" name="Text 127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7" name="Text 128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8" name="Text 129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9" name="Text 130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0" name="Text 13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61" name="Text 132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2" name="Text 133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163" name="Text 134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4" name="Text 135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5" name="Text 136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6" name="Text 137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7" name="Text 138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8" name="Text 139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9" name="Text 140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0" name="Text 141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1" name="Text 142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2" name="Text 143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3" name="Text 144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74" name="Text 145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5" name="Text 146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6" name="Text 147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7" name="Text 148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8" name="Text 149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9" name="Text 150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0" name="Text 15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1" name="Text 152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2" name="Text 153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83" name="Text 15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84" name="Text 155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85" name="Text 156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6" name="Text 157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7" name="Text 159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8" name="Text 161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89" name="Text 162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0" name="Text 163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1" name="Text 164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192" name="Text 165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193" name="Text 166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194" name="Text 167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195" name="Text 168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96" name="Text 169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97" name="Text 170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98" name="Text 17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99" name="Text 172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00" name="Text 173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01" name="Text 174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2" name="Text 175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3" name="Text 176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4" name="Text 177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5" name="Text 178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6" name="Text 179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7" name="Text 180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08" name="Text 181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09" name="Text 182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0" name="Text 183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1" name="Text 184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2" name="Text 185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3" name="Text 186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4" name="Text 187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5" name="Text 188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6" name="Text 189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7" name="Text 190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18" name="Text 19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19" name="Text 192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20" name="Text 193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21" name="Text 194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22" name="Text 195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23" name="Text 196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4" name="Text 197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5" name="Text 198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6" name="Text 199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7" name="Text 200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8" name="Text 20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9" name="Text 202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0" name="Text 211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1" name="Text 212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2" name="Text 213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3" name="Text 214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234" name="Text 215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235" name="Text 216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6" name="Text 217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7" name="Text 218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8" name="Text 219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9" name="Text 220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0" name="Text 22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1" name="Text 22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2" name="Text 223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3" name="Text 22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4" name="Text 225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5" name="Text 226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6" name="Text 227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7" name="Text 228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48" name="Text 229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49" name="Text 230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50" name="Text 231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51" name="Text 232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2" name="Text 233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3" name="Text 234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4" name="Text 235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5" name="Text 236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6" name="Text 237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7" name="Text 238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8" name="Text 239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9" name="Text 240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0" name="Text 24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1" name="Text 24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2" name="Text 243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3" name="Text 244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4" name="Text 245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5" name="Text 246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6" name="Text 247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7" name="Text 248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68" name="Text 249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69" name="Text 250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0" name="Text 251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1" name="Text 252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2" name="Text 253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3" name="Text 254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4" name="Text 255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5" name="Text 256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6" name="Text 257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7" name="Text 258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8" name="Text 259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9" name="Text 260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0" name="Text 261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1" name="Text 262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2" name="Text 263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3" name="Text 264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4" name="Text 265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5" name="Text 266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6" name="Text 267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7" name="Text 268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88" name="Text 269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89" name="Text 270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90" name="Text 271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91" name="Text 272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2" name="Text 273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3" name="Text 274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4" name="Text 275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5" name="Text 276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6" name="Text 277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7" name="Text 278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8" name="Text 279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9" name="Text 280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0" name="Text 281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1" name="Text 282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2" name="Text 283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3" name="Text 284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4" name="Text 285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5" name="Text 286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6" name="Text 287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7" name="Text 288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8" name="Text 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9" name="Text 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0" name="Text 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1" name="Text 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2" name="Text 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3" name="Text 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4" name="Text 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5" name="Text 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6" name="Text 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7" name="Text 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8" name="Text 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9" name="Text 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0" name="Text 34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1" name="Text 35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2" name="Text 35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3" name="Text 35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4" name="Text 35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5" name="Text 35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6" name="Text 35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7" name="Text 35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8" name="Text 35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9" name="Text 35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0" name="Text 35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1" name="Text 36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2" name="Text 36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3" name="Text 36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31</xdr:row>
      <xdr:rowOff>189781</xdr:rowOff>
    </xdr:from>
    <xdr:to>
      <xdr:col>6</xdr:col>
      <xdr:colOff>146649</xdr:colOff>
      <xdr:row>33</xdr:row>
      <xdr:rowOff>189781</xdr:rowOff>
    </xdr:to>
    <xdr:sp macro="" textlink="">
      <xdr:nvSpPr>
        <xdr:cNvPr id="1334" name="Text 36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4716205" y="6049561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29</xdr:row>
      <xdr:rowOff>189781</xdr:rowOff>
    </xdr:from>
    <xdr:to>
      <xdr:col>6</xdr:col>
      <xdr:colOff>146649</xdr:colOff>
      <xdr:row>30</xdr:row>
      <xdr:rowOff>189781</xdr:rowOff>
    </xdr:to>
    <xdr:sp macro="" textlink="">
      <xdr:nvSpPr>
        <xdr:cNvPr id="1335" name="Text 36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4716205" y="565332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36" name="Text 36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37" name="Text 36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8" name="Text 36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9" name="Text 36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0" name="Text 36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1" name="Text 37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2" name="Text 37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3" name="Text 37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4" name="Text 37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5" name="Text 37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6" name="Text 37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7" name="Text 37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8" name="Text 37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9" name="Text 37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0" name="Text 37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1" name="Text 38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2" name="Text 38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3" name="Text 38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4" name="Text 38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5" name="Text 38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6" name="Text 38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7" name="Text 38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8" name="Text 38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9" name="Text 38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0" name="Text 38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1" name="Text 39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2" name="Text 39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3" name="Text 39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4" name="Text 39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5" name="Text 39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6" name="Text 39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7" name="Text 39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68" name="Text 39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69" name="Text 39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0" name="Text 39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1" name="Text 40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2" name="Text 40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3" name="Text 40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4" name="Text 40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5" name="Text 40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6" name="Text 40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7" name="Text 40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8" name="Text 40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9" name="Text 40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0" name="Text 40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1" name="Text 41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2" name="Text 41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3" name="Text 41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4" name="Text 41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5" name="Text 41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6" name="Text 41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7" name="Text 41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8" name="Text 41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9" name="Text 41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0" name="Text 41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1" name="Text 42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2" name="Text 42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3" name="Text 42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4" name="Text 42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5" name="Text 42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6" name="Text 42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7" name="Text 42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8" name="Text 42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9" name="Text 42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0" name="Text 42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1" name="Text 43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2" name="Text 43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3" name="Text 43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4" name="Text 43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5" name="Text 43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6" name="Text 43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7" name="Text 43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8" name="Text 43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9" name="Text 43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10" name="Text 43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11" name="Text 44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2" name="Text 44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3" name="Text 44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4" name="Text 44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5" name="Text 44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6" name="Text 44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7" name="Text 44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18" name="Text 44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19" name="Text 44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0" name="Text 44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1" name="Text 45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2" name="Text 45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3" name="Text 45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4" name="Text 45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5" name="Text 45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6" name="Text 45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7" name="Text 45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8" name="Text 45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9" name="Text 45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30" name="Text 45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31" name="Text 46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30</xdr:row>
      <xdr:rowOff>189781</xdr:rowOff>
    </xdr:from>
    <xdr:to>
      <xdr:col>6</xdr:col>
      <xdr:colOff>146649</xdr:colOff>
      <xdr:row>31</xdr:row>
      <xdr:rowOff>189781</xdr:rowOff>
    </xdr:to>
    <xdr:sp macro="" textlink="">
      <xdr:nvSpPr>
        <xdr:cNvPr id="1432" name="Text 46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4716205" y="585144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33" name="Text 46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4" name="Text 46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5" name="Text 46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6" name="Text 46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7" name="Text 46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8" name="Text 46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9" name="Text 46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0" name="Text 46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1" name="Text 47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2" name="Text 47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3" name="Text 47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4" name="Text 47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5" name="Text 47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6" name="Text 47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7" name="Text 47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8" name="Text 47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49" name="Text 47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0" name="Text 47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1" name="Text 48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2" name="Text 48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3" name="Text 48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4" name="Text 48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5" name="Text 48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6" name="Text 48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7" name="Text 48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8" name="Text 48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59" name="Text 48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0" name="Text 48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1" name="Text 49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2" name="Text 49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3" name="Text 49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4" name="Text 49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5" name="Text 49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6" name="Text 49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7" name="Text 49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8" name="Text 49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69" name="Text 49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0" name="Text 49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1" name="Text 50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2" name="Text 50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3" name="Text 50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4" name="Text 50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5" name="Text 50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6" name="Text 50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7" name="Text 50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79" name="Text 50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0" name="Text 50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1" name="Text 51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2" name="Text 51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3" name="Text 51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4" name="Text 51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5" name="Text 51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6" name="Text 51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7" name="Text 51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8" name="Text 51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89" name="Text 51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0" name="Text 51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1" name="Text 52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2" name="Text 52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3" name="Text 52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4" name="Text 52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5" name="Text 52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6" name="Text 52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7" name="Text 52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8" name="Text 52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99" name="Text 52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0" name="Text 52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1" name="Text 53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2" name="Text 53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3" name="Text 53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4" name="Text 53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5" name="Text 53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6" name="Text 53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7" name="Text 53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8" name="Text 53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09" name="Text 53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0" name="Text 53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1" name="Text 54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2" name="Text 54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3" name="Text 54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4" name="Text 54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5" name="Text 54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6" name="Text 54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7" name="Text 54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8" name="Text 54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9" name="Text 54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0" name="Text 54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1" name="Text 55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2" name="Text 55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3" name="Text 55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4" name="Text 55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5" name="Text 55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6" name="Text 55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7" name="Text 55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8" name="Text 55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29" name="Text 55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0" name="Text 55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1" name="Text 56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2" name="Text 56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3" name="Text 56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4" name="Text 56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5" name="Text 56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6" name="Text 56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7" name="Text 56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8" name="Text 56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39" name="Text 56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0" name="Text 56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1" name="Text 57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2" name="Text 57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3" name="Text 57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4" name="Text 57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5" name="Text 57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6" name="Text 57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84696</xdr:colOff>
      <xdr:row>47</xdr:row>
      <xdr:rowOff>96459</xdr:rowOff>
    </xdr:from>
    <xdr:to>
      <xdr:col>5</xdr:col>
      <xdr:colOff>170960</xdr:colOff>
      <xdr:row>48</xdr:row>
      <xdr:rowOff>87832</xdr:rowOff>
    </xdr:to>
    <xdr:sp macro="" textlink="">
      <xdr:nvSpPr>
        <xdr:cNvPr id="1548" name="Text 57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4552787" y="9385932"/>
          <a:ext cx="86264" cy="19226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9" name="Text 57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0" name="Text 57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1" name="Text 58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2" name="Text 58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3" name="Text 58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4" name="Text 58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5" name="Text 58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6" name="Text 58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7" name="Text 58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8" name="Text 58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9" name="Text 58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0" name="Text 58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1" name="Text 59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2" name="Text 59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3" name="Text 59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4" name="Text 59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5" name="Text 59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6" name="Text 59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7" name="Text 59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8" name="Text 59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9" name="Text 59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0" name="Text 59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1" name="Text 60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2" name="Text 60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3" name="Text 60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4" name="Text 60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5" name="Text 60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6" name="Text 60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7" name="Text 60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8" name="Text 60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9" name="Text 60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0" name="Text 60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1" name="Text 61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2" name="Text 61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3" name="Text 61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4" name="Text 61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5" name="Text 61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6" name="Text 61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7" name="Text 61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8" name="Text 61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9" name="Text 61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0" name="Text 61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1" name="Text 62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2" name="Text 62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3" name="Text 62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4" name="Text 62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5" name="Text 62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6" name="Text 62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7" name="Text 62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8" name="Text 62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9" name="Text 62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0" name="Text 62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1" name="Text 63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2" name="Text 63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3" name="Text 63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4" name="Text 63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5" name="Text 63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6" name="Text 63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7" name="Text 63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8" name="Text 63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9" name="Text 63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0" name="Text 63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1" name="Text 64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2" name="Text 64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3" name="Text 64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4" name="Text 64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5" name="Text 64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6" name="Text 64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7" name="Text 64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8" name="Text 64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19" name="Text 64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0" name="Text 64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1" name="Text 65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2" name="Text 65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3" name="Text 65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4" name="Text 65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5" name="Text 65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6" name="Text 65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7" name="Text 65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8" name="Text 65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9" name="Text 65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0" name="Text 65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1" name="Text 66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2" name="Text 66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3" name="Text 66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4" name="Text 66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5" name="Text 66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6" name="Text 66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7" name="Text 66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8" name="Text 66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9" name="Text 66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0" name="Text 66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1" name="Text 67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2" name="Text 67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3" name="Text 67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4" name="Text 67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5" name="Text 67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6" name="Text 67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7" name="Text 67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8" name="Text 67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9" name="Text 67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0" name="Text 67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1" name="Text 68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2" name="Text 68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3" name="Text 68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4" name="Text 68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5" name="Text 68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6" name="Text 68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7" name="Text 68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8" name="Text 68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9" name="Text 68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0" name="Text 68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1" name="Text 69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2" name="Text 69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3" name="Text 69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4" name="Text 69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5" name="Text 69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6" name="Text 69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7" name="Text 69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8" name="Text 69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9" name="Text 69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70" name="Text 69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1" name="Text 70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2" name="Text 70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3" name="Text 70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4" name="Text 70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5" name="Text 70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6" name="Text 70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7" name="Text 70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8" name="Text 70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9" name="Text 70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0" name="Text 70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1" name="Text 71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2" name="Text 71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3" name="Text 71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4" name="Text 71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5" name="Text 71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6" name="Text 71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7" name="Text 71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8" name="Text 71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9" name="Text 71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0" name="Text 71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1" name="Text 72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2" name="Text 72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3" name="Text 72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4" name="Text 72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5" name="Text 72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6" name="Text 72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7" name="Text 72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8" name="Text 72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9" name="Text 72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0" name="Text 72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1" name="Text 73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2" name="Text 73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3" name="Text 73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4" name="Text 73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5" name="Text 73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6" name="Text 73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7" name="Text 73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8" name="Text 73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9" name="Text 73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0" name="Text 73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1" name="Text 74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2" name="Text 74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3" name="Text 74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4" name="Text 74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5" name="Text 74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6" name="Text 74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7" name="Text 74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8" name="Text 74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9" name="Text 74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0" name="Text 74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1" name="Text 75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2" name="Text 75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3" name="Text 75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4" name="Text 75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5" name="Text 75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6" name="Text 75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7" name="Text 75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8" name="Text 75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9" name="Text 75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0" name="Text 75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1" name="Text 76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2" name="Text 76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3" name="Text 76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4" name="Text 76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5" name="Text 76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6" name="Text 76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7" name="Text 76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8" name="Text 76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9" name="Text 76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0" name="Text 76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1" name="Text 77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2" name="Text 77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3" name="Text 77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4" name="Text 77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5" name="Text 77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6" name="Text 77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7" name="Text 77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8" name="Text 77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9" name="Text 77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0" name="Text 77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1" name="Text 78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2" name="Text 78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3" name="Text 78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4" name="Text 21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5" name="Text 212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6" name="Text 307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7" name="Text 308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8" name="Text 381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9" name="Text 382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60" name="Text 385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61" name="Text 386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2" name="Text 45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3" name="Text 45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4" name="Text 457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5" name="Text 458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6" name="Text 459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7" name="Text 460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31</xdr:row>
      <xdr:rowOff>189781</xdr:rowOff>
    </xdr:from>
    <xdr:to>
      <xdr:col>6</xdr:col>
      <xdr:colOff>146649</xdr:colOff>
      <xdr:row>32</xdr:row>
      <xdr:rowOff>189781</xdr:rowOff>
    </xdr:to>
    <xdr:sp macro="" textlink="">
      <xdr:nvSpPr>
        <xdr:cNvPr id="1768" name="Text 461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4716205" y="604956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08" name="Text 3">
          <a:extLst>
            <a:ext uri="{FF2B5EF4-FFF2-40B4-BE49-F238E27FC236}">
              <a16:creationId xmlns:a16="http://schemas.microsoft.com/office/drawing/2014/main" id="{48388C95-0F9F-463B-AFBB-9FC131F910AE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09" name="Text 4">
          <a:extLst>
            <a:ext uri="{FF2B5EF4-FFF2-40B4-BE49-F238E27FC236}">
              <a16:creationId xmlns:a16="http://schemas.microsoft.com/office/drawing/2014/main" id="{9D6FDA70-B6E9-43E2-AB44-105BBDD07AD7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10" name="Text 5">
          <a:extLst>
            <a:ext uri="{FF2B5EF4-FFF2-40B4-BE49-F238E27FC236}">
              <a16:creationId xmlns:a16="http://schemas.microsoft.com/office/drawing/2014/main" id="{433A1119-66A0-4034-A360-936DDF57CE04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511" name="Text 7">
          <a:extLst>
            <a:ext uri="{FF2B5EF4-FFF2-40B4-BE49-F238E27FC236}">
              <a16:creationId xmlns:a16="http://schemas.microsoft.com/office/drawing/2014/main" id="{E839B8C6-0192-46B1-956F-9422F0132A0D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12" name="Text 8">
          <a:extLst>
            <a:ext uri="{FF2B5EF4-FFF2-40B4-BE49-F238E27FC236}">
              <a16:creationId xmlns:a16="http://schemas.microsoft.com/office/drawing/2014/main" id="{5414D212-2D91-4280-AF89-3009F56AE174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3" name="Text 9">
          <a:extLst>
            <a:ext uri="{FF2B5EF4-FFF2-40B4-BE49-F238E27FC236}">
              <a16:creationId xmlns:a16="http://schemas.microsoft.com/office/drawing/2014/main" id="{40EFFC26-A159-4E4F-9687-35AFC3326ED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14" name="Text 10">
          <a:extLst>
            <a:ext uri="{FF2B5EF4-FFF2-40B4-BE49-F238E27FC236}">
              <a16:creationId xmlns:a16="http://schemas.microsoft.com/office/drawing/2014/main" id="{ABAA3793-4A39-497C-A472-40F484C5D534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5" name="Text 11">
          <a:extLst>
            <a:ext uri="{FF2B5EF4-FFF2-40B4-BE49-F238E27FC236}">
              <a16:creationId xmlns:a16="http://schemas.microsoft.com/office/drawing/2014/main" id="{25ADDEBC-9A92-421C-89AE-83DCC7BD9FAD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16" name="Text 12">
          <a:extLst>
            <a:ext uri="{FF2B5EF4-FFF2-40B4-BE49-F238E27FC236}">
              <a16:creationId xmlns:a16="http://schemas.microsoft.com/office/drawing/2014/main" id="{598C5400-6030-4F67-99A8-8091B377C033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7" name="Text 13">
          <a:extLst>
            <a:ext uri="{FF2B5EF4-FFF2-40B4-BE49-F238E27FC236}">
              <a16:creationId xmlns:a16="http://schemas.microsoft.com/office/drawing/2014/main" id="{B7BC6C86-6D38-4C47-9278-BADFEB359029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8" name="Text 14">
          <a:extLst>
            <a:ext uri="{FF2B5EF4-FFF2-40B4-BE49-F238E27FC236}">
              <a16:creationId xmlns:a16="http://schemas.microsoft.com/office/drawing/2014/main" id="{3DD31FEF-4FBC-450D-92E0-1BE21698AE01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9" name="Text 15">
          <a:extLst>
            <a:ext uri="{FF2B5EF4-FFF2-40B4-BE49-F238E27FC236}">
              <a16:creationId xmlns:a16="http://schemas.microsoft.com/office/drawing/2014/main" id="{06522A60-DB50-42B7-B9BE-DD2238025620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20" name="Text 16">
          <a:extLst>
            <a:ext uri="{FF2B5EF4-FFF2-40B4-BE49-F238E27FC236}">
              <a16:creationId xmlns:a16="http://schemas.microsoft.com/office/drawing/2014/main" id="{8FFCD10F-6A0D-467B-A445-24845E37CA8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21" name="Text 17">
          <a:extLst>
            <a:ext uri="{FF2B5EF4-FFF2-40B4-BE49-F238E27FC236}">
              <a16:creationId xmlns:a16="http://schemas.microsoft.com/office/drawing/2014/main" id="{0E0D6305-C8B5-4503-A038-7F2A83BC8876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22" name="Text 18">
          <a:extLst>
            <a:ext uri="{FF2B5EF4-FFF2-40B4-BE49-F238E27FC236}">
              <a16:creationId xmlns:a16="http://schemas.microsoft.com/office/drawing/2014/main" id="{18B39AEA-931E-472B-B155-D812B03DFD0E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523" name="Text 20">
          <a:extLst>
            <a:ext uri="{FF2B5EF4-FFF2-40B4-BE49-F238E27FC236}">
              <a16:creationId xmlns:a16="http://schemas.microsoft.com/office/drawing/2014/main" id="{C8A57D92-FA16-41C7-8891-33831CF17D13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24" name="Text 21">
          <a:extLst>
            <a:ext uri="{FF2B5EF4-FFF2-40B4-BE49-F238E27FC236}">
              <a16:creationId xmlns:a16="http://schemas.microsoft.com/office/drawing/2014/main" id="{491F3FAE-1A82-4E25-90F6-265443976C88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25" name="Text 22">
          <a:extLst>
            <a:ext uri="{FF2B5EF4-FFF2-40B4-BE49-F238E27FC236}">
              <a16:creationId xmlns:a16="http://schemas.microsoft.com/office/drawing/2014/main" id="{19C1471A-F4B9-41EE-A3C9-258B1640B859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26" name="Text 23">
          <a:extLst>
            <a:ext uri="{FF2B5EF4-FFF2-40B4-BE49-F238E27FC236}">
              <a16:creationId xmlns:a16="http://schemas.microsoft.com/office/drawing/2014/main" id="{804EC308-CAB1-4018-86D1-3FE0C56F3297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27" name="Text 24">
          <a:extLst>
            <a:ext uri="{FF2B5EF4-FFF2-40B4-BE49-F238E27FC236}">
              <a16:creationId xmlns:a16="http://schemas.microsoft.com/office/drawing/2014/main" id="{CB1A007A-4248-418D-9994-718B4F13C6BA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28" name="Text 25">
          <a:extLst>
            <a:ext uri="{FF2B5EF4-FFF2-40B4-BE49-F238E27FC236}">
              <a16:creationId xmlns:a16="http://schemas.microsoft.com/office/drawing/2014/main" id="{0CCFA51C-1C5F-415D-B8F6-29FCA6DFD0DB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29" name="Text 26">
          <a:extLst>
            <a:ext uri="{FF2B5EF4-FFF2-40B4-BE49-F238E27FC236}">
              <a16:creationId xmlns:a16="http://schemas.microsoft.com/office/drawing/2014/main" id="{F2937FF7-E375-4AF2-ABC8-5B263D87F29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30" name="Text 27">
          <a:extLst>
            <a:ext uri="{FF2B5EF4-FFF2-40B4-BE49-F238E27FC236}">
              <a16:creationId xmlns:a16="http://schemas.microsoft.com/office/drawing/2014/main" id="{3EE285E9-DDB9-486F-8AA0-4A25344AD4A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31" name="Text 28">
          <a:extLst>
            <a:ext uri="{FF2B5EF4-FFF2-40B4-BE49-F238E27FC236}">
              <a16:creationId xmlns:a16="http://schemas.microsoft.com/office/drawing/2014/main" id="{6FF3D423-6517-47BD-BD9A-DF1D35A91007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532" name="Text 29">
          <a:extLst>
            <a:ext uri="{FF2B5EF4-FFF2-40B4-BE49-F238E27FC236}">
              <a16:creationId xmlns:a16="http://schemas.microsoft.com/office/drawing/2014/main" id="{BB2A9087-AAAD-402B-9AF2-6240DA00F500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533" name="Text 30">
          <a:extLst>
            <a:ext uri="{FF2B5EF4-FFF2-40B4-BE49-F238E27FC236}">
              <a16:creationId xmlns:a16="http://schemas.microsoft.com/office/drawing/2014/main" id="{FFF85E7A-69E8-4250-B97E-A63F43A0F896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534" name="Text 31">
          <a:extLst>
            <a:ext uri="{FF2B5EF4-FFF2-40B4-BE49-F238E27FC236}">
              <a16:creationId xmlns:a16="http://schemas.microsoft.com/office/drawing/2014/main" id="{6BE0AE35-7BEC-4D8A-9A04-A3C04FF7D2C4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35" name="Text 33">
          <a:extLst>
            <a:ext uri="{FF2B5EF4-FFF2-40B4-BE49-F238E27FC236}">
              <a16:creationId xmlns:a16="http://schemas.microsoft.com/office/drawing/2014/main" id="{D4FEF928-3BC6-4FC6-8C72-96819809111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36" name="Text 34">
          <a:extLst>
            <a:ext uri="{FF2B5EF4-FFF2-40B4-BE49-F238E27FC236}">
              <a16:creationId xmlns:a16="http://schemas.microsoft.com/office/drawing/2014/main" id="{737306FD-FA2C-4856-9C95-BF51CF225389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37" name="Text 35">
          <a:extLst>
            <a:ext uri="{FF2B5EF4-FFF2-40B4-BE49-F238E27FC236}">
              <a16:creationId xmlns:a16="http://schemas.microsoft.com/office/drawing/2014/main" id="{2C012E77-2EBE-4CFD-97D5-CDF443829992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538" name="Text 37">
          <a:extLst>
            <a:ext uri="{FF2B5EF4-FFF2-40B4-BE49-F238E27FC236}">
              <a16:creationId xmlns:a16="http://schemas.microsoft.com/office/drawing/2014/main" id="{51D83401-6A22-459D-89CC-3C8B40DE8F0F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39" name="Text 38">
          <a:extLst>
            <a:ext uri="{FF2B5EF4-FFF2-40B4-BE49-F238E27FC236}">
              <a16:creationId xmlns:a16="http://schemas.microsoft.com/office/drawing/2014/main" id="{1B08F9CF-171B-4578-A99F-F984F2DFB201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540" name="Text 39">
          <a:extLst>
            <a:ext uri="{FF2B5EF4-FFF2-40B4-BE49-F238E27FC236}">
              <a16:creationId xmlns:a16="http://schemas.microsoft.com/office/drawing/2014/main" id="{27E7AAFE-3274-4AF3-A466-AF64E3F45924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1" name="Text 40">
          <a:extLst>
            <a:ext uri="{FF2B5EF4-FFF2-40B4-BE49-F238E27FC236}">
              <a16:creationId xmlns:a16="http://schemas.microsoft.com/office/drawing/2014/main" id="{8140D047-879C-4C68-8E3C-4E787EC1D49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42" name="Text 41">
          <a:extLst>
            <a:ext uri="{FF2B5EF4-FFF2-40B4-BE49-F238E27FC236}">
              <a16:creationId xmlns:a16="http://schemas.microsoft.com/office/drawing/2014/main" id="{0D2E7B6A-8C90-491F-9851-C23F4BB69492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3" name="Text 42">
          <a:extLst>
            <a:ext uri="{FF2B5EF4-FFF2-40B4-BE49-F238E27FC236}">
              <a16:creationId xmlns:a16="http://schemas.microsoft.com/office/drawing/2014/main" id="{78D928C9-C355-4EFC-AED3-7949488E23CC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44" name="Text 43">
          <a:extLst>
            <a:ext uri="{FF2B5EF4-FFF2-40B4-BE49-F238E27FC236}">
              <a16:creationId xmlns:a16="http://schemas.microsoft.com/office/drawing/2014/main" id="{51BFEC2B-4B9E-4D60-A093-20EE4BAD14C9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5" name="Text 44">
          <a:extLst>
            <a:ext uri="{FF2B5EF4-FFF2-40B4-BE49-F238E27FC236}">
              <a16:creationId xmlns:a16="http://schemas.microsoft.com/office/drawing/2014/main" id="{DF539BF8-AFFF-40AB-B1A4-48C220510F9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6" name="Text 45">
          <a:extLst>
            <a:ext uri="{FF2B5EF4-FFF2-40B4-BE49-F238E27FC236}">
              <a16:creationId xmlns:a16="http://schemas.microsoft.com/office/drawing/2014/main" id="{36738729-0286-4CE5-A0A3-ED8083F8F46D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7" name="Text 46">
          <a:extLst>
            <a:ext uri="{FF2B5EF4-FFF2-40B4-BE49-F238E27FC236}">
              <a16:creationId xmlns:a16="http://schemas.microsoft.com/office/drawing/2014/main" id="{08A5A670-D8A0-4423-BC10-D85A72EE0DC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8" name="Text 47">
          <a:extLst>
            <a:ext uri="{FF2B5EF4-FFF2-40B4-BE49-F238E27FC236}">
              <a16:creationId xmlns:a16="http://schemas.microsoft.com/office/drawing/2014/main" id="{BB311757-7326-4683-BEAA-8ED72AB54B63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49" name="Text 48">
          <a:extLst>
            <a:ext uri="{FF2B5EF4-FFF2-40B4-BE49-F238E27FC236}">
              <a16:creationId xmlns:a16="http://schemas.microsoft.com/office/drawing/2014/main" id="{0A88478E-1C7C-4707-A73F-B37324C05D71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50" name="Text 49">
          <a:extLst>
            <a:ext uri="{FF2B5EF4-FFF2-40B4-BE49-F238E27FC236}">
              <a16:creationId xmlns:a16="http://schemas.microsoft.com/office/drawing/2014/main" id="{922C8F06-3844-44E0-A88F-C1DAFECDD2EA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551" name="Text 51">
          <a:extLst>
            <a:ext uri="{FF2B5EF4-FFF2-40B4-BE49-F238E27FC236}">
              <a16:creationId xmlns:a16="http://schemas.microsoft.com/office/drawing/2014/main" id="{F5B4ACC2-34FE-4B55-9724-4E7256DC4915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52" name="Text 52">
          <a:extLst>
            <a:ext uri="{FF2B5EF4-FFF2-40B4-BE49-F238E27FC236}">
              <a16:creationId xmlns:a16="http://schemas.microsoft.com/office/drawing/2014/main" id="{9235AFDB-D61E-4747-A41C-B3AD0185F428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3" name="Text 53">
          <a:extLst>
            <a:ext uri="{FF2B5EF4-FFF2-40B4-BE49-F238E27FC236}">
              <a16:creationId xmlns:a16="http://schemas.microsoft.com/office/drawing/2014/main" id="{5510DEC5-D44B-40A9-A461-8676D43629C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54" name="Text 54">
          <a:extLst>
            <a:ext uri="{FF2B5EF4-FFF2-40B4-BE49-F238E27FC236}">
              <a16:creationId xmlns:a16="http://schemas.microsoft.com/office/drawing/2014/main" id="{64E2F82B-3563-472D-ADFE-1EAC0F8E1A26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5" name="Text 55">
          <a:extLst>
            <a:ext uri="{FF2B5EF4-FFF2-40B4-BE49-F238E27FC236}">
              <a16:creationId xmlns:a16="http://schemas.microsoft.com/office/drawing/2014/main" id="{5814A5E2-D631-41FF-BF32-0B81407975C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56" name="Text 56">
          <a:extLst>
            <a:ext uri="{FF2B5EF4-FFF2-40B4-BE49-F238E27FC236}">
              <a16:creationId xmlns:a16="http://schemas.microsoft.com/office/drawing/2014/main" id="{8568D2AD-C3CA-4FE3-8F9F-9CD9FAD9F818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7" name="Text 57">
          <a:extLst>
            <a:ext uri="{FF2B5EF4-FFF2-40B4-BE49-F238E27FC236}">
              <a16:creationId xmlns:a16="http://schemas.microsoft.com/office/drawing/2014/main" id="{56E4C83C-A9B7-411D-8451-8B5F44AFD4A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8" name="Text 58">
          <a:extLst>
            <a:ext uri="{FF2B5EF4-FFF2-40B4-BE49-F238E27FC236}">
              <a16:creationId xmlns:a16="http://schemas.microsoft.com/office/drawing/2014/main" id="{33449351-EE8E-4A89-8BF5-90CD740B93A8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9" name="Text 59">
          <a:extLst>
            <a:ext uri="{FF2B5EF4-FFF2-40B4-BE49-F238E27FC236}">
              <a16:creationId xmlns:a16="http://schemas.microsoft.com/office/drawing/2014/main" id="{64925915-295A-4520-896B-909A35D5AEAC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560" name="Text 60">
          <a:extLst>
            <a:ext uri="{FF2B5EF4-FFF2-40B4-BE49-F238E27FC236}">
              <a16:creationId xmlns:a16="http://schemas.microsoft.com/office/drawing/2014/main" id="{D341D06C-071E-491B-BB61-72A43617312D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561" name="Text 61">
          <a:extLst>
            <a:ext uri="{FF2B5EF4-FFF2-40B4-BE49-F238E27FC236}">
              <a16:creationId xmlns:a16="http://schemas.microsoft.com/office/drawing/2014/main" id="{110F540D-D30D-4CA8-94E2-D4D25B06F9CD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562" name="Text 62">
          <a:extLst>
            <a:ext uri="{FF2B5EF4-FFF2-40B4-BE49-F238E27FC236}">
              <a16:creationId xmlns:a16="http://schemas.microsoft.com/office/drawing/2014/main" id="{ADEAF095-0FB2-4648-BDC7-E7D4C1966A5F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563" name="Text 64">
          <a:extLst>
            <a:ext uri="{FF2B5EF4-FFF2-40B4-BE49-F238E27FC236}">
              <a16:creationId xmlns:a16="http://schemas.microsoft.com/office/drawing/2014/main" id="{4F325D5C-7134-4AFA-BB22-15346E991460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64" name="Text 65">
          <a:extLst>
            <a:ext uri="{FF2B5EF4-FFF2-40B4-BE49-F238E27FC236}">
              <a16:creationId xmlns:a16="http://schemas.microsoft.com/office/drawing/2014/main" id="{E5661B1F-6889-42D0-BB62-9D5AF2193A3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65" name="Text 66">
          <a:extLst>
            <a:ext uri="{FF2B5EF4-FFF2-40B4-BE49-F238E27FC236}">
              <a16:creationId xmlns:a16="http://schemas.microsoft.com/office/drawing/2014/main" id="{013C0205-11AA-4865-B4F4-266315A68F02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66" name="Text 67">
          <a:extLst>
            <a:ext uri="{FF2B5EF4-FFF2-40B4-BE49-F238E27FC236}">
              <a16:creationId xmlns:a16="http://schemas.microsoft.com/office/drawing/2014/main" id="{299FC0DA-A6D7-4B8A-8E22-63F7CDBF8D3A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567" name="Text 69">
          <a:extLst>
            <a:ext uri="{FF2B5EF4-FFF2-40B4-BE49-F238E27FC236}">
              <a16:creationId xmlns:a16="http://schemas.microsoft.com/office/drawing/2014/main" id="{00EF29D1-0A8E-4EBB-B02C-CA4E02C69C04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68" name="Text 70">
          <a:extLst>
            <a:ext uri="{FF2B5EF4-FFF2-40B4-BE49-F238E27FC236}">
              <a16:creationId xmlns:a16="http://schemas.microsoft.com/office/drawing/2014/main" id="{C3744D66-2A0D-43AF-A2CC-5E2D1FB821A5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69" name="Text 71">
          <a:extLst>
            <a:ext uri="{FF2B5EF4-FFF2-40B4-BE49-F238E27FC236}">
              <a16:creationId xmlns:a16="http://schemas.microsoft.com/office/drawing/2014/main" id="{97866BBD-9A1A-4ED2-ADB6-0A4DEC741F42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70" name="Text 72">
          <a:extLst>
            <a:ext uri="{FF2B5EF4-FFF2-40B4-BE49-F238E27FC236}">
              <a16:creationId xmlns:a16="http://schemas.microsoft.com/office/drawing/2014/main" id="{3531D784-E681-4B04-BF79-92238A038B59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1" name="Text 73">
          <a:extLst>
            <a:ext uri="{FF2B5EF4-FFF2-40B4-BE49-F238E27FC236}">
              <a16:creationId xmlns:a16="http://schemas.microsoft.com/office/drawing/2014/main" id="{72531447-8221-407A-BEF9-649693F16D4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72" name="Text 74">
          <a:extLst>
            <a:ext uri="{FF2B5EF4-FFF2-40B4-BE49-F238E27FC236}">
              <a16:creationId xmlns:a16="http://schemas.microsoft.com/office/drawing/2014/main" id="{452FD4F9-8980-459C-94AF-0B424DBC7736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3" name="Text 75">
          <a:extLst>
            <a:ext uri="{FF2B5EF4-FFF2-40B4-BE49-F238E27FC236}">
              <a16:creationId xmlns:a16="http://schemas.microsoft.com/office/drawing/2014/main" id="{A9638D8E-BA97-40B1-BF89-E2D52411FA17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4" name="Text 76">
          <a:extLst>
            <a:ext uri="{FF2B5EF4-FFF2-40B4-BE49-F238E27FC236}">
              <a16:creationId xmlns:a16="http://schemas.microsoft.com/office/drawing/2014/main" id="{A99E734C-D15C-40F5-B471-5A36EE8F284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5" name="Text 77">
          <a:extLst>
            <a:ext uri="{FF2B5EF4-FFF2-40B4-BE49-F238E27FC236}">
              <a16:creationId xmlns:a16="http://schemas.microsoft.com/office/drawing/2014/main" id="{1745CAF7-4225-418D-B1BD-718C3B400B9C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6" name="Text 78">
          <a:extLst>
            <a:ext uri="{FF2B5EF4-FFF2-40B4-BE49-F238E27FC236}">
              <a16:creationId xmlns:a16="http://schemas.microsoft.com/office/drawing/2014/main" id="{9F653B10-2DDE-44CB-ACC5-5A58B17F9B2E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77" name="Text 79">
          <a:extLst>
            <a:ext uri="{FF2B5EF4-FFF2-40B4-BE49-F238E27FC236}">
              <a16:creationId xmlns:a16="http://schemas.microsoft.com/office/drawing/2014/main" id="{F28FEC82-35FD-4C5B-A2BC-AF6CF3D80411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78" name="Text 80">
          <a:extLst>
            <a:ext uri="{FF2B5EF4-FFF2-40B4-BE49-F238E27FC236}">
              <a16:creationId xmlns:a16="http://schemas.microsoft.com/office/drawing/2014/main" id="{20194976-7DD4-4E7D-BA9B-A91A72AFFAB8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579" name="Text 82">
          <a:extLst>
            <a:ext uri="{FF2B5EF4-FFF2-40B4-BE49-F238E27FC236}">
              <a16:creationId xmlns:a16="http://schemas.microsoft.com/office/drawing/2014/main" id="{E9D5DCA6-2A84-4863-938B-A4C5B5A77183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80" name="Text 83">
          <a:extLst>
            <a:ext uri="{FF2B5EF4-FFF2-40B4-BE49-F238E27FC236}">
              <a16:creationId xmlns:a16="http://schemas.microsoft.com/office/drawing/2014/main" id="{8A66E508-85D2-4F2E-B5E8-09B0DFA55590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1" name="Text 84">
          <a:extLst>
            <a:ext uri="{FF2B5EF4-FFF2-40B4-BE49-F238E27FC236}">
              <a16:creationId xmlns:a16="http://schemas.microsoft.com/office/drawing/2014/main" id="{9D0AE4C4-AD5D-4B4D-A0D5-E41F4A867B5C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82" name="Text 85">
          <a:extLst>
            <a:ext uri="{FF2B5EF4-FFF2-40B4-BE49-F238E27FC236}">
              <a16:creationId xmlns:a16="http://schemas.microsoft.com/office/drawing/2014/main" id="{DA7D6D86-F808-442C-A2B7-7C5713A25C9F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3" name="Text 86">
          <a:extLst>
            <a:ext uri="{FF2B5EF4-FFF2-40B4-BE49-F238E27FC236}">
              <a16:creationId xmlns:a16="http://schemas.microsoft.com/office/drawing/2014/main" id="{DDB13BE9-CAA8-4330-85DC-867D42478FA7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84" name="Text 87">
          <a:extLst>
            <a:ext uri="{FF2B5EF4-FFF2-40B4-BE49-F238E27FC236}">
              <a16:creationId xmlns:a16="http://schemas.microsoft.com/office/drawing/2014/main" id="{7967D386-3221-4F3E-8231-58539BFA7970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5" name="Text 88">
          <a:extLst>
            <a:ext uri="{FF2B5EF4-FFF2-40B4-BE49-F238E27FC236}">
              <a16:creationId xmlns:a16="http://schemas.microsoft.com/office/drawing/2014/main" id="{CFA6CA88-9B2D-4608-873F-BF8B2AF24D3B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6" name="Text 89">
          <a:extLst>
            <a:ext uri="{FF2B5EF4-FFF2-40B4-BE49-F238E27FC236}">
              <a16:creationId xmlns:a16="http://schemas.microsoft.com/office/drawing/2014/main" id="{D4CDBB29-51FB-484F-ABAE-C75EC4B5E2DA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7" name="Text 90">
          <a:extLst>
            <a:ext uri="{FF2B5EF4-FFF2-40B4-BE49-F238E27FC236}">
              <a16:creationId xmlns:a16="http://schemas.microsoft.com/office/drawing/2014/main" id="{5547DBDF-731A-4392-A65D-DA0B76B58057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588" name="Text 91">
          <a:extLst>
            <a:ext uri="{FF2B5EF4-FFF2-40B4-BE49-F238E27FC236}">
              <a16:creationId xmlns:a16="http://schemas.microsoft.com/office/drawing/2014/main" id="{93D69ECB-417A-4DB9-97F5-0F2EBBF0285D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589" name="Text 92">
          <a:extLst>
            <a:ext uri="{FF2B5EF4-FFF2-40B4-BE49-F238E27FC236}">
              <a16:creationId xmlns:a16="http://schemas.microsoft.com/office/drawing/2014/main" id="{261B7385-447D-462E-AD19-180C1BAF7B9A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590" name="Text 93">
          <a:extLst>
            <a:ext uri="{FF2B5EF4-FFF2-40B4-BE49-F238E27FC236}">
              <a16:creationId xmlns:a16="http://schemas.microsoft.com/office/drawing/2014/main" id="{AF52560F-AF89-49D2-BAC2-59C957B750A4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91" name="Text 95">
          <a:extLst>
            <a:ext uri="{FF2B5EF4-FFF2-40B4-BE49-F238E27FC236}">
              <a16:creationId xmlns:a16="http://schemas.microsoft.com/office/drawing/2014/main" id="{12050BB2-5315-47A2-9175-F391C511B2FB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92" name="Text 96">
          <a:extLst>
            <a:ext uri="{FF2B5EF4-FFF2-40B4-BE49-F238E27FC236}">
              <a16:creationId xmlns:a16="http://schemas.microsoft.com/office/drawing/2014/main" id="{A90FFB29-689D-4EEB-9866-8B8EFEFEAA12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93" name="Text 97">
          <a:extLst>
            <a:ext uri="{FF2B5EF4-FFF2-40B4-BE49-F238E27FC236}">
              <a16:creationId xmlns:a16="http://schemas.microsoft.com/office/drawing/2014/main" id="{4EA1094F-47E4-4338-B186-34F83338483A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594" name="Text 99">
          <a:extLst>
            <a:ext uri="{FF2B5EF4-FFF2-40B4-BE49-F238E27FC236}">
              <a16:creationId xmlns:a16="http://schemas.microsoft.com/office/drawing/2014/main" id="{5150F7F6-05A5-4A4E-A2F3-B629EC117F94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95" name="Text 100">
          <a:extLst>
            <a:ext uri="{FF2B5EF4-FFF2-40B4-BE49-F238E27FC236}">
              <a16:creationId xmlns:a16="http://schemas.microsoft.com/office/drawing/2014/main" id="{ADD173EB-27F0-487D-902B-CA5A686C10E1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596" name="Text 101">
          <a:extLst>
            <a:ext uri="{FF2B5EF4-FFF2-40B4-BE49-F238E27FC236}">
              <a16:creationId xmlns:a16="http://schemas.microsoft.com/office/drawing/2014/main" id="{04018DB6-1289-4454-A58B-C586062C366B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97" name="Text 102">
          <a:extLst>
            <a:ext uri="{FF2B5EF4-FFF2-40B4-BE49-F238E27FC236}">
              <a16:creationId xmlns:a16="http://schemas.microsoft.com/office/drawing/2014/main" id="{D191A55E-65D3-4E3E-968C-E69E0184D183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98" name="Text 103">
          <a:extLst>
            <a:ext uri="{FF2B5EF4-FFF2-40B4-BE49-F238E27FC236}">
              <a16:creationId xmlns:a16="http://schemas.microsoft.com/office/drawing/2014/main" id="{2CE16853-78AC-4181-81B8-3BDE8A680F02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99" name="Text 104">
          <a:extLst>
            <a:ext uri="{FF2B5EF4-FFF2-40B4-BE49-F238E27FC236}">
              <a16:creationId xmlns:a16="http://schemas.microsoft.com/office/drawing/2014/main" id="{80805193-01C6-489D-AE0C-4E96391B8B6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00" name="Text 105">
          <a:extLst>
            <a:ext uri="{FF2B5EF4-FFF2-40B4-BE49-F238E27FC236}">
              <a16:creationId xmlns:a16="http://schemas.microsoft.com/office/drawing/2014/main" id="{750129DA-60AF-4ADF-A667-C320A982DE3B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1" name="Text 106">
          <a:extLst>
            <a:ext uri="{FF2B5EF4-FFF2-40B4-BE49-F238E27FC236}">
              <a16:creationId xmlns:a16="http://schemas.microsoft.com/office/drawing/2014/main" id="{FD5B8276-FAC5-40B4-AF3F-46E745743221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2" name="Text 107">
          <a:extLst>
            <a:ext uri="{FF2B5EF4-FFF2-40B4-BE49-F238E27FC236}">
              <a16:creationId xmlns:a16="http://schemas.microsoft.com/office/drawing/2014/main" id="{20E04EAF-9CF3-49E8-BA4B-6E46E5A617A3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3" name="Text 108">
          <a:extLst>
            <a:ext uri="{FF2B5EF4-FFF2-40B4-BE49-F238E27FC236}">
              <a16:creationId xmlns:a16="http://schemas.microsoft.com/office/drawing/2014/main" id="{B0003398-9DB9-4EA7-AC7E-1523B6ABEBD3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4" name="Text 109">
          <a:extLst>
            <a:ext uri="{FF2B5EF4-FFF2-40B4-BE49-F238E27FC236}">
              <a16:creationId xmlns:a16="http://schemas.microsoft.com/office/drawing/2014/main" id="{2649D3DF-81A8-4E6D-89DF-D70C0068B802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605" name="Text 110">
          <a:extLst>
            <a:ext uri="{FF2B5EF4-FFF2-40B4-BE49-F238E27FC236}">
              <a16:creationId xmlns:a16="http://schemas.microsoft.com/office/drawing/2014/main" id="{A1AA9C3E-2B41-49B0-A7B3-FA3BD7EDE113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06" name="Text 111">
          <a:extLst>
            <a:ext uri="{FF2B5EF4-FFF2-40B4-BE49-F238E27FC236}">
              <a16:creationId xmlns:a16="http://schemas.microsoft.com/office/drawing/2014/main" id="{14091542-3F14-4853-9FEB-E709489D5A20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607" name="Text 113">
          <a:extLst>
            <a:ext uri="{FF2B5EF4-FFF2-40B4-BE49-F238E27FC236}">
              <a16:creationId xmlns:a16="http://schemas.microsoft.com/office/drawing/2014/main" id="{BC0B5DF6-0F26-4926-9C11-E803ABF576C8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08" name="Text 114">
          <a:extLst>
            <a:ext uri="{FF2B5EF4-FFF2-40B4-BE49-F238E27FC236}">
              <a16:creationId xmlns:a16="http://schemas.microsoft.com/office/drawing/2014/main" id="{4D164979-534F-405E-A41E-3D0074D2434C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9" name="Text 115">
          <a:extLst>
            <a:ext uri="{FF2B5EF4-FFF2-40B4-BE49-F238E27FC236}">
              <a16:creationId xmlns:a16="http://schemas.microsoft.com/office/drawing/2014/main" id="{FEA636E0-2747-45A8-AB82-4D17D65F2F6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10" name="Text 116">
          <a:extLst>
            <a:ext uri="{FF2B5EF4-FFF2-40B4-BE49-F238E27FC236}">
              <a16:creationId xmlns:a16="http://schemas.microsoft.com/office/drawing/2014/main" id="{AE91859A-4CE9-4EB3-880E-2D632DDA3186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11" name="Text 117">
          <a:extLst>
            <a:ext uri="{FF2B5EF4-FFF2-40B4-BE49-F238E27FC236}">
              <a16:creationId xmlns:a16="http://schemas.microsoft.com/office/drawing/2014/main" id="{2612AADB-A869-45EB-A2E0-A0F9EAC635BB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12" name="Text 118">
          <a:extLst>
            <a:ext uri="{FF2B5EF4-FFF2-40B4-BE49-F238E27FC236}">
              <a16:creationId xmlns:a16="http://schemas.microsoft.com/office/drawing/2014/main" id="{C2330203-9864-45C9-A49C-0DC7370A8AB1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13" name="Text 119">
          <a:extLst>
            <a:ext uri="{FF2B5EF4-FFF2-40B4-BE49-F238E27FC236}">
              <a16:creationId xmlns:a16="http://schemas.microsoft.com/office/drawing/2014/main" id="{E75FCD8F-2B3E-4463-A253-1AD62857000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14" name="Text 120">
          <a:extLst>
            <a:ext uri="{FF2B5EF4-FFF2-40B4-BE49-F238E27FC236}">
              <a16:creationId xmlns:a16="http://schemas.microsoft.com/office/drawing/2014/main" id="{211CF374-F561-45ED-9C6A-6EE6CC45FCB2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15" name="Text 121">
          <a:extLst>
            <a:ext uri="{FF2B5EF4-FFF2-40B4-BE49-F238E27FC236}">
              <a16:creationId xmlns:a16="http://schemas.microsoft.com/office/drawing/2014/main" id="{3059A37B-EA21-4436-8A71-D63CAA7D3D50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616" name="Text 122">
          <a:extLst>
            <a:ext uri="{FF2B5EF4-FFF2-40B4-BE49-F238E27FC236}">
              <a16:creationId xmlns:a16="http://schemas.microsoft.com/office/drawing/2014/main" id="{0042E888-AD7A-4AD4-AAD0-7A44995EC582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17" name="Text 123">
          <a:extLst>
            <a:ext uri="{FF2B5EF4-FFF2-40B4-BE49-F238E27FC236}">
              <a16:creationId xmlns:a16="http://schemas.microsoft.com/office/drawing/2014/main" id="{7B1F9C7F-B412-437E-BA11-E5D412047A94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18" name="Text 124">
          <a:extLst>
            <a:ext uri="{FF2B5EF4-FFF2-40B4-BE49-F238E27FC236}">
              <a16:creationId xmlns:a16="http://schemas.microsoft.com/office/drawing/2014/main" id="{090DCF25-AE72-4E12-8D2A-881332664EA2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619" name="Text 126">
          <a:extLst>
            <a:ext uri="{FF2B5EF4-FFF2-40B4-BE49-F238E27FC236}">
              <a16:creationId xmlns:a16="http://schemas.microsoft.com/office/drawing/2014/main" id="{2DFC34EE-FAD6-41A2-A99C-986DE9C273C0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620" name="Text 127">
          <a:extLst>
            <a:ext uri="{FF2B5EF4-FFF2-40B4-BE49-F238E27FC236}">
              <a16:creationId xmlns:a16="http://schemas.microsoft.com/office/drawing/2014/main" id="{DC58BB3F-8F0A-49D2-87EC-071A54DA75D1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621" name="Text 128">
          <a:extLst>
            <a:ext uri="{FF2B5EF4-FFF2-40B4-BE49-F238E27FC236}">
              <a16:creationId xmlns:a16="http://schemas.microsoft.com/office/drawing/2014/main" id="{57E62FCA-9165-4882-8231-CE06E1DA15B0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22" name="Text 129">
          <a:extLst>
            <a:ext uri="{FF2B5EF4-FFF2-40B4-BE49-F238E27FC236}">
              <a16:creationId xmlns:a16="http://schemas.microsoft.com/office/drawing/2014/main" id="{92C4CE69-0D61-4C3F-9D46-FE4FEDB8B16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23" name="Text 130">
          <a:extLst>
            <a:ext uri="{FF2B5EF4-FFF2-40B4-BE49-F238E27FC236}">
              <a16:creationId xmlns:a16="http://schemas.microsoft.com/office/drawing/2014/main" id="{A876D409-AD65-475B-8627-3ED601870798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24" name="Text 131">
          <a:extLst>
            <a:ext uri="{FF2B5EF4-FFF2-40B4-BE49-F238E27FC236}">
              <a16:creationId xmlns:a16="http://schemas.microsoft.com/office/drawing/2014/main" id="{5974C2EB-3273-446D-A182-BBD2D574D145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25" name="Text 132">
          <a:extLst>
            <a:ext uri="{FF2B5EF4-FFF2-40B4-BE49-F238E27FC236}">
              <a16:creationId xmlns:a16="http://schemas.microsoft.com/office/drawing/2014/main" id="{31901D31-F6C1-41D9-B132-164488E12F3D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26" name="Text 133">
          <a:extLst>
            <a:ext uri="{FF2B5EF4-FFF2-40B4-BE49-F238E27FC236}">
              <a16:creationId xmlns:a16="http://schemas.microsoft.com/office/drawing/2014/main" id="{30F10C9D-CED1-4F39-A4ED-7464C86D9407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627" name="Text 134">
          <a:extLst>
            <a:ext uri="{FF2B5EF4-FFF2-40B4-BE49-F238E27FC236}">
              <a16:creationId xmlns:a16="http://schemas.microsoft.com/office/drawing/2014/main" id="{3409A2CA-7703-449C-B53F-29555EBCAB18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28" name="Text 135">
          <a:extLst>
            <a:ext uri="{FF2B5EF4-FFF2-40B4-BE49-F238E27FC236}">
              <a16:creationId xmlns:a16="http://schemas.microsoft.com/office/drawing/2014/main" id="{AB553D11-4AE4-42F5-ABC4-5C952CFEE631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29" name="Text 136">
          <a:extLst>
            <a:ext uri="{FF2B5EF4-FFF2-40B4-BE49-F238E27FC236}">
              <a16:creationId xmlns:a16="http://schemas.microsoft.com/office/drawing/2014/main" id="{E2AE2CCC-BA49-478B-A393-BBE4EBDC6C8F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0" name="Text 137">
          <a:extLst>
            <a:ext uri="{FF2B5EF4-FFF2-40B4-BE49-F238E27FC236}">
              <a16:creationId xmlns:a16="http://schemas.microsoft.com/office/drawing/2014/main" id="{404C3BA9-7B2D-4042-8F29-10D1917E3FB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31" name="Text 138">
          <a:extLst>
            <a:ext uri="{FF2B5EF4-FFF2-40B4-BE49-F238E27FC236}">
              <a16:creationId xmlns:a16="http://schemas.microsoft.com/office/drawing/2014/main" id="{7D44E0A0-0BA9-4D0A-8F06-A89F2DE17909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2" name="Text 139">
          <a:extLst>
            <a:ext uri="{FF2B5EF4-FFF2-40B4-BE49-F238E27FC236}">
              <a16:creationId xmlns:a16="http://schemas.microsoft.com/office/drawing/2014/main" id="{F5EE7744-245D-4336-A346-B9287C9A0CC1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3" name="Text 140">
          <a:extLst>
            <a:ext uri="{FF2B5EF4-FFF2-40B4-BE49-F238E27FC236}">
              <a16:creationId xmlns:a16="http://schemas.microsoft.com/office/drawing/2014/main" id="{5D01AD30-273C-4695-8BE1-9AF709E110B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4" name="Text 141">
          <a:extLst>
            <a:ext uri="{FF2B5EF4-FFF2-40B4-BE49-F238E27FC236}">
              <a16:creationId xmlns:a16="http://schemas.microsoft.com/office/drawing/2014/main" id="{3315AC3D-6FC9-455A-80F4-89D6B2B4182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5" name="Text 142">
          <a:extLst>
            <a:ext uri="{FF2B5EF4-FFF2-40B4-BE49-F238E27FC236}">
              <a16:creationId xmlns:a16="http://schemas.microsoft.com/office/drawing/2014/main" id="{269B96A4-EA59-4384-B820-D3EF0F75C92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36" name="Text 143">
          <a:extLst>
            <a:ext uri="{FF2B5EF4-FFF2-40B4-BE49-F238E27FC236}">
              <a16:creationId xmlns:a16="http://schemas.microsoft.com/office/drawing/2014/main" id="{B6EF6ECB-D21E-4E13-99AD-D071A810F50E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37" name="Text 144">
          <a:extLst>
            <a:ext uri="{FF2B5EF4-FFF2-40B4-BE49-F238E27FC236}">
              <a16:creationId xmlns:a16="http://schemas.microsoft.com/office/drawing/2014/main" id="{D9629E9D-65EE-4BE1-AB37-84708C90A908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38" name="Text 145">
          <a:extLst>
            <a:ext uri="{FF2B5EF4-FFF2-40B4-BE49-F238E27FC236}">
              <a16:creationId xmlns:a16="http://schemas.microsoft.com/office/drawing/2014/main" id="{A9B725FF-B7CC-46B2-9C05-7D447D074033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39" name="Text 146">
          <a:extLst>
            <a:ext uri="{FF2B5EF4-FFF2-40B4-BE49-F238E27FC236}">
              <a16:creationId xmlns:a16="http://schemas.microsoft.com/office/drawing/2014/main" id="{600BD96C-0EA9-4FFB-8596-7787E2738C0A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0" name="Text 147">
          <a:extLst>
            <a:ext uri="{FF2B5EF4-FFF2-40B4-BE49-F238E27FC236}">
              <a16:creationId xmlns:a16="http://schemas.microsoft.com/office/drawing/2014/main" id="{D21B3BF6-EB8E-46C5-B133-913A0133B86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41" name="Text 148">
          <a:extLst>
            <a:ext uri="{FF2B5EF4-FFF2-40B4-BE49-F238E27FC236}">
              <a16:creationId xmlns:a16="http://schemas.microsoft.com/office/drawing/2014/main" id="{D2C6701B-B315-41EE-8AEA-A7A9E8844338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2" name="Text 149">
          <a:extLst>
            <a:ext uri="{FF2B5EF4-FFF2-40B4-BE49-F238E27FC236}">
              <a16:creationId xmlns:a16="http://schemas.microsoft.com/office/drawing/2014/main" id="{FC922755-A623-4B88-8112-33384D2A5633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43" name="Text 150">
          <a:extLst>
            <a:ext uri="{FF2B5EF4-FFF2-40B4-BE49-F238E27FC236}">
              <a16:creationId xmlns:a16="http://schemas.microsoft.com/office/drawing/2014/main" id="{FBBE80F2-5908-4FBA-B34A-C41728AEA0AE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4" name="Text 151">
          <a:extLst>
            <a:ext uri="{FF2B5EF4-FFF2-40B4-BE49-F238E27FC236}">
              <a16:creationId xmlns:a16="http://schemas.microsoft.com/office/drawing/2014/main" id="{00AB31C1-C11D-4F13-A269-45629D996653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5" name="Text 152">
          <a:extLst>
            <a:ext uri="{FF2B5EF4-FFF2-40B4-BE49-F238E27FC236}">
              <a16:creationId xmlns:a16="http://schemas.microsoft.com/office/drawing/2014/main" id="{433D4C26-E1AF-4317-964F-497445EB5DD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6" name="Text 153">
          <a:extLst>
            <a:ext uri="{FF2B5EF4-FFF2-40B4-BE49-F238E27FC236}">
              <a16:creationId xmlns:a16="http://schemas.microsoft.com/office/drawing/2014/main" id="{B324D065-EFB9-488B-97B7-C10FFF7DC25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647" name="Text 154">
          <a:extLst>
            <a:ext uri="{FF2B5EF4-FFF2-40B4-BE49-F238E27FC236}">
              <a16:creationId xmlns:a16="http://schemas.microsoft.com/office/drawing/2014/main" id="{891363D3-8425-49E3-BC36-66B3AF17D64C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648" name="Text 155">
          <a:extLst>
            <a:ext uri="{FF2B5EF4-FFF2-40B4-BE49-F238E27FC236}">
              <a16:creationId xmlns:a16="http://schemas.microsoft.com/office/drawing/2014/main" id="{49B9C7CD-FB24-40D9-86F9-5C3D81264DC4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649" name="Text 156">
          <a:extLst>
            <a:ext uri="{FF2B5EF4-FFF2-40B4-BE49-F238E27FC236}">
              <a16:creationId xmlns:a16="http://schemas.microsoft.com/office/drawing/2014/main" id="{E46BFCD7-1070-4547-9B89-A7DAA51CD377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50" name="Text 157">
          <a:extLst>
            <a:ext uri="{FF2B5EF4-FFF2-40B4-BE49-F238E27FC236}">
              <a16:creationId xmlns:a16="http://schemas.microsoft.com/office/drawing/2014/main" id="{FE013761-3FE7-4D5B-AACC-D6791D188788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51" name="Text 159">
          <a:extLst>
            <a:ext uri="{FF2B5EF4-FFF2-40B4-BE49-F238E27FC236}">
              <a16:creationId xmlns:a16="http://schemas.microsoft.com/office/drawing/2014/main" id="{54D9E14F-75DE-4F5A-94BA-7E0F3E659ED9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52" name="Text 161">
          <a:extLst>
            <a:ext uri="{FF2B5EF4-FFF2-40B4-BE49-F238E27FC236}">
              <a16:creationId xmlns:a16="http://schemas.microsoft.com/office/drawing/2014/main" id="{3CBE0783-E07C-4218-BFB8-59391E804755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653" name="Text 162">
          <a:extLst>
            <a:ext uri="{FF2B5EF4-FFF2-40B4-BE49-F238E27FC236}">
              <a16:creationId xmlns:a16="http://schemas.microsoft.com/office/drawing/2014/main" id="{15A23F6A-276D-4CC0-AB7A-FA40B00ED581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654" name="Text 163">
          <a:extLst>
            <a:ext uri="{FF2B5EF4-FFF2-40B4-BE49-F238E27FC236}">
              <a16:creationId xmlns:a16="http://schemas.microsoft.com/office/drawing/2014/main" id="{D30BC438-1ED1-4BA3-A5CD-DF498EBDB5E9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655" name="Text 164">
          <a:extLst>
            <a:ext uri="{FF2B5EF4-FFF2-40B4-BE49-F238E27FC236}">
              <a16:creationId xmlns:a16="http://schemas.microsoft.com/office/drawing/2014/main" id="{18975087-C334-44E1-80F3-831C0E0C28FF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190500</xdr:colOff>
      <xdr:row>20</xdr:row>
      <xdr:rowOff>57150</xdr:rowOff>
    </xdr:to>
    <xdr:sp macro="" textlink="">
      <xdr:nvSpPr>
        <xdr:cNvPr id="2656" name="Text 165">
          <a:extLst>
            <a:ext uri="{FF2B5EF4-FFF2-40B4-BE49-F238E27FC236}">
              <a16:creationId xmlns:a16="http://schemas.microsoft.com/office/drawing/2014/main" id="{18C9C380-DECE-4FB6-8BF6-3BE311911570}"/>
            </a:ext>
          </a:extLst>
        </xdr:cNvPr>
        <xdr:cNvSpPr txBox="1">
          <a:spLocks noChangeArrowheads="1"/>
        </xdr:cNvSpPr>
      </xdr:nvSpPr>
      <xdr:spPr bwMode="auto">
        <a:xfrm>
          <a:off x="4448175" y="399097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190500</xdr:colOff>
      <xdr:row>20</xdr:row>
      <xdr:rowOff>57150</xdr:rowOff>
    </xdr:to>
    <xdr:sp macro="" textlink="">
      <xdr:nvSpPr>
        <xdr:cNvPr id="2657" name="Text 166">
          <a:extLst>
            <a:ext uri="{FF2B5EF4-FFF2-40B4-BE49-F238E27FC236}">
              <a16:creationId xmlns:a16="http://schemas.microsoft.com/office/drawing/2014/main" id="{79181A5A-F280-42F5-ADFB-C4B138C04570}"/>
            </a:ext>
          </a:extLst>
        </xdr:cNvPr>
        <xdr:cNvSpPr txBox="1">
          <a:spLocks noChangeArrowheads="1"/>
        </xdr:cNvSpPr>
      </xdr:nvSpPr>
      <xdr:spPr bwMode="auto">
        <a:xfrm>
          <a:off x="4448175" y="399097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658" name="Text 167">
          <a:extLst>
            <a:ext uri="{FF2B5EF4-FFF2-40B4-BE49-F238E27FC236}">
              <a16:creationId xmlns:a16="http://schemas.microsoft.com/office/drawing/2014/main" id="{34A78247-D3D2-4E64-B332-4DB8F1881A7C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659" name="Text 168">
          <a:extLst>
            <a:ext uri="{FF2B5EF4-FFF2-40B4-BE49-F238E27FC236}">
              <a16:creationId xmlns:a16="http://schemas.microsoft.com/office/drawing/2014/main" id="{0F0ECD4D-309F-484F-A9A9-1EC284FE66B0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660" name="Text 169">
          <a:extLst>
            <a:ext uri="{FF2B5EF4-FFF2-40B4-BE49-F238E27FC236}">
              <a16:creationId xmlns:a16="http://schemas.microsoft.com/office/drawing/2014/main" id="{C400024E-BA9B-46C9-B356-EC888EB470C2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661" name="Text 170">
          <a:extLst>
            <a:ext uri="{FF2B5EF4-FFF2-40B4-BE49-F238E27FC236}">
              <a16:creationId xmlns:a16="http://schemas.microsoft.com/office/drawing/2014/main" id="{B7946377-04D3-4F27-9158-CBC3DC436B50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662" name="Text 171">
          <a:extLst>
            <a:ext uri="{FF2B5EF4-FFF2-40B4-BE49-F238E27FC236}">
              <a16:creationId xmlns:a16="http://schemas.microsoft.com/office/drawing/2014/main" id="{2E85DED4-B6AB-4DBB-B04B-E162762B60F9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663" name="Text 172">
          <a:extLst>
            <a:ext uri="{FF2B5EF4-FFF2-40B4-BE49-F238E27FC236}">
              <a16:creationId xmlns:a16="http://schemas.microsoft.com/office/drawing/2014/main" id="{6A0D4B79-15FC-42F8-B7F1-6BFD101BE022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664" name="Text 173">
          <a:extLst>
            <a:ext uri="{FF2B5EF4-FFF2-40B4-BE49-F238E27FC236}">
              <a16:creationId xmlns:a16="http://schemas.microsoft.com/office/drawing/2014/main" id="{2E9D9930-1A28-4FC6-98AE-02C3A702394F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665" name="Text 174">
          <a:extLst>
            <a:ext uri="{FF2B5EF4-FFF2-40B4-BE49-F238E27FC236}">
              <a16:creationId xmlns:a16="http://schemas.microsoft.com/office/drawing/2014/main" id="{0335C44B-2E23-45F9-88DB-8B5FE7446D01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666" name="Text 175">
          <a:extLst>
            <a:ext uri="{FF2B5EF4-FFF2-40B4-BE49-F238E27FC236}">
              <a16:creationId xmlns:a16="http://schemas.microsoft.com/office/drawing/2014/main" id="{67F392B7-22AD-4339-A954-3FA0E944994C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667" name="Text 176">
          <a:extLst>
            <a:ext uri="{FF2B5EF4-FFF2-40B4-BE49-F238E27FC236}">
              <a16:creationId xmlns:a16="http://schemas.microsoft.com/office/drawing/2014/main" id="{BAF8BE9F-D322-413C-9F49-2F5C2A7F4398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668" name="Text 177">
          <a:extLst>
            <a:ext uri="{FF2B5EF4-FFF2-40B4-BE49-F238E27FC236}">
              <a16:creationId xmlns:a16="http://schemas.microsoft.com/office/drawing/2014/main" id="{923C1B48-DE8D-4E65-972C-379818D154FE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669" name="Text 178">
          <a:extLst>
            <a:ext uri="{FF2B5EF4-FFF2-40B4-BE49-F238E27FC236}">
              <a16:creationId xmlns:a16="http://schemas.microsoft.com/office/drawing/2014/main" id="{ABE93A00-3957-4D70-B351-AD7799686166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670" name="Text 179">
          <a:extLst>
            <a:ext uri="{FF2B5EF4-FFF2-40B4-BE49-F238E27FC236}">
              <a16:creationId xmlns:a16="http://schemas.microsoft.com/office/drawing/2014/main" id="{7D774F5F-799F-4A1E-9B0D-6A9124849864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671" name="Text 180">
          <a:extLst>
            <a:ext uri="{FF2B5EF4-FFF2-40B4-BE49-F238E27FC236}">
              <a16:creationId xmlns:a16="http://schemas.microsoft.com/office/drawing/2014/main" id="{B450F629-93F1-4442-91C4-6CD01ABA6420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72" name="Text 181">
          <a:extLst>
            <a:ext uri="{FF2B5EF4-FFF2-40B4-BE49-F238E27FC236}">
              <a16:creationId xmlns:a16="http://schemas.microsoft.com/office/drawing/2014/main" id="{362F7544-AEEA-4459-AFFA-E3F190E8AEC7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73" name="Text 182">
          <a:extLst>
            <a:ext uri="{FF2B5EF4-FFF2-40B4-BE49-F238E27FC236}">
              <a16:creationId xmlns:a16="http://schemas.microsoft.com/office/drawing/2014/main" id="{259739DB-DF89-4887-9CCC-0F6FE6F4E1E6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74" name="Text 183">
          <a:extLst>
            <a:ext uri="{FF2B5EF4-FFF2-40B4-BE49-F238E27FC236}">
              <a16:creationId xmlns:a16="http://schemas.microsoft.com/office/drawing/2014/main" id="{450DE31D-D1FF-4460-ACC0-1871FDAD89EB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75" name="Text 184">
          <a:extLst>
            <a:ext uri="{FF2B5EF4-FFF2-40B4-BE49-F238E27FC236}">
              <a16:creationId xmlns:a16="http://schemas.microsoft.com/office/drawing/2014/main" id="{787D92E9-CB55-49FF-A18C-C00555798AD0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676" name="Text 185">
          <a:extLst>
            <a:ext uri="{FF2B5EF4-FFF2-40B4-BE49-F238E27FC236}">
              <a16:creationId xmlns:a16="http://schemas.microsoft.com/office/drawing/2014/main" id="{A048D891-BE12-4E4A-9BA2-D01A72C97A27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677" name="Text 186">
          <a:extLst>
            <a:ext uri="{FF2B5EF4-FFF2-40B4-BE49-F238E27FC236}">
              <a16:creationId xmlns:a16="http://schemas.microsoft.com/office/drawing/2014/main" id="{4E42CE07-6261-4237-84C4-99FBF92796F6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678" name="Text 187">
          <a:extLst>
            <a:ext uri="{FF2B5EF4-FFF2-40B4-BE49-F238E27FC236}">
              <a16:creationId xmlns:a16="http://schemas.microsoft.com/office/drawing/2014/main" id="{3D486F71-2324-441A-900C-02791170CC8D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679" name="Text 188">
          <a:extLst>
            <a:ext uri="{FF2B5EF4-FFF2-40B4-BE49-F238E27FC236}">
              <a16:creationId xmlns:a16="http://schemas.microsoft.com/office/drawing/2014/main" id="{95554F19-17D1-4B71-99A8-FC9736D7E69C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680" name="Text 189">
          <a:extLst>
            <a:ext uri="{FF2B5EF4-FFF2-40B4-BE49-F238E27FC236}">
              <a16:creationId xmlns:a16="http://schemas.microsoft.com/office/drawing/2014/main" id="{C63F3761-5AF9-4A04-B935-2C1CE9CB1B3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681" name="Text 190">
          <a:extLst>
            <a:ext uri="{FF2B5EF4-FFF2-40B4-BE49-F238E27FC236}">
              <a16:creationId xmlns:a16="http://schemas.microsoft.com/office/drawing/2014/main" id="{017CEAC4-5719-4943-8738-B71E2500BA4C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682" name="Text 191">
          <a:extLst>
            <a:ext uri="{FF2B5EF4-FFF2-40B4-BE49-F238E27FC236}">
              <a16:creationId xmlns:a16="http://schemas.microsoft.com/office/drawing/2014/main" id="{8F15C1E1-053C-406A-BE96-8D8ADAB8DDDF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683" name="Text 192">
          <a:extLst>
            <a:ext uri="{FF2B5EF4-FFF2-40B4-BE49-F238E27FC236}">
              <a16:creationId xmlns:a16="http://schemas.microsoft.com/office/drawing/2014/main" id="{4CB4A257-65A0-4B42-BAB4-7B874BA27D31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684" name="Text 193">
          <a:extLst>
            <a:ext uri="{FF2B5EF4-FFF2-40B4-BE49-F238E27FC236}">
              <a16:creationId xmlns:a16="http://schemas.microsoft.com/office/drawing/2014/main" id="{B338CE0E-75A6-43A0-B098-5881A8877D91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685" name="Text 194">
          <a:extLst>
            <a:ext uri="{FF2B5EF4-FFF2-40B4-BE49-F238E27FC236}">
              <a16:creationId xmlns:a16="http://schemas.microsoft.com/office/drawing/2014/main" id="{E8C2738E-C73D-43F5-9DA3-4BC105432CAE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686" name="Text 195">
          <a:extLst>
            <a:ext uri="{FF2B5EF4-FFF2-40B4-BE49-F238E27FC236}">
              <a16:creationId xmlns:a16="http://schemas.microsoft.com/office/drawing/2014/main" id="{3A12EE88-9355-4C3F-B487-9F0B992D5683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687" name="Text 196">
          <a:extLst>
            <a:ext uri="{FF2B5EF4-FFF2-40B4-BE49-F238E27FC236}">
              <a16:creationId xmlns:a16="http://schemas.microsoft.com/office/drawing/2014/main" id="{951F5B10-B375-40EE-896C-DAE3210BC5C7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88" name="Text 197">
          <a:extLst>
            <a:ext uri="{FF2B5EF4-FFF2-40B4-BE49-F238E27FC236}">
              <a16:creationId xmlns:a16="http://schemas.microsoft.com/office/drawing/2014/main" id="{35F01934-45B1-4851-8D5C-0EAA311E285E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89" name="Text 198">
          <a:extLst>
            <a:ext uri="{FF2B5EF4-FFF2-40B4-BE49-F238E27FC236}">
              <a16:creationId xmlns:a16="http://schemas.microsoft.com/office/drawing/2014/main" id="{AE3285B7-E7A7-420E-AEA5-C3EE502CEECE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90" name="Text 199">
          <a:extLst>
            <a:ext uri="{FF2B5EF4-FFF2-40B4-BE49-F238E27FC236}">
              <a16:creationId xmlns:a16="http://schemas.microsoft.com/office/drawing/2014/main" id="{C2BAB420-A10D-4820-9E75-2FFE314436F5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91" name="Text 200">
          <a:extLst>
            <a:ext uri="{FF2B5EF4-FFF2-40B4-BE49-F238E27FC236}">
              <a16:creationId xmlns:a16="http://schemas.microsoft.com/office/drawing/2014/main" id="{BF59368A-2161-4701-94E5-5BF2BBC7E14B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692" name="Text 201">
          <a:extLst>
            <a:ext uri="{FF2B5EF4-FFF2-40B4-BE49-F238E27FC236}">
              <a16:creationId xmlns:a16="http://schemas.microsoft.com/office/drawing/2014/main" id="{EB263555-FECF-478D-A98E-0E82CF5AE537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693" name="Text 202">
          <a:extLst>
            <a:ext uri="{FF2B5EF4-FFF2-40B4-BE49-F238E27FC236}">
              <a16:creationId xmlns:a16="http://schemas.microsoft.com/office/drawing/2014/main" id="{B1E94DDC-C37E-48B2-8BE2-3C646EC8C5B2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694" name="Text 211">
          <a:extLst>
            <a:ext uri="{FF2B5EF4-FFF2-40B4-BE49-F238E27FC236}">
              <a16:creationId xmlns:a16="http://schemas.microsoft.com/office/drawing/2014/main" id="{DDA3A212-1E94-4C07-8901-4A05C6C06903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695" name="Text 212">
          <a:extLst>
            <a:ext uri="{FF2B5EF4-FFF2-40B4-BE49-F238E27FC236}">
              <a16:creationId xmlns:a16="http://schemas.microsoft.com/office/drawing/2014/main" id="{E10F87BE-DB00-4512-AD1D-4EF40F177AC6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696" name="Text 213">
          <a:extLst>
            <a:ext uri="{FF2B5EF4-FFF2-40B4-BE49-F238E27FC236}">
              <a16:creationId xmlns:a16="http://schemas.microsoft.com/office/drawing/2014/main" id="{2B5E1A41-96D8-461F-BF93-62CE29E86C4C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697" name="Text 214">
          <a:extLst>
            <a:ext uri="{FF2B5EF4-FFF2-40B4-BE49-F238E27FC236}">
              <a16:creationId xmlns:a16="http://schemas.microsoft.com/office/drawing/2014/main" id="{FE3D0161-223B-45C8-B5E5-400D1BA65057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190500</xdr:colOff>
      <xdr:row>20</xdr:row>
      <xdr:rowOff>57150</xdr:rowOff>
    </xdr:to>
    <xdr:sp macro="" textlink="">
      <xdr:nvSpPr>
        <xdr:cNvPr id="2698" name="Text 215">
          <a:extLst>
            <a:ext uri="{FF2B5EF4-FFF2-40B4-BE49-F238E27FC236}">
              <a16:creationId xmlns:a16="http://schemas.microsoft.com/office/drawing/2014/main" id="{C766B8B1-C683-413E-9B5F-0B26B4007853}"/>
            </a:ext>
          </a:extLst>
        </xdr:cNvPr>
        <xdr:cNvSpPr txBox="1">
          <a:spLocks noChangeArrowheads="1"/>
        </xdr:cNvSpPr>
      </xdr:nvSpPr>
      <xdr:spPr bwMode="auto">
        <a:xfrm>
          <a:off x="4448175" y="399097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190500</xdr:colOff>
      <xdr:row>20</xdr:row>
      <xdr:rowOff>57150</xdr:rowOff>
    </xdr:to>
    <xdr:sp macro="" textlink="">
      <xdr:nvSpPr>
        <xdr:cNvPr id="2699" name="Text 216">
          <a:extLst>
            <a:ext uri="{FF2B5EF4-FFF2-40B4-BE49-F238E27FC236}">
              <a16:creationId xmlns:a16="http://schemas.microsoft.com/office/drawing/2014/main" id="{5FAD1B8D-3381-4AE2-B1F6-BBE6ECEC7690}"/>
            </a:ext>
          </a:extLst>
        </xdr:cNvPr>
        <xdr:cNvSpPr txBox="1">
          <a:spLocks noChangeArrowheads="1"/>
        </xdr:cNvSpPr>
      </xdr:nvSpPr>
      <xdr:spPr bwMode="auto">
        <a:xfrm>
          <a:off x="4448175" y="399097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700" name="Text 217">
          <a:extLst>
            <a:ext uri="{FF2B5EF4-FFF2-40B4-BE49-F238E27FC236}">
              <a16:creationId xmlns:a16="http://schemas.microsoft.com/office/drawing/2014/main" id="{08B5C23A-04CA-41AD-B302-FF086747AF6D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701" name="Text 218">
          <a:extLst>
            <a:ext uri="{FF2B5EF4-FFF2-40B4-BE49-F238E27FC236}">
              <a16:creationId xmlns:a16="http://schemas.microsoft.com/office/drawing/2014/main" id="{69D9098C-862C-47AF-8C89-96FC32B7F4DF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702" name="Text 219">
          <a:extLst>
            <a:ext uri="{FF2B5EF4-FFF2-40B4-BE49-F238E27FC236}">
              <a16:creationId xmlns:a16="http://schemas.microsoft.com/office/drawing/2014/main" id="{BB7D8659-9C1D-48FC-83CB-466FA4162C1E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703" name="Text 220">
          <a:extLst>
            <a:ext uri="{FF2B5EF4-FFF2-40B4-BE49-F238E27FC236}">
              <a16:creationId xmlns:a16="http://schemas.microsoft.com/office/drawing/2014/main" id="{B6A89B44-F1D7-4F27-AB38-F2C621737691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704" name="Text 221">
          <a:extLst>
            <a:ext uri="{FF2B5EF4-FFF2-40B4-BE49-F238E27FC236}">
              <a16:creationId xmlns:a16="http://schemas.microsoft.com/office/drawing/2014/main" id="{B6FE0A3B-D761-4FFC-9B87-2B4445EE06D3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705" name="Text 222">
          <a:extLst>
            <a:ext uri="{FF2B5EF4-FFF2-40B4-BE49-F238E27FC236}">
              <a16:creationId xmlns:a16="http://schemas.microsoft.com/office/drawing/2014/main" id="{BAA7C607-E1D6-43ED-A03A-AB850C8CDEDB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706" name="Text 223">
          <a:extLst>
            <a:ext uri="{FF2B5EF4-FFF2-40B4-BE49-F238E27FC236}">
              <a16:creationId xmlns:a16="http://schemas.microsoft.com/office/drawing/2014/main" id="{D05E89D6-2061-42EF-BB3B-95A7765FEA65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707" name="Text 224">
          <a:extLst>
            <a:ext uri="{FF2B5EF4-FFF2-40B4-BE49-F238E27FC236}">
              <a16:creationId xmlns:a16="http://schemas.microsoft.com/office/drawing/2014/main" id="{A39E34C5-E8CB-4CEB-BABF-4ABF6EB65DF3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708" name="Text 225">
          <a:extLst>
            <a:ext uri="{FF2B5EF4-FFF2-40B4-BE49-F238E27FC236}">
              <a16:creationId xmlns:a16="http://schemas.microsoft.com/office/drawing/2014/main" id="{CE5FC570-5809-4DF2-BD08-F9E4378421D9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709" name="Text 226">
          <a:extLst>
            <a:ext uri="{FF2B5EF4-FFF2-40B4-BE49-F238E27FC236}">
              <a16:creationId xmlns:a16="http://schemas.microsoft.com/office/drawing/2014/main" id="{010ADC69-E67C-444B-A14C-6963FAB9ADC0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710" name="Text 227">
          <a:extLst>
            <a:ext uri="{FF2B5EF4-FFF2-40B4-BE49-F238E27FC236}">
              <a16:creationId xmlns:a16="http://schemas.microsoft.com/office/drawing/2014/main" id="{9D192E2A-40CA-44DD-A35D-41E0FF18BE86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711" name="Text 228">
          <a:extLst>
            <a:ext uri="{FF2B5EF4-FFF2-40B4-BE49-F238E27FC236}">
              <a16:creationId xmlns:a16="http://schemas.microsoft.com/office/drawing/2014/main" id="{BE4C766D-B58B-455D-B30A-6CBAB8A304EF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712" name="Text 229">
          <a:extLst>
            <a:ext uri="{FF2B5EF4-FFF2-40B4-BE49-F238E27FC236}">
              <a16:creationId xmlns:a16="http://schemas.microsoft.com/office/drawing/2014/main" id="{35652A40-DE98-45DF-85FC-DB9D4F9D1258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713" name="Text 230">
          <a:extLst>
            <a:ext uri="{FF2B5EF4-FFF2-40B4-BE49-F238E27FC236}">
              <a16:creationId xmlns:a16="http://schemas.microsoft.com/office/drawing/2014/main" id="{2250DF58-1F89-41E8-8BFD-EBFC14E58EB9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714" name="Text 231">
          <a:extLst>
            <a:ext uri="{FF2B5EF4-FFF2-40B4-BE49-F238E27FC236}">
              <a16:creationId xmlns:a16="http://schemas.microsoft.com/office/drawing/2014/main" id="{F3477B56-4D95-4F4E-92C2-EFE86575058C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715" name="Text 232">
          <a:extLst>
            <a:ext uri="{FF2B5EF4-FFF2-40B4-BE49-F238E27FC236}">
              <a16:creationId xmlns:a16="http://schemas.microsoft.com/office/drawing/2014/main" id="{D9A7B584-F976-408A-B38C-3CA505EDE99A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716" name="Text 233">
          <a:extLst>
            <a:ext uri="{FF2B5EF4-FFF2-40B4-BE49-F238E27FC236}">
              <a16:creationId xmlns:a16="http://schemas.microsoft.com/office/drawing/2014/main" id="{7D000A41-9821-42CF-A204-05E4A6C13B67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717" name="Text 234">
          <a:extLst>
            <a:ext uri="{FF2B5EF4-FFF2-40B4-BE49-F238E27FC236}">
              <a16:creationId xmlns:a16="http://schemas.microsoft.com/office/drawing/2014/main" id="{C745137D-06A6-48AC-B31A-07AF0F377FEF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718" name="Text 235">
          <a:extLst>
            <a:ext uri="{FF2B5EF4-FFF2-40B4-BE49-F238E27FC236}">
              <a16:creationId xmlns:a16="http://schemas.microsoft.com/office/drawing/2014/main" id="{2E203AA3-A4F7-4BD9-A006-CA3E632D39F3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719" name="Text 236">
          <a:extLst>
            <a:ext uri="{FF2B5EF4-FFF2-40B4-BE49-F238E27FC236}">
              <a16:creationId xmlns:a16="http://schemas.microsoft.com/office/drawing/2014/main" id="{5A9C64AD-46D3-43B0-9BC9-8EEA001BAC46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720" name="Text 237">
          <a:extLst>
            <a:ext uri="{FF2B5EF4-FFF2-40B4-BE49-F238E27FC236}">
              <a16:creationId xmlns:a16="http://schemas.microsoft.com/office/drawing/2014/main" id="{119A5A1C-F467-446E-8979-0B92879E0D49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721" name="Text 238">
          <a:extLst>
            <a:ext uri="{FF2B5EF4-FFF2-40B4-BE49-F238E27FC236}">
              <a16:creationId xmlns:a16="http://schemas.microsoft.com/office/drawing/2014/main" id="{3A71D753-58CB-4742-9019-54CA0536E895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722" name="Text 239">
          <a:extLst>
            <a:ext uri="{FF2B5EF4-FFF2-40B4-BE49-F238E27FC236}">
              <a16:creationId xmlns:a16="http://schemas.microsoft.com/office/drawing/2014/main" id="{CDEB6962-0EB7-4969-8CAE-47C1359F529C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723" name="Text 240">
          <a:extLst>
            <a:ext uri="{FF2B5EF4-FFF2-40B4-BE49-F238E27FC236}">
              <a16:creationId xmlns:a16="http://schemas.microsoft.com/office/drawing/2014/main" id="{BB385D01-F64C-4845-AEA4-933F5756B221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724" name="Text 241">
          <a:extLst>
            <a:ext uri="{FF2B5EF4-FFF2-40B4-BE49-F238E27FC236}">
              <a16:creationId xmlns:a16="http://schemas.microsoft.com/office/drawing/2014/main" id="{63C104A9-C374-4ACE-BB70-1185DF585A71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725" name="Text 242">
          <a:extLst>
            <a:ext uri="{FF2B5EF4-FFF2-40B4-BE49-F238E27FC236}">
              <a16:creationId xmlns:a16="http://schemas.microsoft.com/office/drawing/2014/main" id="{C3140E83-F0D1-4AC8-9B48-B4063D96C90B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726" name="Text 243">
          <a:extLst>
            <a:ext uri="{FF2B5EF4-FFF2-40B4-BE49-F238E27FC236}">
              <a16:creationId xmlns:a16="http://schemas.microsoft.com/office/drawing/2014/main" id="{9A98BBEE-B0C2-411B-B4B7-44860B87C886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727" name="Text 244">
          <a:extLst>
            <a:ext uri="{FF2B5EF4-FFF2-40B4-BE49-F238E27FC236}">
              <a16:creationId xmlns:a16="http://schemas.microsoft.com/office/drawing/2014/main" id="{151A976F-DEA2-4D58-AF55-AC633D471C77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728" name="Text 245">
          <a:extLst>
            <a:ext uri="{FF2B5EF4-FFF2-40B4-BE49-F238E27FC236}">
              <a16:creationId xmlns:a16="http://schemas.microsoft.com/office/drawing/2014/main" id="{0657DEE8-3627-4C14-9419-7A97947B892E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729" name="Text 246">
          <a:extLst>
            <a:ext uri="{FF2B5EF4-FFF2-40B4-BE49-F238E27FC236}">
              <a16:creationId xmlns:a16="http://schemas.microsoft.com/office/drawing/2014/main" id="{F748252E-314F-4D07-A535-419AC6EC3255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730" name="Text 247">
          <a:extLst>
            <a:ext uri="{FF2B5EF4-FFF2-40B4-BE49-F238E27FC236}">
              <a16:creationId xmlns:a16="http://schemas.microsoft.com/office/drawing/2014/main" id="{D139FDD2-4A8C-41EE-A5CE-D79F322B674B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731" name="Text 248">
          <a:extLst>
            <a:ext uri="{FF2B5EF4-FFF2-40B4-BE49-F238E27FC236}">
              <a16:creationId xmlns:a16="http://schemas.microsoft.com/office/drawing/2014/main" id="{B06F44BE-960F-4B79-8548-5D1E79006EDF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732" name="Text 249">
          <a:extLst>
            <a:ext uri="{FF2B5EF4-FFF2-40B4-BE49-F238E27FC236}">
              <a16:creationId xmlns:a16="http://schemas.microsoft.com/office/drawing/2014/main" id="{A8DFF579-97F5-4931-A5AD-675D5626B7D9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733" name="Text 250">
          <a:extLst>
            <a:ext uri="{FF2B5EF4-FFF2-40B4-BE49-F238E27FC236}">
              <a16:creationId xmlns:a16="http://schemas.microsoft.com/office/drawing/2014/main" id="{D5822A3E-64F6-4323-BF69-770FEBF2F34C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734" name="Text 251">
          <a:extLst>
            <a:ext uri="{FF2B5EF4-FFF2-40B4-BE49-F238E27FC236}">
              <a16:creationId xmlns:a16="http://schemas.microsoft.com/office/drawing/2014/main" id="{A8572091-FD61-4CD3-9AFF-DAB7BF148E1D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735" name="Text 252">
          <a:extLst>
            <a:ext uri="{FF2B5EF4-FFF2-40B4-BE49-F238E27FC236}">
              <a16:creationId xmlns:a16="http://schemas.microsoft.com/office/drawing/2014/main" id="{01F2BB35-2856-49DF-BA63-FA5EFD83D450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736" name="Text 253">
          <a:extLst>
            <a:ext uri="{FF2B5EF4-FFF2-40B4-BE49-F238E27FC236}">
              <a16:creationId xmlns:a16="http://schemas.microsoft.com/office/drawing/2014/main" id="{F38A6DAA-CC99-46AE-B67B-C18874A6278A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737" name="Text 254">
          <a:extLst>
            <a:ext uri="{FF2B5EF4-FFF2-40B4-BE49-F238E27FC236}">
              <a16:creationId xmlns:a16="http://schemas.microsoft.com/office/drawing/2014/main" id="{0EE5EDF8-4C4C-4E28-BE82-4B0F49AEBBE5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738" name="Text 255">
          <a:extLst>
            <a:ext uri="{FF2B5EF4-FFF2-40B4-BE49-F238E27FC236}">
              <a16:creationId xmlns:a16="http://schemas.microsoft.com/office/drawing/2014/main" id="{70570DAF-F197-4B3C-9366-A7594DF4106F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739" name="Text 256">
          <a:extLst>
            <a:ext uri="{FF2B5EF4-FFF2-40B4-BE49-F238E27FC236}">
              <a16:creationId xmlns:a16="http://schemas.microsoft.com/office/drawing/2014/main" id="{0BAAE85C-4F09-4CAE-BB22-C9607FC6A2F7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740" name="Text 257">
          <a:extLst>
            <a:ext uri="{FF2B5EF4-FFF2-40B4-BE49-F238E27FC236}">
              <a16:creationId xmlns:a16="http://schemas.microsoft.com/office/drawing/2014/main" id="{368F1AD0-27D1-447C-B598-454A6C1C4C5A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741" name="Text 258">
          <a:extLst>
            <a:ext uri="{FF2B5EF4-FFF2-40B4-BE49-F238E27FC236}">
              <a16:creationId xmlns:a16="http://schemas.microsoft.com/office/drawing/2014/main" id="{86DE4FC1-22B3-494D-AD49-AE1C8483FFB4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742" name="Text 259">
          <a:extLst>
            <a:ext uri="{FF2B5EF4-FFF2-40B4-BE49-F238E27FC236}">
              <a16:creationId xmlns:a16="http://schemas.microsoft.com/office/drawing/2014/main" id="{162A70FE-F2DF-4BA0-AB13-3C5477871D8A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743" name="Text 260">
          <a:extLst>
            <a:ext uri="{FF2B5EF4-FFF2-40B4-BE49-F238E27FC236}">
              <a16:creationId xmlns:a16="http://schemas.microsoft.com/office/drawing/2014/main" id="{7EAE22FD-998B-4060-B8BE-4C349A683DC8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44" name="Text 261">
          <a:extLst>
            <a:ext uri="{FF2B5EF4-FFF2-40B4-BE49-F238E27FC236}">
              <a16:creationId xmlns:a16="http://schemas.microsoft.com/office/drawing/2014/main" id="{0D649450-D62D-4BF4-910E-AAC7CF13CA6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45" name="Text 262">
          <a:extLst>
            <a:ext uri="{FF2B5EF4-FFF2-40B4-BE49-F238E27FC236}">
              <a16:creationId xmlns:a16="http://schemas.microsoft.com/office/drawing/2014/main" id="{99DA9BB3-34E5-476E-9995-AEFF0054C9E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46" name="Text 263">
          <a:extLst>
            <a:ext uri="{FF2B5EF4-FFF2-40B4-BE49-F238E27FC236}">
              <a16:creationId xmlns:a16="http://schemas.microsoft.com/office/drawing/2014/main" id="{3D383151-C8C3-4357-A31E-784577B5B83D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47" name="Text 264">
          <a:extLst>
            <a:ext uri="{FF2B5EF4-FFF2-40B4-BE49-F238E27FC236}">
              <a16:creationId xmlns:a16="http://schemas.microsoft.com/office/drawing/2014/main" id="{8986F0C6-1F1F-4D83-B66F-551C897F406F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48" name="Text 265">
          <a:extLst>
            <a:ext uri="{FF2B5EF4-FFF2-40B4-BE49-F238E27FC236}">
              <a16:creationId xmlns:a16="http://schemas.microsoft.com/office/drawing/2014/main" id="{DE5149DD-CD19-41A6-86B8-FFF51EFD752A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49" name="Text 266">
          <a:extLst>
            <a:ext uri="{FF2B5EF4-FFF2-40B4-BE49-F238E27FC236}">
              <a16:creationId xmlns:a16="http://schemas.microsoft.com/office/drawing/2014/main" id="{72B793DE-E56A-40F5-B8C9-EC7B53957CE7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50" name="Text 267">
          <a:extLst>
            <a:ext uri="{FF2B5EF4-FFF2-40B4-BE49-F238E27FC236}">
              <a16:creationId xmlns:a16="http://schemas.microsoft.com/office/drawing/2014/main" id="{13AE0505-4B5F-4A59-81A1-5449E0741057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51" name="Text 268">
          <a:extLst>
            <a:ext uri="{FF2B5EF4-FFF2-40B4-BE49-F238E27FC236}">
              <a16:creationId xmlns:a16="http://schemas.microsoft.com/office/drawing/2014/main" id="{EF451B00-C81C-4377-8006-5CDB9A5A17E2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752" name="Text 269">
          <a:extLst>
            <a:ext uri="{FF2B5EF4-FFF2-40B4-BE49-F238E27FC236}">
              <a16:creationId xmlns:a16="http://schemas.microsoft.com/office/drawing/2014/main" id="{6BBACBDF-7AD1-4677-BB10-934081D77403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753" name="Text 270">
          <a:extLst>
            <a:ext uri="{FF2B5EF4-FFF2-40B4-BE49-F238E27FC236}">
              <a16:creationId xmlns:a16="http://schemas.microsoft.com/office/drawing/2014/main" id="{DD3582AD-2C5A-4B7C-9DBA-13F822B1D802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754" name="Text 271">
          <a:extLst>
            <a:ext uri="{FF2B5EF4-FFF2-40B4-BE49-F238E27FC236}">
              <a16:creationId xmlns:a16="http://schemas.microsoft.com/office/drawing/2014/main" id="{18EB2DE3-113B-4C2D-ABEC-5457D71910BE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755" name="Text 272">
          <a:extLst>
            <a:ext uri="{FF2B5EF4-FFF2-40B4-BE49-F238E27FC236}">
              <a16:creationId xmlns:a16="http://schemas.microsoft.com/office/drawing/2014/main" id="{EC9A3C6B-2304-4B65-9B76-EBF9DD30C901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756" name="Text 273">
          <a:extLst>
            <a:ext uri="{FF2B5EF4-FFF2-40B4-BE49-F238E27FC236}">
              <a16:creationId xmlns:a16="http://schemas.microsoft.com/office/drawing/2014/main" id="{83B5A7B9-1A55-4AF2-975F-277E15555281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757" name="Text 274">
          <a:extLst>
            <a:ext uri="{FF2B5EF4-FFF2-40B4-BE49-F238E27FC236}">
              <a16:creationId xmlns:a16="http://schemas.microsoft.com/office/drawing/2014/main" id="{B7DB11A5-0C0A-4758-94FB-A9933B0829EB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758" name="Text 275">
          <a:extLst>
            <a:ext uri="{FF2B5EF4-FFF2-40B4-BE49-F238E27FC236}">
              <a16:creationId xmlns:a16="http://schemas.microsoft.com/office/drawing/2014/main" id="{92B014E9-9F92-4E26-AF61-D7B9A4EA475A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759" name="Text 276">
          <a:extLst>
            <a:ext uri="{FF2B5EF4-FFF2-40B4-BE49-F238E27FC236}">
              <a16:creationId xmlns:a16="http://schemas.microsoft.com/office/drawing/2014/main" id="{53904F40-7D2C-4F1B-86D3-405DBEB8C3E1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760" name="Text 277">
          <a:extLst>
            <a:ext uri="{FF2B5EF4-FFF2-40B4-BE49-F238E27FC236}">
              <a16:creationId xmlns:a16="http://schemas.microsoft.com/office/drawing/2014/main" id="{E0CDB352-72EE-4F53-AF10-ED7BC0582457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761" name="Text 278">
          <a:extLst>
            <a:ext uri="{FF2B5EF4-FFF2-40B4-BE49-F238E27FC236}">
              <a16:creationId xmlns:a16="http://schemas.microsoft.com/office/drawing/2014/main" id="{43A449C5-2B04-40F5-9781-8B9F6CB5E30A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762" name="Text 279">
          <a:extLst>
            <a:ext uri="{FF2B5EF4-FFF2-40B4-BE49-F238E27FC236}">
              <a16:creationId xmlns:a16="http://schemas.microsoft.com/office/drawing/2014/main" id="{94B6992A-DD92-4CBF-AE55-18C922C12497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763" name="Text 280">
          <a:extLst>
            <a:ext uri="{FF2B5EF4-FFF2-40B4-BE49-F238E27FC236}">
              <a16:creationId xmlns:a16="http://schemas.microsoft.com/office/drawing/2014/main" id="{47B8221E-F808-4B18-9FCA-E42C7CCA0C0F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764" name="Text 281">
          <a:extLst>
            <a:ext uri="{FF2B5EF4-FFF2-40B4-BE49-F238E27FC236}">
              <a16:creationId xmlns:a16="http://schemas.microsoft.com/office/drawing/2014/main" id="{15EE05E6-09BA-4816-8ED0-49D40A6D8233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765" name="Text 282">
          <a:extLst>
            <a:ext uri="{FF2B5EF4-FFF2-40B4-BE49-F238E27FC236}">
              <a16:creationId xmlns:a16="http://schemas.microsoft.com/office/drawing/2014/main" id="{E04F6484-2B26-429D-A353-E92B6A6A9A90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766" name="Text 283">
          <a:extLst>
            <a:ext uri="{FF2B5EF4-FFF2-40B4-BE49-F238E27FC236}">
              <a16:creationId xmlns:a16="http://schemas.microsoft.com/office/drawing/2014/main" id="{E31BBA3D-6782-4B79-834A-66D84EE40378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767" name="Text 284">
          <a:extLst>
            <a:ext uri="{FF2B5EF4-FFF2-40B4-BE49-F238E27FC236}">
              <a16:creationId xmlns:a16="http://schemas.microsoft.com/office/drawing/2014/main" id="{DDE0979C-9A48-4D95-AD99-B92FA04C0541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768" name="Text 285">
          <a:extLst>
            <a:ext uri="{FF2B5EF4-FFF2-40B4-BE49-F238E27FC236}">
              <a16:creationId xmlns:a16="http://schemas.microsoft.com/office/drawing/2014/main" id="{BD1D6B6A-63F8-4734-80F2-D9C4A03C3BFE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769" name="Text 286">
          <a:extLst>
            <a:ext uri="{FF2B5EF4-FFF2-40B4-BE49-F238E27FC236}">
              <a16:creationId xmlns:a16="http://schemas.microsoft.com/office/drawing/2014/main" id="{363E2C33-4452-4E9F-82A5-383E5CFC8119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770" name="Text 287">
          <a:extLst>
            <a:ext uri="{FF2B5EF4-FFF2-40B4-BE49-F238E27FC236}">
              <a16:creationId xmlns:a16="http://schemas.microsoft.com/office/drawing/2014/main" id="{E25B6A3E-0938-42A3-AF07-176FABE65B34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771" name="Text 288">
          <a:extLst>
            <a:ext uri="{FF2B5EF4-FFF2-40B4-BE49-F238E27FC236}">
              <a16:creationId xmlns:a16="http://schemas.microsoft.com/office/drawing/2014/main" id="{FD39A484-3431-495D-969F-96836DC0D9D8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772" name="Text 307">
          <a:extLst>
            <a:ext uri="{FF2B5EF4-FFF2-40B4-BE49-F238E27FC236}">
              <a16:creationId xmlns:a16="http://schemas.microsoft.com/office/drawing/2014/main" id="{94F8CB9F-0E14-452E-917F-09167924C091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773" name="Text 308">
          <a:extLst>
            <a:ext uri="{FF2B5EF4-FFF2-40B4-BE49-F238E27FC236}">
              <a16:creationId xmlns:a16="http://schemas.microsoft.com/office/drawing/2014/main" id="{80FE5297-105F-4505-B0FF-B6ED2B428919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4" name="Text 309">
          <a:extLst>
            <a:ext uri="{FF2B5EF4-FFF2-40B4-BE49-F238E27FC236}">
              <a16:creationId xmlns:a16="http://schemas.microsoft.com/office/drawing/2014/main" id="{C1D29895-23D4-4631-BD51-68261CF1F3D8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5" name="Text 310">
          <a:extLst>
            <a:ext uri="{FF2B5EF4-FFF2-40B4-BE49-F238E27FC236}">
              <a16:creationId xmlns:a16="http://schemas.microsoft.com/office/drawing/2014/main" id="{49780D79-796D-4257-846A-68240C426894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6" name="Text 311">
          <a:extLst>
            <a:ext uri="{FF2B5EF4-FFF2-40B4-BE49-F238E27FC236}">
              <a16:creationId xmlns:a16="http://schemas.microsoft.com/office/drawing/2014/main" id="{15B7283D-4EDC-41E8-AE5C-7F72F65556A0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7" name="Text 312">
          <a:extLst>
            <a:ext uri="{FF2B5EF4-FFF2-40B4-BE49-F238E27FC236}">
              <a16:creationId xmlns:a16="http://schemas.microsoft.com/office/drawing/2014/main" id="{B84707F9-61C9-455C-956F-67BBF9914487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8" name="Text 313">
          <a:extLst>
            <a:ext uri="{FF2B5EF4-FFF2-40B4-BE49-F238E27FC236}">
              <a16:creationId xmlns:a16="http://schemas.microsoft.com/office/drawing/2014/main" id="{8D44007E-105C-404E-BDEB-062A25D69D53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9" name="Text 314">
          <a:extLst>
            <a:ext uri="{FF2B5EF4-FFF2-40B4-BE49-F238E27FC236}">
              <a16:creationId xmlns:a16="http://schemas.microsoft.com/office/drawing/2014/main" id="{962D059B-3CDB-43B2-B7DF-64672B2B822A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780" name="Text 315">
          <a:extLst>
            <a:ext uri="{FF2B5EF4-FFF2-40B4-BE49-F238E27FC236}">
              <a16:creationId xmlns:a16="http://schemas.microsoft.com/office/drawing/2014/main" id="{BFB12CAB-9291-4298-9BBE-B95C3B6D5D57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781" name="Text 316">
          <a:extLst>
            <a:ext uri="{FF2B5EF4-FFF2-40B4-BE49-F238E27FC236}">
              <a16:creationId xmlns:a16="http://schemas.microsoft.com/office/drawing/2014/main" id="{737F51F3-A681-409F-85E4-84F1229B4EF3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782" name="Text 317">
          <a:extLst>
            <a:ext uri="{FF2B5EF4-FFF2-40B4-BE49-F238E27FC236}">
              <a16:creationId xmlns:a16="http://schemas.microsoft.com/office/drawing/2014/main" id="{635C3AEC-2183-4A41-BD6B-7FF923646662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783" name="Text 318">
          <a:extLst>
            <a:ext uri="{FF2B5EF4-FFF2-40B4-BE49-F238E27FC236}">
              <a16:creationId xmlns:a16="http://schemas.microsoft.com/office/drawing/2014/main" id="{48E4643F-B347-4C91-892B-E98DD6252C7C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84" name="Text 349">
          <a:extLst>
            <a:ext uri="{FF2B5EF4-FFF2-40B4-BE49-F238E27FC236}">
              <a16:creationId xmlns:a16="http://schemas.microsoft.com/office/drawing/2014/main" id="{AFE78FEC-AFBB-40C4-A8B4-0413864F7F6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85" name="Text 350">
          <a:extLst>
            <a:ext uri="{FF2B5EF4-FFF2-40B4-BE49-F238E27FC236}">
              <a16:creationId xmlns:a16="http://schemas.microsoft.com/office/drawing/2014/main" id="{0126ED12-278D-45E5-BC9D-627053F0DF58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86" name="Text 351">
          <a:extLst>
            <a:ext uri="{FF2B5EF4-FFF2-40B4-BE49-F238E27FC236}">
              <a16:creationId xmlns:a16="http://schemas.microsoft.com/office/drawing/2014/main" id="{51D839D2-B57C-4DF0-96DD-A8692365FCCF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87" name="Text 352">
          <a:extLst>
            <a:ext uri="{FF2B5EF4-FFF2-40B4-BE49-F238E27FC236}">
              <a16:creationId xmlns:a16="http://schemas.microsoft.com/office/drawing/2014/main" id="{B0E24723-ED81-4CB1-A115-442AD6102FA9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88" name="Text 353">
          <a:extLst>
            <a:ext uri="{FF2B5EF4-FFF2-40B4-BE49-F238E27FC236}">
              <a16:creationId xmlns:a16="http://schemas.microsoft.com/office/drawing/2014/main" id="{746D1FFA-B2C1-45DC-826D-014EA51B4C68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89" name="Text 354">
          <a:extLst>
            <a:ext uri="{FF2B5EF4-FFF2-40B4-BE49-F238E27FC236}">
              <a16:creationId xmlns:a16="http://schemas.microsoft.com/office/drawing/2014/main" id="{1C154FA5-3D0C-494C-9623-9A33A0AC58CC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90" name="Text 355">
          <a:extLst>
            <a:ext uri="{FF2B5EF4-FFF2-40B4-BE49-F238E27FC236}">
              <a16:creationId xmlns:a16="http://schemas.microsoft.com/office/drawing/2014/main" id="{FB71E7C7-A336-47B6-BF20-0CEDE0EE5270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91" name="Text 356">
          <a:extLst>
            <a:ext uri="{FF2B5EF4-FFF2-40B4-BE49-F238E27FC236}">
              <a16:creationId xmlns:a16="http://schemas.microsoft.com/office/drawing/2014/main" id="{023142F2-A33C-4394-B92B-9938D2709A0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92" name="Text 357">
          <a:extLst>
            <a:ext uri="{FF2B5EF4-FFF2-40B4-BE49-F238E27FC236}">
              <a16:creationId xmlns:a16="http://schemas.microsoft.com/office/drawing/2014/main" id="{95695D4B-915D-4EF3-99B1-D7F6DF5E3A09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93" name="Text 358">
          <a:extLst>
            <a:ext uri="{FF2B5EF4-FFF2-40B4-BE49-F238E27FC236}">
              <a16:creationId xmlns:a16="http://schemas.microsoft.com/office/drawing/2014/main" id="{BA9E353B-9C8E-4311-8A2B-71470E5D44C7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94" name="Text 359">
          <a:extLst>
            <a:ext uri="{FF2B5EF4-FFF2-40B4-BE49-F238E27FC236}">
              <a16:creationId xmlns:a16="http://schemas.microsoft.com/office/drawing/2014/main" id="{3760A6B8-875C-4AC4-89C6-1E5E56D3CF47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95" name="Text 360">
          <a:extLst>
            <a:ext uri="{FF2B5EF4-FFF2-40B4-BE49-F238E27FC236}">
              <a16:creationId xmlns:a16="http://schemas.microsoft.com/office/drawing/2014/main" id="{959D5057-AA7B-43AF-92EE-090DBD91035E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96" name="Text 361">
          <a:extLst>
            <a:ext uri="{FF2B5EF4-FFF2-40B4-BE49-F238E27FC236}">
              <a16:creationId xmlns:a16="http://schemas.microsoft.com/office/drawing/2014/main" id="{AA9CDD06-DE17-4E9F-8620-5D659763E0E1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97" name="Text 362">
          <a:extLst>
            <a:ext uri="{FF2B5EF4-FFF2-40B4-BE49-F238E27FC236}">
              <a16:creationId xmlns:a16="http://schemas.microsoft.com/office/drawing/2014/main" id="{43BEBEB4-25B3-45F4-B6CB-2E58E08935A8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29</xdr:row>
      <xdr:rowOff>104775</xdr:rowOff>
    </xdr:from>
    <xdr:to>
      <xdr:col>6</xdr:col>
      <xdr:colOff>238125</xdr:colOff>
      <xdr:row>31</xdr:row>
      <xdr:rowOff>104775</xdr:rowOff>
    </xdr:to>
    <xdr:sp macro="" textlink="">
      <xdr:nvSpPr>
        <xdr:cNvPr id="2798" name="Text 363">
          <a:extLst>
            <a:ext uri="{FF2B5EF4-FFF2-40B4-BE49-F238E27FC236}">
              <a16:creationId xmlns:a16="http://schemas.microsoft.com/office/drawing/2014/main" id="{46E75AD0-E094-4767-80FD-A96837A4F750}"/>
            </a:ext>
          </a:extLst>
        </xdr:cNvPr>
        <xdr:cNvSpPr txBox="1">
          <a:spLocks noChangeArrowheads="1"/>
        </xdr:cNvSpPr>
      </xdr:nvSpPr>
      <xdr:spPr bwMode="auto">
        <a:xfrm>
          <a:off x="4495800" y="6038850"/>
          <a:ext cx="13335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28</xdr:row>
      <xdr:rowOff>104775</xdr:rowOff>
    </xdr:from>
    <xdr:to>
      <xdr:col>6</xdr:col>
      <xdr:colOff>238125</xdr:colOff>
      <xdr:row>29</xdr:row>
      <xdr:rowOff>104775</xdr:rowOff>
    </xdr:to>
    <xdr:sp macro="" textlink="">
      <xdr:nvSpPr>
        <xdr:cNvPr id="2799" name="Text 364">
          <a:extLst>
            <a:ext uri="{FF2B5EF4-FFF2-40B4-BE49-F238E27FC236}">
              <a16:creationId xmlns:a16="http://schemas.microsoft.com/office/drawing/2014/main" id="{36BA01DE-AB58-471D-881E-5AAD0938D092}"/>
            </a:ext>
          </a:extLst>
        </xdr:cNvPr>
        <xdr:cNvSpPr txBox="1">
          <a:spLocks noChangeArrowheads="1"/>
        </xdr:cNvSpPr>
      </xdr:nvSpPr>
      <xdr:spPr bwMode="auto">
        <a:xfrm>
          <a:off x="4495800" y="583882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0" name="Text 365">
          <a:extLst>
            <a:ext uri="{FF2B5EF4-FFF2-40B4-BE49-F238E27FC236}">
              <a16:creationId xmlns:a16="http://schemas.microsoft.com/office/drawing/2014/main" id="{A6D7EB2C-326D-497E-9180-426ED0B6F1EE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1" name="Text 366">
          <a:extLst>
            <a:ext uri="{FF2B5EF4-FFF2-40B4-BE49-F238E27FC236}">
              <a16:creationId xmlns:a16="http://schemas.microsoft.com/office/drawing/2014/main" id="{D292E773-6852-4795-8A3A-BE930BC37820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02" name="Text 367">
          <a:extLst>
            <a:ext uri="{FF2B5EF4-FFF2-40B4-BE49-F238E27FC236}">
              <a16:creationId xmlns:a16="http://schemas.microsoft.com/office/drawing/2014/main" id="{C0A405C4-BED6-4716-9BF3-E926A03D1E9A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03" name="Text 368">
          <a:extLst>
            <a:ext uri="{FF2B5EF4-FFF2-40B4-BE49-F238E27FC236}">
              <a16:creationId xmlns:a16="http://schemas.microsoft.com/office/drawing/2014/main" id="{9FB394D5-9B7A-42E0-A591-FBAE2DED044E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4" name="Text 369">
          <a:extLst>
            <a:ext uri="{FF2B5EF4-FFF2-40B4-BE49-F238E27FC236}">
              <a16:creationId xmlns:a16="http://schemas.microsoft.com/office/drawing/2014/main" id="{2F3F8589-A991-4C59-9599-51214CC4200E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5" name="Text 370">
          <a:extLst>
            <a:ext uri="{FF2B5EF4-FFF2-40B4-BE49-F238E27FC236}">
              <a16:creationId xmlns:a16="http://schemas.microsoft.com/office/drawing/2014/main" id="{799C8B1E-63B0-4876-A4F7-76A073F5DFB3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06" name="Text 371">
          <a:extLst>
            <a:ext uri="{FF2B5EF4-FFF2-40B4-BE49-F238E27FC236}">
              <a16:creationId xmlns:a16="http://schemas.microsoft.com/office/drawing/2014/main" id="{199E13E9-135A-44B7-9A9A-8B2BBE5E528F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07" name="Text 372">
          <a:extLst>
            <a:ext uri="{FF2B5EF4-FFF2-40B4-BE49-F238E27FC236}">
              <a16:creationId xmlns:a16="http://schemas.microsoft.com/office/drawing/2014/main" id="{983AB55E-E809-43FC-A1EA-C3D9CBDCDE2C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8" name="Text 373">
          <a:extLst>
            <a:ext uri="{FF2B5EF4-FFF2-40B4-BE49-F238E27FC236}">
              <a16:creationId xmlns:a16="http://schemas.microsoft.com/office/drawing/2014/main" id="{E6FB5F9E-306C-4272-AC84-7E1E6E7E177D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9" name="Text 374">
          <a:extLst>
            <a:ext uri="{FF2B5EF4-FFF2-40B4-BE49-F238E27FC236}">
              <a16:creationId xmlns:a16="http://schemas.microsoft.com/office/drawing/2014/main" id="{B6F5FEA6-C9B8-415E-8671-AB84EEE896F9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10" name="Text 375">
          <a:extLst>
            <a:ext uri="{FF2B5EF4-FFF2-40B4-BE49-F238E27FC236}">
              <a16:creationId xmlns:a16="http://schemas.microsoft.com/office/drawing/2014/main" id="{A7BC6DB7-9432-4EB0-99FE-AF1E6422F9C4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11" name="Text 376">
          <a:extLst>
            <a:ext uri="{FF2B5EF4-FFF2-40B4-BE49-F238E27FC236}">
              <a16:creationId xmlns:a16="http://schemas.microsoft.com/office/drawing/2014/main" id="{4D64B412-7A0F-46F0-A113-5BE2A04650D4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12" name="Text 377">
          <a:extLst>
            <a:ext uri="{FF2B5EF4-FFF2-40B4-BE49-F238E27FC236}">
              <a16:creationId xmlns:a16="http://schemas.microsoft.com/office/drawing/2014/main" id="{AF53F202-55A6-430A-B95C-CAA6F52F6B84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13" name="Text 378">
          <a:extLst>
            <a:ext uri="{FF2B5EF4-FFF2-40B4-BE49-F238E27FC236}">
              <a16:creationId xmlns:a16="http://schemas.microsoft.com/office/drawing/2014/main" id="{7A2F19AD-9F72-43FD-A6E7-9C53CD9F709E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14" name="Text 379">
          <a:extLst>
            <a:ext uri="{FF2B5EF4-FFF2-40B4-BE49-F238E27FC236}">
              <a16:creationId xmlns:a16="http://schemas.microsoft.com/office/drawing/2014/main" id="{AACCA34B-ABAF-4FCC-8C96-D2AE546F9376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15" name="Text 380">
          <a:extLst>
            <a:ext uri="{FF2B5EF4-FFF2-40B4-BE49-F238E27FC236}">
              <a16:creationId xmlns:a16="http://schemas.microsoft.com/office/drawing/2014/main" id="{16BB5AE9-A2FF-49B2-B960-222E4A5E84D8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816" name="Text 381">
          <a:extLst>
            <a:ext uri="{FF2B5EF4-FFF2-40B4-BE49-F238E27FC236}">
              <a16:creationId xmlns:a16="http://schemas.microsoft.com/office/drawing/2014/main" id="{8F606CED-93BA-4718-8C54-7CF4831E4CA3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817" name="Text 382">
          <a:extLst>
            <a:ext uri="{FF2B5EF4-FFF2-40B4-BE49-F238E27FC236}">
              <a16:creationId xmlns:a16="http://schemas.microsoft.com/office/drawing/2014/main" id="{257E93F7-F2D0-4D1F-9B8B-B14CA803F3F5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18" name="Text 383">
          <a:extLst>
            <a:ext uri="{FF2B5EF4-FFF2-40B4-BE49-F238E27FC236}">
              <a16:creationId xmlns:a16="http://schemas.microsoft.com/office/drawing/2014/main" id="{1EAE24EE-0F85-4FF3-98E0-4ACA644BD76D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19" name="Text 384">
          <a:extLst>
            <a:ext uri="{FF2B5EF4-FFF2-40B4-BE49-F238E27FC236}">
              <a16:creationId xmlns:a16="http://schemas.microsoft.com/office/drawing/2014/main" id="{3732C107-B842-4EF8-A713-ABB0A3457144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820" name="Text 385">
          <a:extLst>
            <a:ext uri="{FF2B5EF4-FFF2-40B4-BE49-F238E27FC236}">
              <a16:creationId xmlns:a16="http://schemas.microsoft.com/office/drawing/2014/main" id="{50E27DFE-9DDB-45F0-BC8D-BAC6E1AAFF61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821" name="Text 386">
          <a:extLst>
            <a:ext uri="{FF2B5EF4-FFF2-40B4-BE49-F238E27FC236}">
              <a16:creationId xmlns:a16="http://schemas.microsoft.com/office/drawing/2014/main" id="{8B47212A-3B79-4B23-BF5C-67630C00340B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2" name="Text 387">
          <a:extLst>
            <a:ext uri="{FF2B5EF4-FFF2-40B4-BE49-F238E27FC236}">
              <a16:creationId xmlns:a16="http://schemas.microsoft.com/office/drawing/2014/main" id="{4B917E7D-69B4-4E42-89F6-32DEA5987A56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3" name="Text 388">
          <a:extLst>
            <a:ext uri="{FF2B5EF4-FFF2-40B4-BE49-F238E27FC236}">
              <a16:creationId xmlns:a16="http://schemas.microsoft.com/office/drawing/2014/main" id="{93E83D6B-797F-45AC-A0BE-87027CA41D21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4" name="Text 389">
          <a:extLst>
            <a:ext uri="{FF2B5EF4-FFF2-40B4-BE49-F238E27FC236}">
              <a16:creationId xmlns:a16="http://schemas.microsoft.com/office/drawing/2014/main" id="{85AD917E-5A4C-44A2-AA50-43DA6603A2D4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5" name="Text 390">
          <a:extLst>
            <a:ext uri="{FF2B5EF4-FFF2-40B4-BE49-F238E27FC236}">
              <a16:creationId xmlns:a16="http://schemas.microsoft.com/office/drawing/2014/main" id="{04CC6062-D260-420A-9FD2-8368938640A4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6" name="Text 391">
          <a:extLst>
            <a:ext uri="{FF2B5EF4-FFF2-40B4-BE49-F238E27FC236}">
              <a16:creationId xmlns:a16="http://schemas.microsoft.com/office/drawing/2014/main" id="{2CD39531-8CEB-4F27-BDCC-1A1A1431B769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7" name="Text 392">
          <a:extLst>
            <a:ext uri="{FF2B5EF4-FFF2-40B4-BE49-F238E27FC236}">
              <a16:creationId xmlns:a16="http://schemas.microsoft.com/office/drawing/2014/main" id="{0FFD5021-6CAF-418E-9217-E191A2D93385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28" name="Text 393">
          <a:extLst>
            <a:ext uri="{FF2B5EF4-FFF2-40B4-BE49-F238E27FC236}">
              <a16:creationId xmlns:a16="http://schemas.microsoft.com/office/drawing/2014/main" id="{0E244D65-7886-4F32-A55C-F8B098BF0467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29" name="Text 394">
          <a:extLst>
            <a:ext uri="{FF2B5EF4-FFF2-40B4-BE49-F238E27FC236}">
              <a16:creationId xmlns:a16="http://schemas.microsoft.com/office/drawing/2014/main" id="{654CE006-27F9-40B7-BC29-233584AAE388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30" name="Text 395">
          <a:extLst>
            <a:ext uri="{FF2B5EF4-FFF2-40B4-BE49-F238E27FC236}">
              <a16:creationId xmlns:a16="http://schemas.microsoft.com/office/drawing/2014/main" id="{01C0402B-DA65-422D-9360-F0EA8201B132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31" name="Text 396">
          <a:extLst>
            <a:ext uri="{FF2B5EF4-FFF2-40B4-BE49-F238E27FC236}">
              <a16:creationId xmlns:a16="http://schemas.microsoft.com/office/drawing/2014/main" id="{0CC39FB2-6C5E-43B2-921A-8C02177AC2E1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2" name="Text 397">
          <a:extLst>
            <a:ext uri="{FF2B5EF4-FFF2-40B4-BE49-F238E27FC236}">
              <a16:creationId xmlns:a16="http://schemas.microsoft.com/office/drawing/2014/main" id="{2DAB059A-BF0B-4A31-80E7-4506AFAD6297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3" name="Text 398">
          <a:extLst>
            <a:ext uri="{FF2B5EF4-FFF2-40B4-BE49-F238E27FC236}">
              <a16:creationId xmlns:a16="http://schemas.microsoft.com/office/drawing/2014/main" id="{8EC16A78-022C-40D8-BFD2-3B272A890BE0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34" name="Text 399">
          <a:extLst>
            <a:ext uri="{FF2B5EF4-FFF2-40B4-BE49-F238E27FC236}">
              <a16:creationId xmlns:a16="http://schemas.microsoft.com/office/drawing/2014/main" id="{B9634FEA-05E6-417A-B9D3-36DE43BE157F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35" name="Text 400">
          <a:extLst>
            <a:ext uri="{FF2B5EF4-FFF2-40B4-BE49-F238E27FC236}">
              <a16:creationId xmlns:a16="http://schemas.microsoft.com/office/drawing/2014/main" id="{34DD3476-91F8-4FEE-8B7C-70C2C935A0A0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6" name="Text 401">
          <a:extLst>
            <a:ext uri="{FF2B5EF4-FFF2-40B4-BE49-F238E27FC236}">
              <a16:creationId xmlns:a16="http://schemas.microsoft.com/office/drawing/2014/main" id="{181AA2B1-D1AD-426B-A9F6-1650E2B66A29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7" name="Text 402">
          <a:extLst>
            <a:ext uri="{FF2B5EF4-FFF2-40B4-BE49-F238E27FC236}">
              <a16:creationId xmlns:a16="http://schemas.microsoft.com/office/drawing/2014/main" id="{624D4FDF-19B7-4B16-9F19-DFBC7AE65E1B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8" name="Text 403">
          <a:extLst>
            <a:ext uri="{FF2B5EF4-FFF2-40B4-BE49-F238E27FC236}">
              <a16:creationId xmlns:a16="http://schemas.microsoft.com/office/drawing/2014/main" id="{D5C1BA0D-634C-4F08-914B-0201BDC9D419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9" name="Text 404">
          <a:extLst>
            <a:ext uri="{FF2B5EF4-FFF2-40B4-BE49-F238E27FC236}">
              <a16:creationId xmlns:a16="http://schemas.microsoft.com/office/drawing/2014/main" id="{39E96C7F-5ED5-4682-8488-49EEC4F5CFEB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0" name="Text 405">
          <a:extLst>
            <a:ext uri="{FF2B5EF4-FFF2-40B4-BE49-F238E27FC236}">
              <a16:creationId xmlns:a16="http://schemas.microsoft.com/office/drawing/2014/main" id="{95A309ED-E413-4209-BA64-8924192CE894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1" name="Text 406">
          <a:extLst>
            <a:ext uri="{FF2B5EF4-FFF2-40B4-BE49-F238E27FC236}">
              <a16:creationId xmlns:a16="http://schemas.microsoft.com/office/drawing/2014/main" id="{BD45266A-3568-4FDE-920B-30B82899AD71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2" name="Text 407">
          <a:extLst>
            <a:ext uri="{FF2B5EF4-FFF2-40B4-BE49-F238E27FC236}">
              <a16:creationId xmlns:a16="http://schemas.microsoft.com/office/drawing/2014/main" id="{3F5C21F9-8498-4992-BA7C-E87471F444DE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3" name="Text 408">
          <a:extLst>
            <a:ext uri="{FF2B5EF4-FFF2-40B4-BE49-F238E27FC236}">
              <a16:creationId xmlns:a16="http://schemas.microsoft.com/office/drawing/2014/main" id="{DD199497-08B2-4A1C-8B87-DCFB4394E4A9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4" name="Text 409">
          <a:extLst>
            <a:ext uri="{FF2B5EF4-FFF2-40B4-BE49-F238E27FC236}">
              <a16:creationId xmlns:a16="http://schemas.microsoft.com/office/drawing/2014/main" id="{04C75216-2DEA-442D-8045-7B17F11AAFFF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5" name="Text 410">
          <a:extLst>
            <a:ext uri="{FF2B5EF4-FFF2-40B4-BE49-F238E27FC236}">
              <a16:creationId xmlns:a16="http://schemas.microsoft.com/office/drawing/2014/main" id="{172C45F3-14FE-42F6-A56D-F5CEFFCA076B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6" name="Text 411">
          <a:extLst>
            <a:ext uri="{FF2B5EF4-FFF2-40B4-BE49-F238E27FC236}">
              <a16:creationId xmlns:a16="http://schemas.microsoft.com/office/drawing/2014/main" id="{C48F64D4-F5EC-42B3-BCBF-E45123EB67ED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7" name="Text 412">
          <a:extLst>
            <a:ext uri="{FF2B5EF4-FFF2-40B4-BE49-F238E27FC236}">
              <a16:creationId xmlns:a16="http://schemas.microsoft.com/office/drawing/2014/main" id="{1701AD51-B35E-4392-85AE-8FC92A825EED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48" name="Text 413">
          <a:extLst>
            <a:ext uri="{FF2B5EF4-FFF2-40B4-BE49-F238E27FC236}">
              <a16:creationId xmlns:a16="http://schemas.microsoft.com/office/drawing/2014/main" id="{D29BDD48-2CC5-4213-A973-17E1417BE3DB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49" name="Text 414">
          <a:extLst>
            <a:ext uri="{FF2B5EF4-FFF2-40B4-BE49-F238E27FC236}">
              <a16:creationId xmlns:a16="http://schemas.microsoft.com/office/drawing/2014/main" id="{831AFCF8-6BFC-43BC-B31D-6A4B15100762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0" name="Text 415">
          <a:extLst>
            <a:ext uri="{FF2B5EF4-FFF2-40B4-BE49-F238E27FC236}">
              <a16:creationId xmlns:a16="http://schemas.microsoft.com/office/drawing/2014/main" id="{5230FF53-B795-4B58-8BDB-82CD3872CBF2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1" name="Text 416">
          <a:extLst>
            <a:ext uri="{FF2B5EF4-FFF2-40B4-BE49-F238E27FC236}">
              <a16:creationId xmlns:a16="http://schemas.microsoft.com/office/drawing/2014/main" id="{C7A4D527-AA7B-4A8B-AA91-FC88DCB9BB97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52" name="Text 417">
          <a:extLst>
            <a:ext uri="{FF2B5EF4-FFF2-40B4-BE49-F238E27FC236}">
              <a16:creationId xmlns:a16="http://schemas.microsoft.com/office/drawing/2014/main" id="{0693DB08-B161-41E9-9811-526C7A3BC63F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53" name="Text 418">
          <a:extLst>
            <a:ext uri="{FF2B5EF4-FFF2-40B4-BE49-F238E27FC236}">
              <a16:creationId xmlns:a16="http://schemas.microsoft.com/office/drawing/2014/main" id="{8960A8FC-7A89-4F6D-AF97-E9032D09ADA3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4" name="Text 419">
          <a:extLst>
            <a:ext uri="{FF2B5EF4-FFF2-40B4-BE49-F238E27FC236}">
              <a16:creationId xmlns:a16="http://schemas.microsoft.com/office/drawing/2014/main" id="{B201A7E5-CBD8-4678-B1A2-00903D3FFD4E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5" name="Text 420">
          <a:extLst>
            <a:ext uri="{FF2B5EF4-FFF2-40B4-BE49-F238E27FC236}">
              <a16:creationId xmlns:a16="http://schemas.microsoft.com/office/drawing/2014/main" id="{7BCF48DF-645A-407E-853F-8E11617A60EE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6" name="Text 421">
          <a:extLst>
            <a:ext uri="{FF2B5EF4-FFF2-40B4-BE49-F238E27FC236}">
              <a16:creationId xmlns:a16="http://schemas.microsoft.com/office/drawing/2014/main" id="{FF9385B6-6FA6-495C-A395-F9759732E405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7" name="Text 422">
          <a:extLst>
            <a:ext uri="{FF2B5EF4-FFF2-40B4-BE49-F238E27FC236}">
              <a16:creationId xmlns:a16="http://schemas.microsoft.com/office/drawing/2014/main" id="{B01FE1FC-6CFA-4F48-ABDB-D7227BB5B0B8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8" name="Text 423">
          <a:extLst>
            <a:ext uri="{FF2B5EF4-FFF2-40B4-BE49-F238E27FC236}">
              <a16:creationId xmlns:a16="http://schemas.microsoft.com/office/drawing/2014/main" id="{EA9C0F43-1155-4DAC-945F-B5D6EB98C1A8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9" name="Text 424">
          <a:extLst>
            <a:ext uri="{FF2B5EF4-FFF2-40B4-BE49-F238E27FC236}">
              <a16:creationId xmlns:a16="http://schemas.microsoft.com/office/drawing/2014/main" id="{6398A1EA-3CB8-4EC7-A8A3-D75EE1DFEEEC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0" name="Text 3">
          <a:extLst>
            <a:ext uri="{FF2B5EF4-FFF2-40B4-BE49-F238E27FC236}">
              <a16:creationId xmlns:a16="http://schemas.microsoft.com/office/drawing/2014/main" id="{4AFB44FF-860C-4C43-89C7-FF7EA1AEB789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1" name="Text 9">
          <a:extLst>
            <a:ext uri="{FF2B5EF4-FFF2-40B4-BE49-F238E27FC236}">
              <a16:creationId xmlns:a16="http://schemas.microsoft.com/office/drawing/2014/main" id="{6E5FF277-B190-43E0-873E-5950D9FA11B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2" name="Text 11">
          <a:extLst>
            <a:ext uri="{FF2B5EF4-FFF2-40B4-BE49-F238E27FC236}">
              <a16:creationId xmlns:a16="http://schemas.microsoft.com/office/drawing/2014/main" id="{30127233-A345-4EF7-8E19-BF93C1041F7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3" name="Text 13">
          <a:extLst>
            <a:ext uri="{FF2B5EF4-FFF2-40B4-BE49-F238E27FC236}">
              <a16:creationId xmlns:a16="http://schemas.microsoft.com/office/drawing/2014/main" id="{CED5AC23-CB4A-4270-BBAA-93749219969E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4" name="Text 14">
          <a:extLst>
            <a:ext uri="{FF2B5EF4-FFF2-40B4-BE49-F238E27FC236}">
              <a16:creationId xmlns:a16="http://schemas.microsoft.com/office/drawing/2014/main" id="{E488FB30-A02D-4013-8E31-A912B7979FA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5" name="Text 15">
          <a:extLst>
            <a:ext uri="{FF2B5EF4-FFF2-40B4-BE49-F238E27FC236}">
              <a16:creationId xmlns:a16="http://schemas.microsoft.com/office/drawing/2014/main" id="{7DB06A5B-67BB-480D-94F5-41506E67160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6" name="Text 16">
          <a:extLst>
            <a:ext uri="{FF2B5EF4-FFF2-40B4-BE49-F238E27FC236}">
              <a16:creationId xmlns:a16="http://schemas.microsoft.com/office/drawing/2014/main" id="{365C4488-D959-480B-8F7E-F53D73716DD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7" name="Text 22">
          <a:extLst>
            <a:ext uri="{FF2B5EF4-FFF2-40B4-BE49-F238E27FC236}">
              <a16:creationId xmlns:a16="http://schemas.microsoft.com/office/drawing/2014/main" id="{7B78CE38-ADEF-4083-965E-96580B68DED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8" name="Text 24">
          <a:extLst>
            <a:ext uri="{FF2B5EF4-FFF2-40B4-BE49-F238E27FC236}">
              <a16:creationId xmlns:a16="http://schemas.microsoft.com/office/drawing/2014/main" id="{B2BFB7B5-21CF-44F1-87AE-6E83B748F8E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9" name="Text 26">
          <a:extLst>
            <a:ext uri="{FF2B5EF4-FFF2-40B4-BE49-F238E27FC236}">
              <a16:creationId xmlns:a16="http://schemas.microsoft.com/office/drawing/2014/main" id="{19A52CB2-D83B-438E-9EE7-1481616ECCEF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0" name="Text 27">
          <a:extLst>
            <a:ext uri="{FF2B5EF4-FFF2-40B4-BE49-F238E27FC236}">
              <a16:creationId xmlns:a16="http://schemas.microsoft.com/office/drawing/2014/main" id="{47EB757F-4B93-46AC-9B95-18D3DF06E732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1" name="Text 28">
          <a:extLst>
            <a:ext uri="{FF2B5EF4-FFF2-40B4-BE49-F238E27FC236}">
              <a16:creationId xmlns:a16="http://schemas.microsoft.com/office/drawing/2014/main" id="{8BAB8FA5-403B-48DB-8D4A-28D66A415BF8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872" name="Text 30">
          <a:extLst>
            <a:ext uri="{FF2B5EF4-FFF2-40B4-BE49-F238E27FC236}">
              <a16:creationId xmlns:a16="http://schemas.microsoft.com/office/drawing/2014/main" id="{33ECA9A7-1F24-449D-88BC-1898B1C802C3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3" name="Text 33">
          <a:extLst>
            <a:ext uri="{FF2B5EF4-FFF2-40B4-BE49-F238E27FC236}">
              <a16:creationId xmlns:a16="http://schemas.microsoft.com/office/drawing/2014/main" id="{B0CFCA3C-4F8D-4B94-BB78-748C1B48FA6F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4" name="Text 40">
          <a:extLst>
            <a:ext uri="{FF2B5EF4-FFF2-40B4-BE49-F238E27FC236}">
              <a16:creationId xmlns:a16="http://schemas.microsoft.com/office/drawing/2014/main" id="{DFA8A188-3537-4F53-9E14-9D570BF30D1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5" name="Text 42">
          <a:extLst>
            <a:ext uri="{FF2B5EF4-FFF2-40B4-BE49-F238E27FC236}">
              <a16:creationId xmlns:a16="http://schemas.microsoft.com/office/drawing/2014/main" id="{03B980CB-2018-48EE-9BDB-91CD45C66CC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6" name="Text 44">
          <a:extLst>
            <a:ext uri="{FF2B5EF4-FFF2-40B4-BE49-F238E27FC236}">
              <a16:creationId xmlns:a16="http://schemas.microsoft.com/office/drawing/2014/main" id="{DB813BFB-9A2F-41CC-9C8D-F02F20388D25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7" name="Text 45">
          <a:extLst>
            <a:ext uri="{FF2B5EF4-FFF2-40B4-BE49-F238E27FC236}">
              <a16:creationId xmlns:a16="http://schemas.microsoft.com/office/drawing/2014/main" id="{8A3D5E41-EF4D-44D8-ACDE-6F370FE34FE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8" name="Text 46">
          <a:extLst>
            <a:ext uri="{FF2B5EF4-FFF2-40B4-BE49-F238E27FC236}">
              <a16:creationId xmlns:a16="http://schemas.microsoft.com/office/drawing/2014/main" id="{BCF346E3-53FB-49C3-8859-653FAFE0232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9" name="Text 47">
          <a:extLst>
            <a:ext uri="{FF2B5EF4-FFF2-40B4-BE49-F238E27FC236}">
              <a16:creationId xmlns:a16="http://schemas.microsoft.com/office/drawing/2014/main" id="{84EBE9FB-87D1-4EE7-B41E-4C42F26F7258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0" name="Text 53">
          <a:extLst>
            <a:ext uri="{FF2B5EF4-FFF2-40B4-BE49-F238E27FC236}">
              <a16:creationId xmlns:a16="http://schemas.microsoft.com/office/drawing/2014/main" id="{7F4893EA-7CBD-4462-AA73-81D93817BEF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1" name="Text 55">
          <a:extLst>
            <a:ext uri="{FF2B5EF4-FFF2-40B4-BE49-F238E27FC236}">
              <a16:creationId xmlns:a16="http://schemas.microsoft.com/office/drawing/2014/main" id="{B7621DF1-0B79-4BB2-861A-35D01C8C660E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2" name="Text 57">
          <a:extLst>
            <a:ext uri="{FF2B5EF4-FFF2-40B4-BE49-F238E27FC236}">
              <a16:creationId xmlns:a16="http://schemas.microsoft.com/office/drawing/2014/main" id="{7B9A3592-DE83-4568-882F-2795A42F551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3" name="Text 58">
          <a:extLst>
            <a:ext uri="{FF2B5EF4-FFF2-40B4-BE49-F238E27FC236}">
              <a16:creationId xmlns:a16="http://schemas.microsoft.com/office/drawing/2014/main" id="{D44A008D-E4E5-46CD-AD44-3B0F5C976AB9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4" name="Text 59">
          <a:extLst>
            <a:ext uri="{FF2B5EF4-FFF2-40B4-BE49-F238E27FC236}">
              <a16:creationId xmlns:a16="http://schemas.microsoft.com/office/drawing/2014/main" id="{8A183086-FB7F-4EE4-A153-D3FCCBB635F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885" name="Text 61">
          <a:extLst>
            <a:ext uri="{FF2B5EF4-FFF2-40B4-BE49-F238E27FC236}">
              <a16:creationId xmlns:a16="http://schemas.microsoft.com/office/drawing/2014/main" id="{6614FD13-EA52-43ED-A0AD-2CCC2A832484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6" name="Text 65">
          <a:extLst>
            <a:ext uri="{FF2B5EF4-FFF2-40B4-BE49-F238E27FC236}">
              <a16:creationId xmlns:a16="http://schemas.microsoft.com/office/drawing/2014/main" id="{92B5C400-CDB1-459A-A07E-C3C2B6D5F3F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7" name="Text 71">
          <a:extLst>
            <a:ext uri="{FF2B5EF4-FFF2-40B4-BE49-F238E27FC236}">
              <a16:creationId xmlns:a16="http://schemas.microsoft.com/office/drawing/2014/main" id="{48855DE3-450D-4EB7-A403-36E636F1F29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8" name="Text 73">
          <a:extLst>
            <a:ext uri="{FF2B5EF4-FFF2-40B4-BE49-F238E27FC236}">
              <a16:creationId xmlns:a16="http://schemas.microsoft.com/office/drawing/2014/main" id="{C8FA2F7E-36EF-4AC4-B36C-6376603D3AA8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9" name="Text 75">
          <a:extLst>
            <a:ext uri="{FF2B5EF4-FFF2-40B4-BE49-F238E27FC236}">
              <a16:creationId xmlns:a16="http://schemas.microsoft.com/office/drawing/2014/main" id="{FF14EA94-5DA2-4009-81B1-3237D6661C5D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0" name="Text 76">
          <a:extLst>
            <a:ext uri="{FF2B5EF4-FFF2-40B4-BE49-F238E27FC236}">
              <a16:creationId xmlns:a16="http://schemas.microsoft.com/office/drawing/2014/main" id="{8AA1D2C2-DDA6-4F21-9DA5-9A877EAD1AE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1" name="Text 77">
          <a:extLst>
            <a:ext uri="{FF2B5EF4-FFF2-40B4-BE49-F238E27FC236}">
              <a16:creationId xmlns:a16="http://schemas.microsoft.com/office/drawing/2014/main" id="{5D7ABF07-1332-4414-BD35-1D008284AA3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2" name="Text 78">
          <a:extLst>
            <a:ext uri="{FF2B5EF4-FFF2-40B4-BE49-F238E27FC236}">
              <a16:creationId xmlns:a16="http://schemas.microsoft.com/office/drawing/2014/main" id="{457DA6D5-F304-4D0A-8407-3A1BD8C7830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3" name="Text 84">
          <a:extLst>
            <a:ext uri="{FF2B5EF4-FFF2-40B4-BE49-F238E27FC236}">
              <a16:creationId xmlns:a16="http://schemas.microsoft.com/office/drawing/2014/main" id="{2FFAB8B1-736B-4937-ACD6-B726437525D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4" name="Text 86">
          <a:extLst>
            <a:ext uri="{FF2B5EF4-FFF2-40B4-BE49-F238E27FC236}">
              <a16:creationId xmlns:a16="http://schemas.microsoft.com/office/drawing/2014/main" id="{905A7C29-677F-4686-9B3D-CAC5BD30246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5" name="Text 88">
          <a:extLst>
            <a:ext uri="{FF2B5EF4-FFF2-40B4-BE49-F238E27FC236}">
              <a16:creationId xmlns:a16="http://schemas.microsoft.com/office/drawing/2014/main" id="{C1E9F825-B7D6-47CC-B07F-DEBC26BA2E40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6" name="Text 89">
          <a:extLst>
            <a:ext uri="{FF2B5EF4-FFF2-40B4-BE49-F238E27FC236}">
              <a16:creationId xmlns:a16="http://schemas.microsoft.com/office/drawing/2014/main" id="{6D04D4C0-BB8B-4A52-8211-CA1774CE4E19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7" name="Text 90">
          <a:extLst>
            <a:ext uri="{FF2B5EF4-FFF2-40B4-BE49-F238E27FC236}">
              <a16:creationId xmlns:a16="http://schemas.microsoft.com/office/drawing/2014/main" id="{C90C2612-B40B-44B3-9A6C-91487BFFA09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898" name="Text 92">
          <a:extLst>
            <a:ext uri="{FF2B5EF4-FFF2-40B4-BE49-F238E27FC236}">
              <a16:creationId xmlns:a16="http://schemas.microsoft.com/office/drawing/2014/main" id="{CBF304B0-E0D1-4072-998F-24FEDAAC0483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9" name="Text 95">
          <a:extLst>
            <a:ext uri="{FF2B5EF4-FFF2-40B4-BE49-F238E27FC236}">
              <a16:creationId xmlns:a16="http://schemas.microsoft.com/office/drawing/2014/main" id="{62948B6C-88BB-40F8-B328-62665E722425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0" name="Text 102">
          <a:extLst>
            <a:ext uri="{FF2B5EF4-FFF2-40B4-BE49-F238E27FC236}">
              <a16:creationId xmlns:a16="http://schemas.microsoft.com/office/drawing/2014/main" id="{12ED4CCD-5F42-4ED2-A366-42744DB43C0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1" name="Text 104">
          <a:extLst>
            <a:ext uri="{FF2B5EF4-FFF2-40B4-BE49-F238E27FC236}">
              <a16:creationId xmlns:a16="http://schemas.microsoft.com/office/drawing/2014/main" id="{299D6246-F4AA-4C79-BD34-8205F26C742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2" name="Text 106">
          <a:extLst>
            <a:ext uri="{FF2B5EF4-FFF2-40B4-BE49-F238E27FC236}">
              <a16:creationId xmlns:a16="http://schemas.microsoft.com/office/drawing/2014/main" id="{30CEFBD4-6A38-48FE-91B9-05D13EB37A3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3" name="Text 107">
          <a:extLst>
            <a:ext uri="{FF2B5EF4-FFF2-40B4-BE49-F238E27FC236}">
              <a16:creationId xmlns:a16="http://schemas.microsoft.com/office/drawing/2014/main" id="{55A0F01B-0696-4780-B9E5-F0BF2332B4E2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4" name="Text 108">
          <a:extLst>
            <a:ext uri="{FF2B5EF4-FFF2-40B4-BE49-F238E27FC236}">
              <a16:creationId xmlns:a16="http://schemas.microsoft.com/office/drawing/2014/main" id="{924E29C5-F7AF-4135-89B8-809D06D3AF1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5" name="Text 109">
          <a:extLst>
            <a:ext uri="{FF2B5EF4-FFF2-40B4-BE49-F238E27FC236}">
              <a16:creationId xmlns:a16="http://schemas.microsoft.com/office/drawing/2014/main" id="{EDFFDD8C-6FE7-4DBF-B2A0-88690EA1418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6" name="Text 115">
          <a:extLst>
            <a:ext uri="{FF2B5EF4-FFF2-40B4-BE49-F238E27FC236}">
              <a16:creationId xmlns:a16="http://schemas.microsoft.com/office/drawing/2014/main" id="{989D0F7E-01BD-4B1A-BD01-393834900352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7" name="Text 117">
          <a:extLst>
            <a:ext uri="{FF2B5EF4-FFF2-40B4-BE49-F238E27FC236}">
              <a16:creationId xmlns:a16="http://schemas.microsoft.com/office/drawing/2014/main" id="{1A69AB1D-8680-4B3F-AAA4-501ED9D944D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8" name="Text 119">
          <a:extLst>
            <a:ext uri="{FF2B5EF4-FFF2-40B4-BE49-F238E27FC236}">
              <a16:creationId xmlns:a16="http://schemas.microsoft.com/office/drawing/2014/main" id="{A9B7F73A-810E-4208-89BE-E7005FA98038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9" name="Text 120">
          <a:extLst>
            <a:ext uri="{FF2B5EF4-FFF2-40B4-BE49-F238E27FC236}">
              <a16:creationId xmlns:a16="http://schemas.microsoft.com/office/drawing/2014/main" id="{E075B227-23CF-4D76-BA2C-8CFFD229C58E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10" name="Text 121">
          <a:extLst>
            <a:ext uri="{FF2B5EF4-FFF2-40B4-BE49-F238E27FC236}">
              <a16:creationId xmlns:a16="http://schemas.microsoft.com/office/drawing/2014/main" id="{87520155-45AD-49D8-8394-7D3B5CB5A182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1" name="Text 123">
          <a:extLst>
            <a:ext uri="{FF2B5EF4-FFF2-40B4-BE49-F238E27FC236}">
              <a16:creationId xmlns:a16="http://schemas.microsoft.com/office/drawing/2014/main" id="{9B06FC21-56E9-4755-A311-B0FBBA668892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12" name="Text 130">
          <a:extLst>
            <a:ext uri="{FF2B5EF4-FFF2-40B4-BE49-F238E27FC236}">
              <a16:creationId xmlns:a16="http://schemas.microsoft.com/office/drawing/2014/main" id="{6F3001ED-AABA-4054-832D-D0282E90EBF5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3" name="Text 131">
          <a:extLst>
            <a:ext uri="{FF2B5EF4-FFF2-40B4-BE49-F238E27FC236}">
              <a16:creationId xmlns:a16="http://schemas.microsoft.com/office/drawing/2014/main" id="{2C2A0A14-6F85-42A4-BC29-DB85AF2C5DC1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4" name="Text 133">
          <a:extLst>
            <a:ext uri="{FF2B5EF4-FFF2-40B4-BE49-F238E27FC236}">
              <a16:creationId xmlns:a16="http://schemas.microsoft.com/office/drawing/2014/main" id="{A9C4899C-14DA-468A-92ED-4D8A70A15C70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5" name="Text 136">
          <a:extLst>
            <a:ext uri="{FF2B5EF4-FFF2-40B4-BE49-F238E27FC236}">
              <a16:creationId xmlns:a16="http://schemas.microsoft.com/office/drawing/2014/main" id="{312C7306-4AD6-4B0A-9205-151F076DB0C0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6" name="Text 138">
          <a:extLst>
            <a:ext uri="{FF2B5EF4-FFF2-40B4-BE49-F238E27FC236}">
              <a16:creationId xmlns:a16="http://schemas.microsoft.com/office/drawing/2014/main" id="{2D6F6659-C460-4F00-B9E5-D71E11FE3588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17" name="Text 143">
          <a:extLst>
            <a:ext uri="{FF2B5EF4-FFF2-40B4-BE49-F238E27FC236}">
              <a16:creationId xmlns:a16="http://schemas.microsoft.com/office/drawing/2014/main" id="{E9A50B6B-3980-4E1F-92EC-35E99C7015B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8" name="Text 144">
          <a:extLst>
            <a:ext uri="{FF2B5EF4-FFF2-40B4-BE49-F238E27FC236}">
              <a16:creationId xmlns:a16="http://schemas.microsoft.com/office/drawing/2014/main" id="{766222AB-32A8-4FE3-8877-6BC6913AA85D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9" name="Text 146">
          <a:extLst>
            <a:ext uri="{FF2B5EF4-FFF2-40B4-BE49-F238E27FC236}">
              <a16:creationId xmlns:a16="http://schemas.microsoft.com/office/drawing/2014/main" id="{9EF41DFB-4785-41E7-A3B5-CED54CE28901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0" name="Text 148">
          <a:extLst>
            <a:ext uri="{FF2B5EF4-FFF2-40B4-BE49-F238E27FC236}">
              <a16:creationId xmlns:a16="http://schemas.microsoft.com/office/drawing/2014/main" id="{68CC729B-3F72-4F51-84EE-5B952C56681E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1" name="Text 150">
          <a:extLst>
            <a:ext uri="{FF2B5EF4-FFF2-40B4-BE49-F238E27FC236}">
              <a16:creationId xmlns:a16="http://schemas.microsoft.com/office/drawing/2014/main" id="{F134DB2F-96F6-49FD-B146-F96080CE297C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2" name="Text 183">
          <a:extLst>
            <a:ext uri="{FF2B5EF4-FFF2-40B4-BE49-F238E27FC236}">
              <a16:creationId xmlns:a16="http://schemas.microsoft.com/office/drawing/2014/main" id="{31EAD14B-BF6B-4B61-920D-E8DED3538CFA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3" name="Text 184">
          <a:extLst>
            <a:ext uri="{FF2B5EF4-FFF2-40B4-BE49-F238E27FC236}">
              <a16:creationId xmlns:a16="http://schemas.microsoft.com/office/drawing/2014/main" id="{7290E257-3085-4899-AFB6-0E8FCBB7E4EB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4" name="Text 249">
          <a:extLst>
            <a:ext uri="{FF2B5EF4-FFF2-40B4-BE49-F238E27FC236}">
              <a16:creationId xmlns:a16="http://schemas.microsoft.com/office/drawing/2014/main" id="{D480F66B-602D-4D04-8BA9-5434358705FE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5" name="Text 250">
          <a:extLst>
            <a:ext uri="{FF2B5EF4-FFF2-40B4-BE49-F238E27FC236}">
              <a16:creationId xmlns:a16="http://schemas.microsoft.com/office/drawing/2014/main" id="{A98A82E7-9356-4807-9681-0D254B62C096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6" name="Text 251">
          <a:extLst>
            <a:ext uri="{FF2B5EF4-FFF2-40B4-BE49-F238E27FC236}">
              <a16:creationId xmlns:a16="http://schemas.microsoft.com/office/drawing/2014/main" id="{DE9BE4CA-79D5-4B59-BE2D-325791C590BA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7" name="Text 252">
          <a:extLst>
            <a:ext uri="{FF2B5EF4-FFF2-40B4-BE49-F238E27FC236}">
              <a16:creationId xmlns:a16="http://schemas.microsoft.com/office/drawing/2014/main" id="{683F9D37-CC29-4F66-91AE-D8802A29AA63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64785" y="1745205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64785" y="1745205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twoCellAnchor>
    <xdr:from>
      <xdr:col>6</xdr:col>
      <xdr:colOff>112143</xdr:colOff>
      <xdr:row>35</xdr:row>
      <xdr:rowOff>138023</xdr:rowOff>
    </xdr:from>
    <xdr:to>
      <xdr:col>6</xdr:col>
      <xdr:colOff>198408</xdr:colOff>
      <xdr:row>36</xdr:row>
      <xdr:rowOff>129396</xdr:rowOff>
    </xdr:to>
    <xdr:sp macro="" textlink="">
      <xdr:nvSpPr>
        <xdr:cNvPr id="1044" name="Text 3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4769868" y="7262723"/>
          <a:ext cx="86265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43132</xdr:rowOff>
    </xdr:from>
    <xdr:to>
      <xdr:col>6</xdr:col>
      <xdr:colOff>198408</xdr:colOff>
      <xdr:row>36</xdr:row>
      <xdr:rowOff>34506</xdr:rowOff>
    </xdr:to>
    <xdr:sp macro="" textlink="">
      <xdr:nvSpPr>
        <xdr:cNvPr id="1045" name="Text 4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4769868" y="7167832"/>
          <a:ext cx="86265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46" name="Text 5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47" name="Text 7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48" name="Text 8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49" name="Text 9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50" name="Text 10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51" name="Text 11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52" name="Text 12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53" name="Text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54" name="Text 14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55" name="Text 15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138023</xdr:rowOff>
    </xdr:from>
    <xdr:to>
      <xdr:col>6</xdr:col>
      <xdr:colOff>198408</xdr:colOff>
      <xdr:row>36</xdr:row>
      <xdr:rowOff>129396</xdr:rowOff>
    </xdr:to>
    <xdr:sp macro="" textlink="">
      <xdr:nvSpPr>
        <xdr:cNvPr id="1056" name="Text 16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4769868" y="7262723"/>
          <a:ext cx="86265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43132</xdr:rowOff>
    </xdr:from>
    <xdr:to>
      <xdr:col>6</xdr:col>
      <xdr:colOff>198408</xdr:colOff>
      <xdr:row>36</xdr:row>
      <xdr:rowOff>34506</xdr:rowOff>
    </xdr:to>
    <xdr:sp macro="" textlink="">
      <xdr:nvSpPr>
        <xdr:cNvPr id="1057" name="Text 17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4769868" y="7167832"/>
          <a:ext cx="86265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58" name="Text 18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59" name="Text 20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60" name="Text 2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1" name="Text 22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62" name="Text 23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3" name="Text 24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64" name="Text 25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5" name="Text 26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6" name="Text 27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7" name="Text 28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068" name="Text 29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069" name="Text 30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70" name="Text 3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71" name="Text 3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51758</xdr:rowOff>
    </xdr:from>
    <xdr:to>
      <xdr:col>6</xdr:col>
      <xdr:colOff>207034</xdr:colOff>
      <xdr:row>36</xdr:row>
      <xdr:rowOff>51758</xdr:rowOff>
    </xdr:to>
    <xdr:sp macro="" textlink="">
      <xdr:nvSpPr>
        <xdr:cNvPr id="1072" name="Text 34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4778495" y="717645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73" name="Text 35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74" name="Text 37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75" name="Text 38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076" name="Text 39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77" name="Text 40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78" name="Text 4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79" name="Text 42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80" name="Text 43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1" name="Text 44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2" name="Text 45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3" name="Text 46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4" name="Text 47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51758</xdr:rowOff>
    </xdr:from>
    <xdr:to>
      <xdr:col>6</xdr:col>
      <xdr:colOff>207034</xdr:colOff>
      <xdr:row>36</xdr:row>
      <xdr:rowOff>51758</xdr:rowOff>
    </xdr:to>
    <xdr:sp macro="" textlink="">
      <xdr:nvSpPr>
        <xdr:cNvPr id="1085" name="Text 48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4778495" y="717645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86" name="Text 49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87" name="Text 51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88" name="Text 52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9" name="Text 5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90" name="Text 54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91" name="Text 55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92" name="Text 56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93" name="Text 57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94" name="Text 58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95" name="Text 59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096" name="Text 60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097" name="Text 61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98" name="Text 62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099" name="Text 64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138023</xdr:rowOff>
    </xdr:from>
    <xdr:to>
      <xdr:col>6</xdr:col>
      <xdr:colOff>198408</xdr:colOff>
      <xdr:row>36</xdr:row>
      <xdr:rowOff>129396</xdr:rowOff>
    </xdr:to>
    <xdr:sp macro="" textlink="">
      <xdr:nvSpPr>
        <xdr:cNvPr id="1100" name="Text 65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4769868" y="7262723"/>
          <a:ext cx="86265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43132</xdr:rowOff>
    </xdr:from>
    <xdr:to>
      <xdr:col>6</xdr:col>
      <xdr:colOff>198408</xdr:colOff>
      <xdr:row>36</xdr:row>
      <xdr:rowOff>34506</xdr:rowOff>
    </xdr:to>
    <xdr:sp macro="" textlink="">
      <xdr:nvSpPr>
        <xdr:cNvPr id="1101" name="Text 66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4769868" y="7167832"/>
          <a:ext cx="86265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02" name="Text 67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103" name="Text 69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04" name="Text 70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05" name="Text 71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06" name="Text 72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07" name="Text 7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08" name="Text 74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09" name="Text 75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10" name="Text 76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11" name="Text 77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138023</xdr:rowOff>
    </xdr:from>
    <xdr:to>
      <xdr:col>6</xdr:col>
      <xdr:colOff>198408</xdr:colOff>
      <xdr:row>36</xdr:row>
      <xdr:rowOff>129396</xdr:rowOff>
    </xdr:to>
    <xdr:sp macro="" textlink="">
      <xdr:nvSpPr>
        <xdr:cNvPr id="1112" name="Text 78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4769868" y="7262723"/>
          <a:ext cx="86265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43132</xdr:rowOff>
    </xdr:from>
    <xdr:to>
      <xdr:col>6</xdr:col>
      <xdr:colOff>198408</xdr:colOff>
      <xdr:row>36</xdr:row>
      <xdr:rowOff>34506</xdr:rowOff>
    </xdr:to>
    <xdr:sp macro="" textlink="">
      <xdr:nvSpPr>
        <xdr:cNvPr id="1113" name="Text 79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4769868" y="7167832"/>
          <a:ext cx="86265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14" name="Text 80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115" name="Text 82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16" name="Text 83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17" name="Text 84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18" name="Text 85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19" name="Text 86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20" name="Text 87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21" name="Text 88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22" name="Text 89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23" name="Text 90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24" name="Text 9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25" name="Text 92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26" name="Text 93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27" name="Text 95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51758</xdr:rowOff>
    </xdr:from>
    <xdr:to>
      <xdr:col>6</xdr:col>
      <xdr:colOff>207034</xdr:colOff>
      <xdr:row>36</xdr:row>
      <xdr:rowOff>51758</xdr:rowOff>
    </xdr:to>
    <xdr:sp macro="" textlink="">
      <xdr:nvSpPr>
        <xdr:cNvPr id="1128" name="Text 96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4778495" y="717645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29" name="Text 97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130" name="Text 99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31" name="Text 100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32" name="Text 10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3" name="Text 102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34" name="Text 103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5" name="Text 104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36" name="Text 105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7" name="Text 106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8" name="Text 107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9" name="Text 108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40" name="Text 109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51758</xdr:rowOff>
    </xdr:from>
    <xdr:to>
      <xdr:col>6</xdr:col>
      <xdr:colOff>207034</xdr:colOff>
      <xdr:row>36</xdr:row>
      <xdr:rowOff>51758</xdr:rowOff>
    </xdr:to>
    <xdr:sp macro="" textlink="">
      <xdr:nvSpPr>
        <xdr:cNvPr id="1141" name="Text 110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4778495" y="717645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42" name="Text 1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143" name="Text 1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44" name="Text 114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45" name="Text 115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46" name="Text 116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47" name="Text 117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48" name="Text 118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49" name="Text 119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50" name="Text 120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51" name="Text 121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52" name="Text 122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53" name="Text 12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54" name="Text 124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55" name="Text 126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6" name="Text 127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7" name="Text 128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58" name="Text 129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59" name="Text 130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60" name="Text 13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61" name="Text 132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62" name="Text 133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163" name="Text 134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64" name="Text 135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65" name="Text 136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66" name="Text 137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67" name="Text 138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68" name="Text 139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69" name="Text 140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0" name="Text 14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1" name="Text 142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2" name="Text 143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73" name="Text 144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74" name="Text 145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75" name="Text 146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6" name="Text 147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77" name="Text 148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8" name="Text 149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79" name="Text 150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80" name="Text 15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81" name="Text 152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82" name="Text 153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183" name="Text 154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84" name="Text 155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185" name="Text 156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6" name="Text 157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7" name="Text 159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8" name="Text 16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89" name="Text 162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190" name="Text 163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191" name="Text 164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2" name="Text 165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4700857" y="42968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3" name="Text 166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4700857" y="42968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194" name="Text 167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195" name="Text 168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96" name="Text 169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97" name="Text 170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198" name="Text 17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199" name="Text 172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00" name="Text 173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01" name="Text 174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02" name="Text 175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03" name="Text 176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4" name="Text 177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5" name="Text 178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6" name="Text 179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7" name="Text 180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8" name="Text 18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9" name="Text 182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0" name="Text 183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1" name="Text 184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2" name="Text 185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3" name="Text 186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4" name="Text 187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5" name="Text 188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16" name="Text 189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17" name="Text 190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8" name="Text 19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9" name="Text 192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20" name="Text 193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21" name="Text 194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22" name="Text 195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23" name="Text 196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4" name="Text 197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5" name="Text 198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6" name="Text 199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7" name="Text 200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8" name="Text 20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9" name="Text 202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0" name="Text 2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1" name="Text 212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2" name="Text 213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3" name="Text 214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234" name="Text 215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4700857" y="42968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235" name="Text 216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4700857" y="42968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236" name="Text 217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237" name="Text 218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238" name="Text 219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239" name="Text 220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240" name="Text 22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241" name="Text 222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242" name="Text 223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243" name="Text 224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244" name="Text 225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245" name="Text 226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246" name="Text 227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247" name="Text 228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8" name="Text 229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9" name="Text 230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50" name="Text 231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51" name="Text 232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52" name="Text 233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53" name="Text 234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54" name="Text 235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55" name="Text 236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6" name="Text 237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7" name="Text 238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8" name="Text 239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9" name="Text 240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60" name="Text 241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61" name="Text 242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62" name="Text 243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63" name="Text 244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4" name="Text 245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5" name="Text 246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6" name="Text 247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7" name="Text 248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68" name="Text 249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69" name="Text 250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0" name="Text 251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1" name="Text 252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2" name="Text 253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3" name="Text 254">
          <a:extLs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4" name="Text 255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5" name="Text 256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6" name="Text 257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7" name="Text 258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8" name="Text 259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9" name="Text 260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80" name="Text 261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81" name="Text 262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82" name="Text 263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83" name="Text 264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4" name="Text 265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5" name="Text 266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6" name="Text 267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7" name="Text 268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88" name="Text 269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89" name="Text 270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90" name="Text 271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91" name="Text 272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92" name="Text 273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93" name="Text 274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94" name="Text 275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95" name="Text 276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6" name="Text 277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7" name="Text 278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8" name="Text 279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9" name="Text 280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0" name="Text 281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1" name="Text 282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2" name="Text 283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3" name="Text 284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4" name="Text 285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5" name="Text 286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6" name="Text 287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7" name="Text 288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8" name="Text 307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9" name="Text 308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0" name="Text 309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1" name="Text 310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2" name="Text 311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3" name="Text 312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4" name="Text 313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5" name="Text 314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16" name="Text 315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17" name="Text 316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18" name="Text 317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19" name="Text 318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0" name="Text 349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1" name="Text 350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2" name="Text 351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3" name="Text 352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4" name="Text 353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5" name="Text 354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6" name="Text 355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7" name="Text 356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8" name="Text 357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9" name="Text 358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30" name="Text 359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31" name="Text 360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32" name="Text 361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33" name="Text 362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30</xdr:row>
      <xdr:rowOff>189781</xdr:rowOff>
    </xdr:from>
    <xdr:to>
      <xdr:col>6</xdr:col>
      <xdr:colOff>146649</xdr:colOff>
      <xdr:row>32</xdr:row>
      <xdr:rowOff>189781</xdr:rowOff>
    </xdr:to>
    <xdr:sp macro="" textlink="">
      <xdr:nvSpPr>
        <xdr:cNvPr id="1334" name="Text 363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4718110" y="6314356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28</xdr:row>
      <xdr:rowOff>189781</xdr:rowOff>
    </xdr:from>
    <xdr:to>
      <xdr:col>6</xdr:col>
      <xdr:colOff>146649</xdr:colOff>
      <xdr:row>29</xdr:row>
      <xdr:rowOff>189781</xdr:rowOff>
    </xdr:to>
    <xdr:sp macro="" textlink="">
      <xdr:nvSpPr>
        <xdr:cNvPr id="1335" name="Text 364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4718110" y="5914306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36" name="Text 365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37" name="Text 366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8" name="Text 367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9" name="Text 368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0" name="Text 369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1" name="Text 370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2" name="Text 371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3" name="Text 372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4" name="Text 373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5" name="Text 374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6" name="Text 375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7" name="Text 376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8" name="Text 377">
          <a:extLs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9" name="Text 378">
          <a:extLs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0" name="Text 379">
          <a:extLs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1" name="Text 380">
          <a:extLs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2" name="Text 381">
          <a:extLs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3" name="Text 382">
          <a:extLst>
            <a:ext uri="{FF2B5EF4-FFF2-40B4-BE49-F238E27FC236}">
              <a16:creationId xmlns:a16="http://schemas.microsoft.com/office/drawing/2014/main" id="{00000000-0008-0000-0200-000049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4" name="Text 383">
          <a:extLst>
            <a:ext uri="{FF2B5EF4-FFF2-40B4-BE49-F238E27FC236}">
              <a16:creationId xmlns:a16="http://schemas.microsoft.com/office/drawing/2014/main" id="{00000000-0008-0000-0200-00004A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5" name="Text 384">
          <a:extLst>
            <a:ext uri="{FF2B5EF4-FFF2-40B4-BE49-F238E27FC236}">
              <a16:creationId xmlns:a16="http://schemas.microsoft.com/office/drawing/2014/main" id="{00000000-0008-0000-0200-00004B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6" name="Text 385">
          <a:extLst>
            <a:ext uri="{FF2B5EF4-FFF2-40B4-BE49-F238E27FC236}">
              <a16:creationId xmlns:a16="http://schemas.microsoft.com/office/drawing/2014/main" id="{00000000-0008-0000-0200-00004C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7" name="Text 386">
          <a:extLst>
            <a:ext uri="{FF2B5EF4-FFF2-40B4-BE49-F238E27FC236}">
              <a16:creationId xmlns:a16="http://schemas.microsoft.com/office/drawing/2014/main" id="{00000000-0008-0000-0200-00004D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8" name="Text 387">
          <a:extLst>
            <a:ext uri="{FF2B5EF4-FFF2-40B4-BE49-F238E27FC236}">
              <a16:creationId xmlns:a16="http://schemas.microsoft.com/office/drawing/2014/main" id="{00000000-0008-0000-0200-00004E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9" name="Text 388">
          <a:extLst>
            <a:ext uri="{FF2B5EF4-FFF2-40B4-BE49-F238E27FC236}">
              <a16:creationId xmlns:a16="http://schemas.microsoft.com/office/drawing/2014/main" id="{00000000-0008-0000-0200-00004F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0" name="Text 389">
          <a:extLst>
            <a:ext uri="{FF2B5EF4-FFF2-40B4-BE49-F238E27FC236}">
              <a16:creationId xmlns:a16="http://schemas.microsoft.com/office/drawing/2014/main" id="{00000000-0008-0000-0200-000050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1" name="Text 390">
          <a:extLst>
            <a:ext uri="{FF2B5EF4-FFF2-40B4-BE49-F238E27FC236}">
              <a16:creationId xmlns:a16="http://schemas.microsoft.com/office/drawing/2014/main" id="{00000000-0008-0000-0200-000051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2" name="Text 391">
          <a:extLst>
            <a:ext uri="{FF2B5EF4-FFF2-40B4-BE49-F238E27FC236}">
              <a16:creationId xmlns:a16="http://schemas.microsoft.com/office/drawing/2014/main" id="{00000000-0008-0000-0200-000052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3" name="Text 392">
          <a:extLst>
            <a:ext uri="{FF2B5EF4-FFF2-40B4-BE49-F238E27FC236}">
              <a16:creationId xmlns:a16="http://schemas.microsoft.com/office/drawing/2014/main" id="{00000000-0008-0000-0200-000053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4" name="Text 393">
          <a:extLst>
            <a:ext uri="{FF2B5EF4-FFF2-40B4-BE49-F238E27FC236}">
              <a16:creationId xmlns:a16="http://schemas.microsoft.com/office/drawing/2014/main" id="{00000000-0008-0000-0200-000054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5" name="Text 394">
          <a:extLs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6" name="Text 395">
          <a:extLs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7" name="Text 396">
          <a:extLs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68" name="Text 397">
          <a:extLs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69" name="Text 398">
          <a:extLs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0" name="Text 399">
          <a:extLs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1" name="Text 400">
          <a:extLs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72" name="Text 401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73" name="Text 402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74" name="Text 403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75" name="Text 404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6" name="Text 405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7" name="Text 406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8" name="Text 407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9" name="Text 408">
          <a:extLs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0" name="Text 409">
          <a:extLs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1" name="Text 410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2" name="Text 411">
          <a:extLs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3" name="Text 412">
          <a:extLs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4" name="Text 413">
          <a:extLs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5" name="Text 414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6" name="Text 415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7" name="Text 416">
          <a:extLs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8" name="Text 417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9" name="Text 418">
          <a:extLs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0" name="Text 419">
          <a:extLs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1" name="Text 420">
          <a:extLs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2" name="Text 421">
          <a:extLs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3" name="Text 422">
          <a:extLs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4" name="Text 423">
          <a:extLs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5" name="Text 424">
          <a:extLs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6" name="Text 425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7" name="Text 426">
          <a:extLs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8" name="Text 427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9" name="Text 428">
          <a:extLs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0" name="Text 429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1" name="Text 430">
          <a:extLs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2" name="Text 431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3" name="Text 432">
          <a:extLs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4" name="Text 433">
          <a:extLs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5" name="Text 434">
          <a:extLs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6" name="Text 435">
          <a:extLs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7" name="Text 436">
          <a:extLs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8" name="Text 437">
          <a:extLs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9" name="Text 438">
          <a:extLs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10" name="Text 439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11" name="Text 440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2" name="Text 441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3" name="Text 442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4" name="Text 443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5" name="Text 444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6" name="Text 445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7" name="Text 446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18" name="Text 447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19" name="Text 448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0" name="Text 449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1" name="Text 450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2" name="Text 451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3" name="Text 452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4" name="Text 453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5" name="Text 454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6" name="Text 455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7" name="Text 456">
          <a:extLs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8" name="Text 457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9" name="Text 458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30" name="Text 459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31" name="Text 460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29</xdr:row>
      <xdr:rowOff>189781</xdr:rowOff>
    </xdr:from>
    <xdr:to>
      <xdr:col>6</xdr:col>
      <xdr:colOff>146649</xdr:colOff>
      <xdr:row>30</xdr:row>
      <xdr:rowOff>189781</xdr:rowOff>
    </xdr:to>
    <xdr:sp macro="" textlink="">
      <xdr:nvSpPr>
        <xdr:cNvPr id="1432" name="Text 461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4718110" y="6114331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33" name="Text 462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4" name="Text 463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5" name="Text 464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6" name="Text 465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7" name="Text 466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8" name="Text 467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9" name="Text 468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0" name="Text 469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1" name="Text 470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2" name="Text 471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3" name="Text 472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4" name="Text 473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5" name="Text 474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46" name="Text 475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47" name="Text 476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48" name="Text 477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49" name="Text 478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0" name="Text 479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51" name="Text 480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52" name="Text 481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53" name="Text 482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54" name="Text 483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5" name="Text 484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6" name="Text 485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7" name="Text 486">
          <a:extLs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8" name="Text 487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59" name="Text 488">
          <a:extLs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0" name="Text 489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1" name="Text 490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2" name="Text 491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3" name="Text 492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4" name="Text 493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5" name="Text 494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6" name="Text 495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7" name="Text 496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8" name="Text 497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69" name="Text 498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0" name="Text 499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1" name="Text 500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2" name="Text 501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3" name="Text 502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4" name="Text 503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5" name="Text 504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6" name="Text 505">
          <a:extLs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7" name="Text 506">
          <a:extLs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78" name="Text 508">
          <a:extLst>
            <a:ext uri="{FF2B5EF4-FFF2-40B4-BE49-F238E27FC236}">
              <a16:creationId xmlns:a16="http://schemas.microsoft.com/office/drawing/2014/main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79" name="Text 509">
          <a:extLst>
            <a:ext uri="{FF2B5EF4-FFF2-40B4-BE49-F238E27FC236}">
              <a16:creationId xmlns:a16="http://schemas.microsoft.com/office/drawing/2014/main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0" name="Text 510">
          <a:extLst>
            <a:ext uri="{FF2B5EF4-FFF2-40B4-BE49-F238E27FC236}">
              <a16:creationId xmlns:a16="http://schemas.microsoft.com/office/drawing/2014/main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1" name="Text 511">
          <a:extLst>
            <a:ext uri="{FF2B5EF4-FFF2-40B4-BE49-F238E27FC236}">
              <a16:creationId xmlns:a16="http://schemas.microsoft.com/office/drawing/2014/main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2" name="Text 512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3" name="Text 513">
          <a:extLs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4" name="Text 514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5" name="Text 515">
          <a:extLs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6" name="Text 516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7" name="Text 517">
          <a:extLst>
            <a:ext uri="{FF2B5EF4-FFF2-40B4-BE49-F238E27FC236}">
              <a16:creationId xmlns:a16="http://schemas.microsoft.com/office/drawing/2014/main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88" name="Text 518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89" name="Text 519">
          <a:extLst>
            <a:ext uri="{FF2B5EF4-FFF2-40B4-BE49-F238E27FC236}">
              <a16:creationId xmlns:a16="http://schemas.microsoft.com/office/drawing/2014/main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0" name="Text 520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1" name="Text 521">
          <a:extLst>
            <a:ext uri="{FF2B5EF4-FFF2-40B4-BE49-F238E27FC236}">
              <a16:creationId xmlns:a16="http://schemas.microsoft.com/office/drawing/2014/main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2" name="Text 522">
          <a:extLst>
            <a:ext uri="{FF2B5EF4-FFF2-40B4-BE49-F238E27FC236}">
              <a16:creationId xmlns:a16="http://schemas.microsoft.com/office/drawing/2014/main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3" name="Text 523">
          <a:extLst>
            <a:ext uri="{FF2B5EF4-FFF2-40B4-BE49-F238E27FC236}">
              <a16:creationId xmlns:a16="http://schemas.microsoft.com/office/drawing/2014/main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4" name="Text 524">
          <a:extLst>
            <a:ext uri="{FF2B5EF4-FFF2-40B4-BE49-F238E27FC236}">
              <a16:creationId xmlns:a16="http://schemas.microsoft.com/office/drawing/2014/main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5" name="Text 525">
          <a:extLst>
            <a:ext uri="{FF2B5EF4-FFF2-40B4-BE49-F238E27FC236}">
              <a16:creationId xmlns:a16="http://schemas.microsoft.com/office/drawing/2014/main" id="{00000000-0008-0000-0200-0000D7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6" name="Text 526">
          <a:extLs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7" name="Text 527">
          <a:extLs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98" name="Text 528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99" name="Text 529">
          <a:extLs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0" name="Text 530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1" name="Text 531">
          <a:extLs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2" name="Text 532">
          <a:extLs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3" name="Text 533">
          <a:extLs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4" name="Text 534">
          <a:extLs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5" name="Text 535">
          <a:extLs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6" name="Text 536">
          <a:extLs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7" name="Text 537">
          <a:extLs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08" name="Text 538">
          <a:extLs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09" name="Text 539">
          <a:extLs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0" name="Text 540">
          <a:extLs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1" name="Text 541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2" name="Text 542">
          <a:extLs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3" name="Text 543">
          <a:extLs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4" name="Text 544">
          <a:extLs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5" name="Text 545">
          <a:extLs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6" name="Text 546">
          <a:extLst>
            <a:ext uri="{FF2B5EF4-FFF2-40B4-BE49-F238E27FC236}">
              <a16:creationId xmlns:a16="http://schemas.microsoft.com/office/drawing/2014/main" id="{00000000-0008-0000-0200-0000EC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7" name="Text 547">
          <a:extLs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8" name="Text 548">
          <a:extLs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9" name="Text 549">
          <a:extLs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0" name="Text 550">
          <a:extLs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1" name="Text 551">
          <a:extLs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2" name="Text 552">
          <a:extLs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3" name="Text 553">
          <a:extLs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4" name="Text 554">
          <a:extLs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5" name="Text 555">
          <a:extLs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6" name="Text 556">
          <a:extLs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7" name="Text 557">
          <a:extLst>
            <a:ext uri="{FF2B5EF4-FFF2-40B4-BE49-F238E27FC236}">
              <a16:creationId xmlns:a16="http://schemas.microsoft.com/office/drawing/2014/main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28" name="Text 558">
          <a:extLst>
            <a:ext uri="{FF2B5EF4-FFF2-40B4-BE49-F238E27FC236}">
              <a16:creationId xmlns:a16="http://schemas.microsoft.com/office/drawing/2014/main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29" name="Text 559">
          <a:extLs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0" name="Text 560">
          <a:extLst>
            <a:ext uri="{FF2B5EF4-FFF2-40B4-BE49-F238E27FC236}">
              <a16:creationId xmlns:a16="http://schemas.microsoft.com/office/drawing/2014/main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1" name="Text 561">
          <a:extLs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2" name="Text 562">
          <a:extLs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3" name="Text 563">
          <a:extLs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4" name="Text 564">
          <a:extLs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5" name="Text 565">
          <a:extLs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6" name="Text 566">
          <a:extLs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7" name="Text 567">
          <a:extLs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38" name="Text 568">
          <a:extLs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39" name="Text 569">
          <a:extLs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0" name="Text 570">
          <a:extLs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1" name="Text 571">
          <a:extLs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2" name="Text 572">
          <a:extLs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3" name="Text 573">
          <a:extLs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4" name="Text 574">
          <a:extLs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5" name="Text 575">
          <a:extLs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84696</xdr:colOff>
      <xdr:row>47</xdr:row>
      <xdr:rowOff>96459</xdr:rowOff>
    </xdr:from>
    <xdr:to>
      <xdr:col>5</xdr:col>
      <xdr:colOff>170960</xdr:colOff>
      <xdr:row>48</xdr:row>
      <xdr:rowOff>87832</xdr:rowOff>
    </xdr:to>
    <xdr:sp macro="" textlink="">
      <xdr:nvSpPr>
        <xdr:cNvPr id="1546" name="Text 577">
          <a:extLs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SpPr txBox="1">
          <a:spLocks noChangeArrowheads="1"/>
        </xdr:cNvSpPr>
      </xdr:nvSpPr>
      <xdr:spPr bwMode="auto">
        <a:xfrm>
          <a:off x="4551921" y="9421434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7" name="Text 578">
          <a:extLs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8" name="Text 579">
          <a:extLs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9" name="Text 580">
          <a:extLs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0" name="Text 581">
          <a:extLs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1" name="Text 582">
          <a:extLs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2" name="Text 583">
          <a:extLs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3" name="Text 584">
          <a:extLs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4" name="Text 585">
          <a:extLs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5" name="Text 586">
          <a:extLs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6" name="Text 587">
          <a:extLs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7" name="Text 588">
          <a:extLs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8" name="Text 589">
          <a:extLs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9" name="Text 590">
          <a:extLs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0" name="Text 591">
          <a:extLst>
            <a:ext uri="{FF2B5EF4-FFF2-40B4-BE49-F238E27FC236}">
              <a16:creationId xmlns:a16="http://schemas.microsoft.com/office/drawing/2014/main" id="{00000000-0008-0000-0200-000018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1" name="Text 592">
          <a:extLs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2" name="Text 593">
          <a:extLs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3" name="Text 594">
          <a:extLst>
            <a:ext uri="{FF2B5EF4-FFF2-40B4-BE49-F238E27FC236}">
              <a16:creationId xmlns:a16="http://schemas.microsoft.com/office/drawing/2014/main" id="{00000000-0008-0000-0200-00001B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4" name="Text 595">
          <a:extLst>
            <a:ext uri="{FF2B5EF4-FFF2-40B4-BE49-F238E27FC236}">
              <a16:creationId xmlns:a16="http://schemas.microsoft.com/office/drawing/2014/main" id="{00000000-0008-0000-0200-00001C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5" name="Text 596">
          <a:extLst>
            <a:ext uri="{FF2B5EF4-FFF2-40B4-BE49-F238E27FC236}">
              <a16:creationId xmlns:a16="http://schemas.microsoft.com/office/drawing/2014/main" id="{00000000-0008-0000-0200-00001D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6" name="Text 597">
          <a:extLst>
            <a:ext uri="{FF2B5EF4-FFF2-40B4-BE49-F238E27FC236}">
              <a16:creationId xmlns:a16="http://schemas.microsoft.com/office/drawing/2014/main" id="{00000000-0008-0000-0200-00001E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7" name="Text 598">
          <a:extLst>
            <a:ext uri="{FF2B5EF4-FFF2-40B4-BE49-F238E27FC236}">
              <a16:creationId xmlns:a16="http://schemas.microsoft.com/office/drawing/2014/main" id="{00000000-0008-0000-0200-00001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8" name="Text 599">
          <a:extLst>
            <a:ext uri="{FF2B5EF4-FFF2-40B4-BE49-F238E27FC236}">
              <a16:creationId xmlns:a16="http://schemas.microsoft.com/office/drawing/2014/main" id="{00000000-0008-0000-0200-00002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9" name="Text 600">
          <a:extLst>
            <a:ext uri="{FF2B5EF4-FFF2-40B4-BE49-F238E27FC236}">
              <a16:creationId xmlns:a16="http://schemas.microsoft.com/office/drawing/2014/main" id="{00000000-0008-0000-0200-00002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0" name="Text 601">
          <a:extLst>
            <a:ext uri="{FF2B5EF4-FFF2-40B4-BE49-F238E27FC236}">
              <a16:creationId xmlns:a16="http://schemas.microsoft.com/office/drawing/2014/main" id="{00000000-0008-0000-0200-00002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1" name="Text 602">
          <a:extLst>
            <a:ext uri="{FF2B5EF4-FFF2-40B4-BE49-F238E27FC236}">
              <a16:creationId xmlns:a16="http://schemas.microsoft.com/office/drawing/2014/main" id="{00000000-0008-0000-0200-00002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2" name="Text 603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3" name="Text 604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4" name="Text 605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5" name="Text 606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6" name="Text 607">
          <a:extLst>
            <a:ext uri="{FF2B5EF4-FFF2-40B4-BE49-F238E27FC236}">
              <a16:creationId xmlns:a16="http://schemas.microsoft.com/office/drawing/2014/main" id="{00000000-0008-0000-0200-00002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7" name="Text 608">
          <a:extLst>
            <a:ext uri="{FF2B5EF4-FFF2-40B4-BE49-F238E27FC236}">
              <a16:creationId xmlns:a16="http://schemas.microsoft.com/office/drawing/2014/main" id="{00000000-0008-0000-0200-000029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8" name="Text 609">
          <a:extLst>
            <a:ext uri="{FF2B5EF4-FFF2-40B4-BE49-F238E27FC236}">
              <a16:creationId xmlns:a16="http://schemas.microsoft.com/office/drawing/2014/main" id="{00000000-0008-0000-0200-00002A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9" name="Text 610">
          <a:extLst>
            <a:ext uri="{FF2B5EF4-FFF2-40B4-BE49-F238E27FC236}">
              <a16:creationId xmlns:a16="http://schemas.microsoft.com/office/drawing/2014/main" id="{00000000-0008-0000-0200-00002B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0" name="Text 611">
          <a:extLst>
            <a:ext uri="{FF2B5EF4-FFF2-40B4-BE49-F238E27FC236}">
              <a16:creationId xmlns:a16="http://schemas.microsoft.com/office/drawing/2014/main" id="{00000000-0008-0000-0200-00002C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1" name="Text 612">
          <a:extLst>
            <a:ext uri="{FF2B5EF4-FFF2-40B4-BE49-F238E27FC236}">
              <a16:creationId xmlns:a16="http://schemas.microsoft.com/office/drawing/2014/main" id="{00000000-0008-0000-0200-00002D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2" name="Text 613">
          <a:extLst>
            <a:ext uri="{FF2B5EF4-FFF2-40B4-BE49-F238E27FC236}">
              <a16:creationId xmlns:a16="http://schemas.microsoft.com/office/drawing/2014/main" id="{00000000-0008-0000-0200-00002E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3" name="Text 614">
          <a:extLst>
            <a:ext uri="{FF2B5EF4-FFF2-40B4-BE49-F238E27FC236}">
              <a16:creationId xmlns:a16="http://schemas.microsoft.com/office/drawing/2014/main" id="{00000000-0008-0000-0200-00002F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4" name="Text 615">
          <a:extLst>
            <a:ext uri="{FF2B5EF4-FFF2-40B4-BE49-F238E27FC236}">
              <a16:creationId xmlns:a16="http://schemas.microsoft.com/office/drawing/2014/main" id="{00000000-0008-0000-0200-000030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5" name="Text 616">
          <a:extLst>
            <a:ext uri="{FF2B5EF4-FFF2-40B4-BE49-F238E27FC236}">
              <a16:creationId xmlns:a16="http://schemas.microsoft.com/office/drawing/2014/main" id="{00000000-0008-0000-0200-000031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6" name="Text 617">
          <a:extLst>
            <a:ext uri="{FF2B5EF4-FFF2-40B4-BE49-F238E27FC236}">
              <a16:creationId xmlns:a16="http://schemas.microsoft.com/office/drawing/2014/main" id="{00000000-0008-0000-0200-000032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7" name="Text 618">
          <a:extLst>
            <a:ext uri="{FF2B5EF4-FFF2-40B4-BE49-F238E27FC236}">
              <a16:creationId xmlns:a16="http://schemas.microsoft.com/office/drawing/2014/main" id="{00000000-0008-0000-0200-00003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8" name="Text 619">
          <a:extLst>
            <a:ext uri="{FF2B5EF4-FFF2-40B4-BE49-F238E27FC236}">
              <a16:creationId xmlns:a16="http://schemas.microsoft.com/office/drawing/2014/main" id="{00000000-0008-0000-0200-00003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9" name="Text 620">
          <a:extLst>
            <a:ext uri="{FF2B5EF4-FFF2-40B4-BE49-F238E27FC236}">
              <a16:creationId xmlns:a16="http://schemas.microsoft.com/office/drawing/2014/main" id="{00000000-0008-0000-0200-00003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0" name="Text 621">
          <a:extLst>
            <a:ext uri="{FF2B5EF4-FFF2-40B4-BE49-F238E27FC236}">
              <a16:creationId xmlns:a16="http://schemas.microsoft.com/office/drawing/2014/main" id="{00000000-0008-0000-0200-00003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1" name="Text 622">
          <a:extLst>
            <a:ext uri="{FF2B5EF4-FFF2-40B4-BE49-F238E27FC236}">
              <a16:creationId xmlns:a16="http://schemas.microsoft.com/office/drawing/2014/main" id="{00000000-0008-0000-0200-00003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2" name="Text 623">
          <a:extLst>
            <a:ext uri="{FF2B5EF4-FFF2-40B4-BE49-F238E27FC236}">
              <a16:creationId xmlns:a16="http://schemas.microsoft.com/office/drawing/2014/main" id="{00000000-0008-0000-0200-00003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3" name="Text 624">
          <a:extLst>
            <a:ext uri="{FF2B5EF4-FFF2-40B4-BE49-F238E27FC236}">
              <a16:creationId xmlns:a16="http://schemas.microsoft.com/office/drawing/2014/main" id="{00000000-0008-0000-0200-00003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4" name="Text 625">
          <a:extLst>
            <a:ext uri="{FF2B5EF4-FFF2-40B4-BE49-F238E27FC236}">
              <a16:creationId xmlns:a16="http://schemas.microsoft.com/office/drawing/2014/main" id="{00000000-0008-0000-0200-00003A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5" name="Text 626">
          <a:extLst>
            <a:ext uri="{FF2B5EF4-FFF2-40B4-BE49-F238E27FC236}">
              <a16:creationId xmlns:a16="http://schemas.microsoft.com/office/drawing/2014/main" id="{00000000-0008-0000-0200-00003B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6" name="Text 627">
          <a:extLst>
            <a:ext uri="{FF2B5EF4-FFF2-40B4-BE49-F238E27FC236}">
              <a16:creationId xmlns:a16="http://schemas.microsoft.com/office/drawing/2014/main" id="{00000000-0008-0000-0200-00003C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7" name="Text 628">
          <a:extLst>
            <a:ext uri="{FF2B5EF4-FFF2-40B4-BE49-F238E27FC236}">
              <a16:creationId xmlns:a16="http://schemas.microsoft.com/office/drawing/2014/main" id="{00000000-0008-0000-0200-00003D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8" name="Text 629">
          <a:extLst>
            <a:ext uri="{FF2B5EF4-FFF2-40B4-BE49-F238E27FC236}">
              <a16:creationId xmlns:a16="http://schemas.microsoft.com/office/drawing/2014/main" id="{00000000-0008-0000-0200-00003E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9" name="Text 630">
          <a:extLst>
            <a:ext uri="{FF2B5EF4-FFF2-40B4-BE49-F238E27FC236}">
              <a16:creationId xmlns:a16="http://schemas.microsoft.com/office/drawing/2014/main" id="{00000000-0008-0000-0200-00003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0" name="Text 631">
          <a:extLst>
            <a:ext uri="{FF2B5EF4-FFF2-40B4-BE49-F238E27FC236}">
              <a16:creationId xmlns:a16="http://schemas.microsoft.com/office/drawing/2014/main" id="{00000000-0008-0000-0200-00004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1" name="Text 632">
          <a:extLst>
            <a:ext uri="{FF2B5EF4-FFF2-40B4-BE49-F238E27FC236}">
              <a16:creationId xmlns:a16="http://schemas.microsoft.com/office/drawing/2014/main" id="{00000000-0008-0000-0200-00004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2" name="Text 633">
          <a:extLst>
            <a:ext uri="{FF2B5EF4-FFF2-40B4-BE49-F238E27FC236}">
              <a16:creationId xmlns:a16="http://schemas.microsoft.com/office/drawing/2014/main" id="{00000000-0008-0000-0200-00004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3" name="Text 634">
          <a:extLst>
            <a:ext uri="{FF2B5EF4-FFF2-40B4-BE49-F238E27FC236}">
              <a16:creationId xmlns:a16="http://schemas.microsoft.com/office/drawing/2014/main" id="{00000000-0008-0000-0200-00004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4" name="Text 635">
          <a:extLst>
            <a:ext uri="{FF2B5EF4-FFF2-40B4-BE49-F238E27FC236}">
              <a16:creationId xmlns:a16="http://schemas.microsoft.com/office/drawing/2014/main" id="{00000000-0008-0000-0200-00004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5" name="Text 636">
          <a:extLst>
            <a:ext uri="{FF2B5EF4-FFF2-40B4-BE49-F238E27FC236}">
              <a16:creationId xmlns:a16="http://schemas.microsoft.com/office/drawing/2014/main" id="{00000000-0008-0000-0200-00004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6" name="Text 637">
          <a:extLst>
            <a:ext uri="{FF2B5EF4-FFF2-40B4-BE49-F238E27FC236}">
              <a16:creationId xmlns:a16="http://schemas.microsoft.com/office/drawing/2014/main" id="{00000000-0008-0000-0200-00004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7" name="Text 638">
          <a:extLst>
            <a:ext uri="{FF2B5EF4-FFF2-40B4-BE49-F238E27FC236}">
              <a16:creationId xmlns:a16="http://schemas.microsoft.com/office/drawing/2014/main" id="{00000000-0008-0000-0200-00004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8" name="Text 639">
          <a:extLst>
            <a:ext uri="{FF2B5EF4-FFF2-40B4-BE49-F238E27FC236}">
              <a16:creationId xmlns:a16="http://schemas.microsoft.com/office/drawing/2014/main" id="{00000000-0008-0000-0200-00004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9" name="Text 640">
          <a:extLst>
            <a:ext uri="{FF2B5EF4-FFF2-40B4-BE49-F238E27FC236}">
              <a16:creationId xmlns:a16="http://schemas.microsoft.com/office/drawing/2014/main" id="{00000000-0008-0000-0200-00004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0" name="Text 641">
          <a:extLst>
            <a:ext uri="{FF2B5EF4-FFF2-40B4-BE49-F238E27FC236}">
              <a16:creationId xmlns:a16="http://schemas.microsoft.com/office/drawing/2014/main" id="{00000000-0008-0000-0200-00004A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1" name="Text 642">
          <a:extLst>
            <a:ext uri="{FF2B5EF4-FFF2-40B4-BE49-F238E27FC236}">
              <a16:creationId xmlns:a16="http://schemas.microsoft.com/office/drawing/2014/main" id="{00000000-0008-0000-0200-00004B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2" name="Text 643">
          <a:extLst>
            <a:ext uri="{FF2B5EF4-FFF2-40B4-BE49-F238E27FC236}">
              <a16:creationId xmlns:a16="http://schemas.microsoft.com/office/drawing/2014/main" id="{00000000-0008-0000-0200-00004C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3" name="Text 644">
          <a:extLst>
            <a:ext uri="{FF2B5EF4-FFF2-40B4-BE49-F238E27FC236}">
              <a16:creationId xmlns:a16="http://schemas.microsoft.com/office/drawing/2014/main" id="{00000000-0008-0000-0200-00004D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4" name="Text 645">
          <a:extLst>
            <a:ext uri="{FF2B5EF4-FFF2-40B4-BE49-F238E27FC236}">
              <a16:creationId xmlns:a16="http://schemas.microsoft.com/office/drawing/2014/main" id="{00000000-0008-0000-0200-00004E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5" name="Text 646">
          <a:extLst>
            <a:ext uri="{FF2B5EF4-FFF2-40B4-BE49-F238E27FC236}">
              <a16:creationId xmlns:a16="http://schemas.microsoft.com/office/drawing/2014/main" id="{00000000-0008-0000-0200-00004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6" name="Text 647">
          <a:extLst>
            <a:ext uri="{FF2B5EF4-FFF2-40B4-BE49-F238E27FC236}">
              <a16:creationId xmlns:a16="http://schemas.microsoft.com/office/drawing/2014/main" id="{00000000-0008-0000-0200-00005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17" name="Text 648">
          <a:extLst>
            <a:ext uri="{FF2B5EF4-FFF2-40B4-BE49-F238E27FC236}">
              <a16:creationId xmlns:a16="http://schemas.microsoft.com/office/drawing/2014/main" id="{00000000-0008-0000-0200-000051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18" name="Text 649">
          <a:extLst>
            <a:ext uri="{FF2B5EF4-FFF2-40B4-BE49-F238E27FC236}">
              <a16:creationId xmlns:a16="http://schemas.microsoft.com/office/drawing/2014/main" id="{00000000-0008-0000-0200-000052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19" name="Text 650">
          <a:extLst>
            <a:ext uri="{FF2B5EF4-FFF2-40B4-BE49-F238E27FC236}">
              <a16:creationId xmlns:a16="http://schemas.microsoft.com/office/drawing/2014/main" id="{00000000-0008-0000-0200-000053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0" name="Text 651">
          <a:extLst>
            <a:ext uri="{FF2B5EF4-FFF2-40B4-BE49-F238E27FC236}">
              <a16:creationId xmlns:a16="http://schemas.microsoft.com/office/drawing/2014/main" id="{00000000-0008-0000-0200-000054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1" name="Text 652">
          <a:extLst>
            <a:ext uri="{FF2B5EF4-FFF2-40B4-BE49-F238E27FC236}">
              <a16:creationId xmlns:a16="http://schemas.microsoft.com/office/drawing/2014/main" id="{00000000-0008-0000-0200-000055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2" name="Text 653">
          <a:extLst>
            <a:ext uri="{FF2B5EF4-FFF2-40B4-BE49-F238E27FC236}">
              <a16:creationId xmlns:a16="http://schemas.microsoft.com/office/drawing/2014/main" id="{00000000-0008-0000-0200-000056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3" name="Text 654">
          <a:extLst>
            <a:ext uri="{FF2B5EF4-FFF2-40B4-BE49-F238E27FC236}">
              <a16:creationId xmlns:a16="http://schemas.microsoft.com/office/drawing/2014/main" id="{00000000-0008-0000-0200-000057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4" name="Text 655">
          <a:extLst>
            <a:ext uri="{FF2B5EF4-FFF2-40B4-BE49-F238E27FC236}">
              <a16:creationId xmlns:a16="http://schemas.microsoft.com/office/drawing/2014/main" id="{00000000-0008-0000-0200-000058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5" name="Text 656">
          <a:extLst>
            <a:ext uri="{FF2B5EF4-FFF2-40B4-BE49-F238E27FC236}">
              <a16:creationId xmlns:a16="http://schemas.microsoft.com/office/drawing/2014/main" id="{00000000-0008-0000-0200-000059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6" name="Text 657">
          <a:extLst>
            <a:ext uri="{FF2B5EF4-FFF2-40B4-BE49-F238E27FC236}">
              <a16:creationId xmlns:a16="http://schemas.microsoft.com/office/drawing/2014/main" id="{00000000-0008-0000-0200-00005A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7" name="Text 658">
          <a:extLst>
            <a:ext uri="{FF2B5EF4-FFF2-40B4-BE49-F238E27FC236}">
              <a16:creationId xmlns:a16="http://schemas.microsoft.com/office/drawing/2014/main" id="{00000000-0008-0000-0200-00005B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8" name="Text 659">
          <a:extLst>
            <a:ext uri="{FF2B5EF4-FFF2-40B4-BE49-F238E27FC236}">
              <a16:creationId xmlns:a16="http://schemas.microsoft.com/office/drawing/2014/main" id="{00000000-0008-0000-0200-00005C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29" name="Text 660">
          <a:extLst>
            <a:ext uri="{FF2B5EF4-FFF2-40B4-BE49-F238E27FC236}">
              <a16:creationId xmlns:a16="http://schemas.microsoft.com/office/drawing/2014/main" id="{00000000-0008-0000-0200-00005D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0" name="Text 661">
          <a:extLst>
            <a:ext uri="{FF2B5EF4-FFF2-40B4-BE49-F238E27FC236}">
              <a16:creationId xmlns:a16="http://schemas.microsoft.com/office/drawing/2014/main" id="{00000000-0008-0000-0200-00005E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1" name="Text 662">
          <a:extLst>
            <a:ext uri="{FF2B5EF4-FFF2-40B4-BE49-F238E27FC236}">
              <a16:creationId xmlns:a16="http://schemas.microsoft.com/office/drawing/2014/main" id="{00000000-0008-0000-0200-00005F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2" name="Text 663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3" name="Text 664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4" name="Text 665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5" name="Text 666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6" name="Text 667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7" name="Text 668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8" name="Text 669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9" name="Text 670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40" name="Text 671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1" name="Text 672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2" name="Text 673">
          <a:extLs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3" name="Text 674">
          <a:extLs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4" name="Text 675">
          <a:extLs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5" name="Text 676">
          <a:extLs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6" name="Text 677">
          <a:extLst>
            <a:ext uri="{FF2B5EF4-FFF2-40B4-BE49-F238E27FC236}">
              <a16:creationId xmlns:a16="http://schemas.microsoft.com/office/drawing/2014/main" id="{00000000-0008-0000-0200-00006E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7" name="Text 678">
          <a:extLst>
            <a:ext uri="{FF2B5EF4-FFF2-40B4-BE49-F238E27FC236}">
              <a16:creationId xmlns:a16="http://schemas.microsoft.com/office/drawing/2014/main" id="{00000000-0008-0000-0200-00006F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8" name="Text 679">
          <a:extLst>
            <a:ext uri="{FF2B5EF4-FFF2-40B4-BE49-F238E27FC236}">
              <a16:creationId xmlns:a16="http://schemas.microsoft.com/office/drawing/2014/main" id="{00000000-0008-0000-0200-000070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9" name="Text 680">
          <a:extLst>
            <a:ext uri="{FF2B5EF4-FFF2-40B4-BE49-F238E27FC236}">
              <a16:creationId xmlns:a16="http://schemas.microsoft.com/office/drawing/2014/main" id="{00000000-0008-0000-0200-000071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50" name="Text 681">
          <a:extLst>
            <a:ext uri="{FF2B5EF4-FFF2-40B4-BE49-F238E27FC236}">
              <a16:creationId xmlns:a16="http://schemas.microsoft.com/office/drawing/2014/main" id="{00000000-0008-0000-0200-000072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1" name="Text 682">
          <a:extLst>
            <a:ext uri="{FF2B5EF4-FFF2-40B4-BE49-F238E27FC236}">
              <a16:creationId xmlns:a16="http://schemas.microsoft.com/office/drawing/2014/main" id="{00000000-0008-0000-0200-000073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2" name="Text 683">
          <a:extLst>
            <a:ext uri="{FF2B5EF4-FFF2-40B4-BE49-F238E27FC236}">
              <a16:creationId xmlns:a16="http://schemas.microsoft.com/office/drawing/2014/main" id="{00000000-0008-0000-0200-000074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3" name="Text 684">
          <a:extLs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4" name="Text 685">
          <a:extLs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55" name="Text 686">
          <a:extLst>
            <a:ext uri="{FF2B5EF4-FFF2-40B4-BE49-F238E27FC236}">
              <a16:creationId xmlns:a16="http://schemas.microsoft.com/office/drawing/2014/main" id="{00000000-0008-0000-0200-000077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6" name="Text 687">
          <a:extLst>
            <a:ext uri="{FF2B5EF4-FFF2-40B4-BE49-F238E27FC236}">
              <a16:creationId xmlns:a16="http://schemas.microsoft.com/office/drawing/2014/main" id="{00000000-0008-0000-0200-000078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57" name="Text 688">
          <a:extLst>
            <a:ext uri="{FF2B5EF4-FFF2-40B4-BE49-F238E27FC236}">
              <a16:creationId xmlns:a16="http://schemas.microsoft.com/office/drawing/2014/main" id="{00000000-0008-0000-0200-000079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58" name="Text 689">
          <a:extLst>
            <a:ext uri="{FF2B5EF4-FFF2-40B4-BE49-F238E27FC236}">
              <a16:creationId xmlns:a16="http://schemas.microsoft.com/office/drawing/2014/main" id="{00000000-0008-0000-0200-00007A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9" name="Text 690">
          <a:extLs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0" name="Text 691">
          <a:extLst>
            <a:ext uri="{FF2B5EF4-FFF2-40B4-BE49-F238E27FC236}">
              <a16:creationId xmlns:a16="http://schemas.microsoft.com/office/drawing/2014/main" id="{00000000-0008-0000-0200-00007C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61" name="Text 692">
          <a:extLst>
            <a:ext uri="{FF2B5EF4-FFF2-40B4-BE49-F238E27FC236}">
              <a16:creationId xmlns:a16="http://schemas.microsoft.com/office/drawing/2014/main" id="{00000000-0008-0000-0200-00007D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62" name="Text 693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63" name="Text 694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64" name="Text 695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5" name="Text 696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6" name="Text 697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7" name="Text 698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8" name="Text 699">
          <a:extLst>
            <a:ext uri="{FF2B5EF4-FFF2-40B4-BE49-F238E27FC236}">
              <a16:creationId xmlns:a16="http://schemas.microsoft.com/office/drawing/2014/main" id="{00000000-0008-0000-0200-000084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69" name="Text 700">
          <a:extLst>
            <a:ext uri="{FF2B5EF4-FFF2-40B4-BE49-F238E27FC236}">
              <a16:creationId xmlns:a16="http://schemas.microsoft.com/office/drawing/2014/main" id="{00000000-0008-0000-0200-00008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0" name="Text 701">
          <a:extLst>
            <a:ext uri="{FF2B5EF4-FFF2-40B4-BE49-F238E27FC236}">
              <a16:creationId xmlns:a16="http://schemas.microsoft.com/office/drawing/2014/main" id="{00000000-0008-0000-0200-00008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1" name="Text 702">
          <a:extLst>
            <a:ext uri="{FF2B5EF4-FFF2-40B4-BE49-F238E27FC236}">
              <a16:creationId xmlns:a16="http://schemas.microsoft.com/office/drawing/2014/main" id="{00000000-0008-0000-0200-00008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2" name="Text 703">
          <a:extLst>
            <a:ext uri="{FF2B5EF4-FFF2-40B4-BE49-F238E27FC236}">
              <a16:creationId xmlns:a16="http://schemas.microsoft.com/office/drawing/2014/main" id="{00000000-0008-0000-0200-00008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3" name="Text 704">
          <a:extLs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4" name="Text 705">
          <a:extLst>
            <a:ext uri="{FF2B5EF4-FFF2-40B4-BE49-F238E27FC236}">
              <a16:creationId xmlns:a16="http://schemas.microsoft.com/office/drawing/2014/main" id="{00000000-0008-0000-0200-00008A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5" name="Text 706">
          <a:extLst>
            <a:ext uri="{FF2B5EF4-FFF2-40B4-BE49-F238E27FC236}">
              <a16:creationId xmlns:a16="http://schemas.microsoft.com/office/drawing/2014/main" id="{00000000-0008-0000-0200-00008B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6" name="Text 707">
          <a:extLst>
            <a:ext uri="{FF2B5EF4-FFF2-40B4-BE49-F238E27FC236}">
              <a16:creationId xmlns:a16="http://schemas.microsoft.com/office/drawing/2014/main" id="{00000000-0008-0000-0200-00008C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7" name="Text 708">
          <a:extLst>
            <a:ext uri="{FF2B5EF4-FFF2-40B4-BE49-F238E27FC236}">
              <a16:creationId xmlns:a16="http://schemas.microsoft.com/office/drawing/2014/main" id="{00000000-0008-0000-0200-00008D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8" name="Text 709">
          <a:extLs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9" name="Text 710">
          <a:extLst>
            <a:ext uri="{FF2B5EF4-FFF2-40B4-BE49-F238E27FC236}">
              <a16:creationId xmlns:a16="http://schemas.microsoft.com/office/drawing/2014/main" id="{00000000-0008-0000-0200-00008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0" name="Text 711">
          <a:extLs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1" name="Text 712">
          <a:extLst>
            <a:ext uri="{FF2B5EF4-FFF2-40B4-BE49-F238E27FC236}">
              <a16:creationId xmlns:a16="http://schemas.microsoft.com/office/drawing/2014/main" id="{00000000-0008-0000-0200-00009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2" name="Text 713">
          <a:extLst>
            <a:ext uri="{FF2B5EF4-FFF2-40B4-BE49-F238E27FC236}">
              <a16:creationId xmlns:a16="http://schemas.microsoft.com/office/drawing/2014/main" id="{00000000-0008-0000-0200-00009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3" name="Text 714">
          <a:extLst>
            <a:ext uri="{FF2B5EF4-FFF2-40B4-BE49-F238E27FC236}">
              <a16:creationId xmlns:a16="http://schemas.microsoft.com/office/drawing/2014/main" id="{00000000-0008-0000-0200-00009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4" name="Text 715">
          <a:extLst>
            <a:ext uri="{FF2B5EF4-FFF2-40B4-BE49-F238E27FC236}">
              <a16:creationId xmlns:a16="http://schemas.microsoft.com/office/drawing/2014/main" id="{00000000-0008-0000-0200-00009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5" name="Text 716">
          <a:extLst>
            <a:ext uri="{FF2B5EF4-FFF2-40B4-BE49-F238E27FC236}">
              <a16:creationId xmlns:a16="http://schemas.microsoft.com/office/drawing/2014/main" id="{00000000-0008-0000-0200-00009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6" name="Text 717">
          <a:extLst>
            <a:ext uri="{FF2B5EF4-FFF2-40B4-BE49-F238E27FC236}">
              <a16:creationId xmlns:a16="http://schemas.microsoft.com/office/drawing/2014/main" id="{00000000-0008-0000-0200-00009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7" name="Text 718">
          <a:extLst>
            <a:ext uri="{FF2B5EF4-FFF2-40B4-BE49-F238E27FC236}">
              <a16:creationId xmlns:a16="http://schemas.microsoft.com/office/drawing/2014/main" id="{00000000-0008-0000-0200-00009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8" name="Text 719">
          <a:extLst>
            <a:ext uri="{FF2B5EF4-FFF2-40B4-BE49-F238E27FC236}">
              <a16:creationId xmlns:a16="http://schemas.microsoft.com/office/drawing/2014/main" id="{00000000-0008-0000-0200-00009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9" name="Text 720">
          <a:extLst>
            <a:ext uri="{FF2B5EF4-FFF2-40B4-BE49-F238E27FC236}">
              <a16:creationId xmlns:a16="http://schemas.microsoft.com/office/drawing/2014/main" id="{00000000-0008-0000-0200-00009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0" name="Text 721">
          <a:extLst>
            <a:ext uri="{FF2B5EF4-FFF2-40B4-BE49-F238E27FC236}">
              <a16:creationId xmlns:a16="http://schemas.microsoft.com/office/drawing/2014/main" id="{00000000-0008-0000-0200-00009A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1" name="Text 722">
          <a:extLst>
            <a:ext uri="{FF2B5EF4-FFF2-40B4-BE49-F238E27FC236}">
              <a16:creationId xmlns:a16="http://schemas.microsoft.com/office/drawing/2014/main" id="{00000000-0008-0000-0200-00009B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2" name="Text 723">
          <a:extLst>
            <a:ext uri="{FF2B5EF4-FFF2-40B4-BE49-F238E27FC236}">
              <a16:creationId xmlns:a16="http://schemas.microsoft.com/office/drawing/2014/main" id="{00000000-0008-0000-0200-00009C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3" name="Text 724">
          <a:extLst>
            <a:ext uri="{FF2B5EF4-FFF2-40B4-BE49-F238E27FC236}">
              <a16:creationId xmlns:a16="http://schemas.microsoft.com/office/drawing/2014/main" id="{00000000-0008-0000-0200-00009D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4" name="Text 725">
          <a:extLst>
            <a:ext uri="{FF2B5EF4-FFF2-40B4-BE49-F238E27FC236}">
              <a16:creationId xmlns:a16="http://schemas.microsoft.com/office/drawing/2014/main" id="{00000000-0008-0000-0200-00009E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5" name="Text 726">
          <a:extLst>
            <a:ext uri="{FF2B5EF4-FFF2-40B4-BE49-F238E27FC236}">
              <a16:creationId xmlns:a16="http://schemas.microsoft.com/office/drawing/2014/main" id="{00000000-0008-0000-0200-00009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6" name="Text 727">
          <a:extLst>
            <a:ext uri="{FF2B5EF4-FFF2-40B4-BE49-F238E27FC236}">
              <a16:creationId xmlns:a16="http://schemas.microsoft.com/office/drawing/2014/main" id="{00000000-0008-0000-0200-0000A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7" name="Text 728">
          <a:extLst>
            <a:ext uri="{FF2B5EF4-FFF2-40B4-BE49-F238E27FC236}">
              <a16:creationId xmlns:a16="http://schemas.microsoft.com/office/drawing/2014/main" id="{00000000-0008-0000-0200-0000A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8" name="Text 729">
          <a:extLst>
            <a:ext uri="{FF2B5EF4-FFF2-40B4-BE49-F238E27FC236}">
              <a16:creationId xmlns:a16="http://schemas.microsoft.com/office/drawing/2014/main" id="{00000000-0008-0000-0200-0000A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9" name="Text 730">
          <a:extLst>
            <a:ext uri="{FF2B5EF4-FFF2-40B4-BE49-F238E27FC236}">
              <a16:creationId xmlns:a16="http://schemas.microsoft.com/office/drawing/2014/main" id="{00000000-0008-0000-0200-0000A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0" name="Text 731">
          <a:extLst>
            <a:ext uri="{FF2B5EF4-FFF2-40B4-BE49-F238E27FC236}">
              <a16:creationId xmlns:a16="http://schemas.microsoft.com/office/drawing/2014/main" id="{00000000-0008-0000-0200-0000A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1" name="Text 732">
          <a:extLst>
            <a:ext uri="{FF2B5EF4-FFF2-40B4-BE49-F238E27FC236}">
              <a16:creationId xmlns:a16="http://schemas.microsoft.com/office/drawing/2014/main" id="{00000000-0008-0000-0200-0000A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2" name="Text 733">
          <a:extLst>
            <a:ext uri="{FF2B5EF4-FFF2-40B4-BE49-F238E27FC236}">
              <a16:creationId xmlns:a16="http://schemas.microsoft.com/office/drawing/2014/main" id="{00000000-0008-0000-0200-0000A6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3" name="Text 734">
          <a:extLst>
            <a:ext uri="{FF2B5EF4-FFF2-40B4-BE49-F238E27FC236}">
              <a16:creationId xmlns:a16="http://schemas.microsoft.com/office/drawing/2014/main" id="{00000000-0008-0000-0200-0000A7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4" name="Text 735">
          <a:extLst>
            <a:ext uri="{FF2B5EF4-FFF2-40B4-BE49-F238E27FC236}">
              <a16:creationId xmlns:a16="http://schemas.microsoft.com/office/drawing/2014/main" id="{00000000-0008-0000-0200-0000A8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5" name="Text 736">
          <a:extLst>
            <a:ext uri="{FF2B5EF4-FFF2-40B4-BE49-F238E27FC236}">
              <a16:creationId xmlns:a16="http://schemas.microsoft.com/office/drawing/2014/main" id="{00000000-0008-0000-0200-0000A9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6" name="Text 737">
          <a:extLst>
            <a:ext uri="{FF2B5EF4-FFF2-40B4-BE49-F238E27FC236}">
              <a16:creationId xmlns:a16="http://schemas.microsoft.com/office/drawing/2014/main" id="{00000000-0008-0000-0200-0000AA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7" name="Text 738">
          <a:extLst>
            <a:ext uri="{FF2B5EF4-FFF2-40B4-BE49-F238E27FC236}">
              <a16:creationId xmlns:a16="http://schemas.microsoft.com/office/drawing/2014/main" id="{00000000-0008-0000-0200-0000AB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8" name="Text 739">
          <a:extLst>
            <a:ext uri="{FF2B5EF4-FFF2-40B4-BE49-F238E27FC236}">
              <a16:creationId xmlns:a16="http://schemas.microsoft.com/office/drawing/2014/main" id="{00000000-0008-0000-0200-0000AC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9" name="Text 740">
          <a:extLst>
            <a:ext uri="{FF2B5EF4-FFF2-40B4-BE49-F238E27FC236}">
              <a16:creationId xmlns:a16="http://schemas.microsoft.com/office/drawing/2014/main" id="{00000000-0008-0000-0200-0000AD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0" name="Text 741">
          <a:extLst>
            <a:ext uri="{FF2B5EF4-FFF2-40B4-BE49-F238E27FC236}">
              <a16:creationId xmlns:a16="http://schemas.microsoft.com/office/drawing/2014/main" id="{00000000-0008-0000-0200-0000AE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1" name="Text 742">
          <a:extLst>
            <a:ext uri="{FF2B5EF4-FFF2-40B4-BE49-F238E27FC236}">
              <a16:creationId xmlns:a16="http://schemas.microsoft.com/office/drawing/2014/main" id="{00000000-0008-0000-0200-0000AF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2" name="Text 743">
          <a:extLst>
            <a:ext uri="{FF2B5EF4-FFF2-40B4-BE49-F238E27FC236}">
              <a16:creationId xmlns:a16="http://schemas.microsoft.com/office/drawing/2014/main" id="{00000000-0008-0000-0200-0000B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3" name="Text 744">
          <a:extLst>
            <a:ext uri="{FF2B5EF4-FFF2-40B4-BE49-F238E27FC236}">
              <a16:creationId xmlns:a16="http://schemas.microsoft.com/office/drawing/2014/main" id="{00000000-0008-0000-0200-0000B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4" name="Text 745">
          <a:extLst>
            <a:ext uri="{FF2B5EF4-FFF2-40B4-BE49-F238E27FC236}">
              <a16:creationId xmlns:a16="http://schemas.microsoft.com/office/drawing/2014/main" id="{00000000-0008-0000-0200-0000B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5" name="Text 746">
          <a:extLst>
            <a:ext uri="{FF2B5EF4-FFF2-40B4-BE49-F238E27FC236}">
              <a16:creationId xmlns:a16="http://schemas.microsoft.com/office/drawing/2014/main" id="{00000000-0008-0000-0200-0000B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6" name="Text 747">
          <a:extLst>
            <a:ext uri="{FF2B5EF4-FFF2-40B4-BE49-F238E27FC236}">
              <a16:creationId xmlns:a16="http://schemas.microsoft.com/office/drawing/2014/main" id="{00000000-0008-0000-0200-0000B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7" name="Text 748">
          <a:extLst>
            <a:ext uri="{FF2B5EF4-FFF2-40B4-BE49-F238E27FC236}">
              <a16:creationId xmlns:a16="http://schemas.microsoft.com/office/drawing/2014/main" id="{00000000-0008-0000-0200-0000B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8" name="Text 749">
          <a:extLst>
            <a:ext uri="{FF2B5EF4-FFF2-40B4-BE49-F238E27FC236}">
              <a16:creationId xmlns:a16="http://schemas.microsoft.com/office/drawing/2014/main" id="{00000000-0008-0000-0200-0000B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9" name="Text 750">
          <a:extLst>
            <a:ext uri="{FF2B5EF4-FFF2-40B4-BE49-F238E27FC236}">
              <a16:creationId xmlns:a16="http://schemas.microsoft.com/office/drawing/2014/main" id="{00000000-0008-0000-0200-0000B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0" name="Text 751">
          <a:extLst>
            <a:ext uri="{FF2B5EF4-FFF2-40B4-BE49-F238E27FC236}">
              <a16:creationId xmlns:a16="http://schemas.microsoft.com/office/drawing/2014/main" id="{00000000-0008-0000-0200-0000B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1" name="Text 752">
          <a:extLst>
            <a:ext uri="{FF2B5EF4-FFF2-40B4-BE49-F238E27FC236}">
              <a16:creationId xmlns:a16="http://schemas.microsoft.com/office/drawing/2014/main" id="{00000000-0008-0000-0200-0000B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2" name="Text 753">
          <a:extLst>
            <a:ext uri="{FF2B5EF4-FFF2-40B4-BE49-F238E27FC236}">
              <a16:creationId xmlns:a16="http://schemas.microsoft.com/office/drawing/2014/main" id="{00000000-0008-0000-0200-0000BA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3" name="Text 754">
          <a:extLst>
            <a:ext uri="{FF2B5EF4-FFF2-40B4-BE49-F238E27FC236}">
              <a16:creationId xmlns:a16="http://schemas.microsoft.com/office/drawing/2014/main" id="{00000000-0008-0000-0200-0000BB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4" name="Text 755">
          <a:extLst>
            <a:ext uri="{FF2B5EF4-FFF2-40B4-BE49-F238E27FC236}">
              <a16:creationId xmlns:a16="http://schemas.microsoft.com/office/drawing/2014/main" id="{00000000-0008-0000-0200-0000BC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5" name="Text 756">
          <a:extLst>
            <a:ext uri="{FF2B5EF4-FFF2-40B4-BE49-F238E27FC236}">
              <a16:creationId xmlns:a16="http://schemas.microsoft.com/office/drawing/2014/main" id="{00000000-0008-0000-0200-0000BD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6" name="Text 757">
          <a:extLst>
            <a:ext uri="{FF2B5EF4-FFF2-40B4-BE49-F238E27FC236}">
              <a16:creationId xmlns:a16="http://schemas.microsoft.com/office/drawing/2014/main" id="{00000000-0008-0000-0200-0000BE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7" name="Text 758">
          <a:extLst>
            <a:ext uri="{FF2B5EF4-FFF2-40B4-BE49-F238E27FC236}">
              <a16:creationId xmlns:a16="http://schemas.microsoft.com/office/drawing/2014/main" id="{00000000-0008-0000-0200-0000BF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8" name="Text 759">
          <a:extLst>
            <a:ext uri="{FF2B5EF4-FFF2-40B4-BE49-F238E27FC236}">
              <a16:creationId xmlns:a16="http://schemas.microsoft.com/office/drawing/2014/main" id="{00000000-0008-0000-0200-0000C0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9" name="Text 760">
          <a:extLst>
            <a:ext uri="{FF2B5EF4-FFF2-40B4-BE49-F238E27FC236}">
              <a16:creationId xmlns:a16="http://schemas.microsoft.com/office/drawing/2014/main" id="{00000000-0008-0000-0200-0000C1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0" name="Text 761">
          <a:extLst>
            <a:ext uri="{FF2B5EF4-FFF2-40B4-BE49-F238E27FC236}">
              <a16:creationId xmlns:a16="http://schemas.microsoft.com/office/drawing/2014/main" id="{00000000-0008-0000-0200-0000C2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1" name="Text 762">
          <a:extLst>
            <a:ext uri="{FF2B5EF4-FFF2-40B4-BE49-F238E27FC236}">
              <a16:creationId xmlns:a16="http://schemas.microsoft.com/office/drawing/2014/main" id="{00000000-0008-0000-0200-0000C3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2" name="Text 763">
          <a:extLst>
            <a:ext uri="{FF2B5EF4-FFF2-40B4-BE49-F238E27FC236}">
              <a16:creationId xmlns:a16="http://schemas.microsoft.com/office/drawing/2014/main" id="{00000000-0008-0000-0200-0000C4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3" name="Text 764">
          <a:extLst>
            <a:ext uri="{FF2B5EF4-FFF2-40B4-BE49-F238E27FC236}">
              <a16:creationId xmlns:a16="http://schemas.microsoft.com/office/drawing/2014/main" id="{00000000-0008-0000-0200-0000C5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4" name="Text 765">
          <a:extLst>
            <a:ext uri="{FF2B5EF4-FFF2-40B4-BE49-F238E27FC236}">
              <a16:creationId xmlns:a16="http://schemas.microsoft.com/office/drawing/2014/main" id="{00000000-0008-0000-0200-0000C6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5" name="Text 766">
          <a:extLst>
            <a:ext uri="{FF2B5EF4-FFF2-40B4-BE49-F238E27FC236}">
              <a16:creationId xmlns:a16="http://schemas.microsoft.com/office/drawing/2014/main" id="{00000000-0008-0000-0200-0000C7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6" name="Text 767">
          <a:extLst>
            <a:ext uri="{FF2B5EF4-FFF2-40B4-BE49-F238E27FC236}">
              <a16:creationId xmlns:a16="http://schemas.microsoft.com/office/drawing/2014/main" id="{00000000-0008-0000-0200-0000C8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7" name="Text 768">
          <a:extLst>
            <a:ext uri="{FF2B5EF4-FFF2-40B4-BE49-F238E27FC236}">
              <a16:creationId xmlns:a16="http://schemas.microsoft.com/office/drawing/2014/main" id="{00000000-0008-0000-0200-0000C9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8" name="Text 769">
          <a:extLst>
            <a:ext uri="{FF2B5EF4-FFF2-40B4-BE49-F238E27FC236}">
              <a16:creationId xmlns:a16="http://schemas.microsoft.com/office/drawing/2014/main" id="{00000000-0008-0000-0200-0000CA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9" name="Text 770">
          <a:extLst>
            <a:ext uri="{FF2B5EF4-FFF2-40B4-BE49-F238E27FC236}">
              <a16:creationId xmlns:a16="http://schemas.microsoft.com/office/drawing/2014/main" id="{00000000-0008-0000-0200-0000CB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0" name="Text 771">
          <a:extLst>
            <a:ext uri="{FF2B5EF4-FFF2-40B4-BE49-F238E27FC236}">
              <a16:creationId xmlns:a16="http://schemas.microsoft.com/office/drawing/2014/main" id="{00000000-0008-0000-0200-0000CC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1" name="Text 772">
          <a:extLst>
            <a:ext uri="{FF2B5EF4-FFF2-40B4-BE49-F238E27FC236}">
              <a16:creationId xmlns:a16="http://schemas.microsoft.com/office/drawing/2014/main" id="{00000000-0008-0000-0200-0000CD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2" name="Text 773">
          <a:extLst>
            <a:ext uri="{FF2B5EF4-FFF2-40B4-BE49-F238E27FC236}">
              <a16:creationId xmlns:a16="http://schemas.microsoft.com/office/drawing/2014/main" id="{00000000-0008-0000-0200-0000CE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3" name="Text 774">
          <a:extLst>
            <a:ext uri="{FF2B5EF4-FFF2-40B4-BE49-F238E27FC236}">
              <a16:creationId xmlns:a16="http://schemas.microsoft.com/office/drawing/2014/main" id="{00000000-0008-0000-0200-0000CF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4" name="Text 775">
          <a:extLst>
            <a:ext uri="{FF2B5EF4-FFF2-40B4-BE49-F238E27FC236}">
              <a16:creationId xmlns:a16="http://schemas.microsoft.com/office/drawing/2014/main" id="{00000000-0008-0000-0200-0000D0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5" name="Text 776">
          <a:extLst>
            <a:ext uri="{FF2B5EF4-FFF2-40B4-BE49-F238E27FC236}">
              <a16:creationId xmlns:a16="http://schemas.microsoft.com/office/drawing/2014/main" id="{00000000-0008-0000-0200-0000D1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6" name="Text 777">
          <a:extLst>
            <a:ext uri="{FF2B5EF4-FFF2-40B4-BE49-F238E27FC236}">
              <a16:creationId xmlns:a16="http://schemas.microsoft.com/office/drawing/2014/main" id="{00000000-0008-0000-0200-0000D2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7" name="Text 778">
          <a:extLst>
            <a:ext uri="{FF2B5EF4-FFF2-40B4-BE49-F238E27FC236}">
              <a16:creationId xmlns:a16="http://schemas.microsoft.com/office/drawing/2014/main" id="{00000000-0008-0000-0200-0000D3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8" name="Text 779">
          <a:extLst>
            <a:ext uri="{FF2B5EF4-FFF2-40B4-BE49-F238E27FC236}">
              <a16:creationId xmlns:a16="http://schemas.microsoft.com/office/drawing/2014/main" id="{00000000-0008-0000-0200-0000D4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9" name="Text 780">
          <a:extLst>
            <a:ext uri="{FF2B5EF4-FFF2-40B4-BE49-F238E27FC236}">
              <a16:creationId xmlns:a16="http://schemas.microsoft.com/office/drawing/2014/main" id="{00000000-0008-0000-0200-0000D5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0" name="Text 781">
          <a:extLst>
            <a:ext uri="{FF2B5EF4-FFF2-40B4-BE49-F238E27FC236}">
              <a16:creationId xmlns:a16="http://schemas.microsoft.com/office/drawing/2014/main" id="{00000000-0008-0000-0200-0000D6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1" name="Text 782">
          <a:extLst>
            <a:ext uri="{FF2B5EF4-FFF2-40B4-BE49-F238E27FC236}">
              <a16:creationId xmlns:a16="http://schemas.microsoft.com/office/drawing/2014/main" id="{00000000-0008-0000-0200-0000D7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2" name="Text 211">
          <a:extLst>
            <a:ext uri="{FF2B5EF4-FFF2-40B4-BE49-F238E27FC236}">
              <a16:creationId xmlns:a16="http://schemas.microsoft.com/office/drawing/2014/main" id="{00000000-0008-0000-0200-0000D8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3" name="Text 212">
          <a:extLst>
            <a:ext uri="{FF2B5EF4-FFF2-40B4-BE49-F238E27FC236}">
              <a16:creationId xmlns:a16="http://schemas.microsoft.com/office/drawing/2014/main" id="{00000000-0008-0000-0200-0000D9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4" name="Text 307">
          <a:extLst>
            <a:ext uri="{FF2B5EF4-FFF2-40B4-BE49-F238E27FC236}">
              <a16:creationId xmlns:a16="http://schemas.microsoft.com/office/drawing/2014/main" id="{00000000-0008-0000-0200-0000DA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5" name="Text 308">
          <a:extLst>
            <a:ext uri="{FF2B5EF4-FFF2-40B4-BE49-F238E27FC236}">
              <a16:creationId xmlns:a16="http://schemas.microsoft.com/office/drawing/2014/main" id="{00000000-0008-0000-0200-0000DB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6" name="Text 381">
          <a:extLst>
            <a:ext uri="{FF2B5EF4-FFF2-40B4-BE49-F238E27FC236}">
              <a16:creationId xmlns:a16="http://schemas.microsoft.com/office/drawing/2014/main" id="{00000000-0008-0000-0200-0000DC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7" name="Text 382">
          <a:extLst>
            <a:ext uri="{FF2B5EF4-FFF2-40B4-BE49-F238E27FC236}">
              <a16:creationId xmlns:a16="http://schemas.microsoft.com/office/drawing/2014/main" id="{00000000-0008-0000-0200-0000DD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8" name="Text 385">
          <a:extLst>
            <a:ext uri="{FF2B5EF4-FFF2-40B4-BE49-F238E27FC236}">
              <a16:creationId xmlns:a16="http://schemas.microsoft.com/office/drawing/2014/main" id="{00000000-0008-0000-0200-0000DE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9" name="Text 386">
          <a:extLst>
            <a:ext uri="{FF2B5EF4-FFF2-40B4-BE49-F238E27FC236}">
              <a16:creationId xmlns:a16="http://schemas.microsoft.com/office/drawing/2014/main" id="{00000000-0008-0000-0200-0000DF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0" name="Text 451">
          <a:extLst>
            <a:ext uri="{FF2B5EF4-FFF2-40B4-BE49-F238E27FC236}">
              <a16:creationId xmlns:a16="http://schemas.microsoft.com/office/drawing/2014/main" id="{00000000-0008-0000-0200-0000E0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1" name="Text 452">
          <a:extLst>
            <a:ext uri="{FF2B5EF4-FFF2-40B4-BE49-F238E27FC236}">
              <a16:creationId xmlns:a16="http://schemas.microsoft.com/office/drawing/2014/main" id="{00000000-0008-0000-0200-0000E1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2" name="Text 457">
          <a:extLst>
            <a:ext uri="{FF2B5EF4-FFF2-40B4-BE49-F238E27FC236}">
              <a16:creationId xmlns:a16="http://schemas.microsoft.com/office/drawing/2014/main" id="{00000000-0008-0000-0200-0000E2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3" name="Text 458">
          <a:extLst>
            <a:ext uri="{FF2B5EF4-FFF2-40B4-BE49-F238E27FC236}">
              <a16:creationId xmlns:a16="http://schemas.microsoft.com/office/drawing/2014/main" id="{00000000-0008-0000-0200-0000E3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4" name="Text 459">
          <a:extLst>
            <a:ext uri="{FF2B5EF4-FFF2-40B4-BE49-F238E27FC236}">
              <a16:creationId xmlns:a16="http://schemas.microsoft.com/office/drawing/2014/main" id="{00000000-0008-0000-0200-0000E4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5" name="Text 460">
          <a:extLst>
            <a:ext uri="{FF2B5EF4-FFF2-40B4-BE49-F238E27FC236}">
              <a16:creationId xmlns:a16="http://schemas.microsoft.com/office/drawing/2014/main" id="{00000000-0008-0000-0200-0000E5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30</xdr:row>
      <xdr:rowOff>189781</xdr:rowOff>
    </xdr:from>
    <xdr:to>
      <xdr:col>6</xdr:col>
      <xdr:colOff>146649</xdr:colOff>
      <xdr:row>31</xdr:row>
      <xdr:rowOff>189781</xdr:rowOff>
    </xdr:to>
    <xdr:sp macro="" textlink="">
      <xdr:nvSpPr>
        <xdr:cNvPr id="1766" name="Text 461">
          <a:extLst>
            <a:ext uri="{FF2B5EF4-FFF2-40B4-BE49-F238E27FC236}">
              <a16:creationId xmlns:a16="http://schemas.microsoft.com/office/drawing/2014/main" id="{00000000-0008-0000-0200-0000E6060000}"/>
            </a:ext>
          </a:extLst>
        </xdr:cNvPr>
        <xdr:cNvSpPr txBox="1">
          <a:spLocks noChangeArrowheads="1"/>
        </xdr:cNvSpPr>
      </xdr:nvSpPr>
      <xdr:spPr bwMode="auto">
        <a:xfrm>
          <a:off x="4718110" y="6314356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16665</xdr:rowOff>
    </xdr:from>
    <xdr:to>
      <xdr:col>6</xdr:col>
      <xdr:colOff>129396</xdr:colOff>
      <xdr:row>42</xdr:row>
      <xdr:rowOff>16665</xdr:rowOff>
    </xdr:to>
    <xdr:sp macro="" textlink="">
      <xdr:nvSpPr>
        <xdr:cNvPr id="1767" name="Text 404">
          <a:extLst>
            <a:ext uri="{FF2B5EF4-FFF2-40B4-BE49-F238E27FC236}">
              <a16:creationId xmlns:a16="http://schemas.microsoft.com/office/drawing/2014/main" id="{00000000-0008-0000-0200-0000E7060000}"/>
            </a:ext>
          </a:extLst>
        </xdr:cNvPr>
        <xdr:cNvSpPr txBox="1">
          <a:spLocks noChangeArrowheads="1"/>
        </xdr:cNvSpPr>
      </xdr:nvSpPr>
      <xdr:spPr bwMode="auto">
        <a:xfrm>
          <a:off x="4701723" y="8138892"/>
          <a:ext cx="86264" cy="19915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68" name="Text 29">
          <a:extLst>
            <a:ext uri="{FF2B5EF4-FFF2-40B4-BE49-F238E27FC236}">
              <a16:creationId xmlns:a16="http://schemas.microsoft.com/office/drawing/2014/main" id="{DA9FA73B-6777-458C-84ED-265F0683F40B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69" name="Text 60">
          <a:extLst>
            <a:ext uri="{FF2B5EF4-FFF2-40B4-BE49-F238E27FC236}">
              <a16:creationId xmlns:a16="http://schemas.microsoft.com/office/drawing/2014/main" id="{390F5C38-D7F9-4E66-99D6-BD90B8F0155D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70" name="Text 64">
          <a:extLst>
            <a:ext uri="{FF2B5EF4-FFF2-40B4-BE49-F238E27FC236}">
              <a16:creationId xmlns:a16="http://schemas.microsoft.com/office/drawing/2014/main" id="{7C9B7AA0-AC6A-4494-AAED-0109B611ACBF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71" name="Text 91">
          <a:extLst>
            <a:ext uri="{FF2B5EF4-FFF2-40B4-BE49-F238E27FC236}">
              <a16:creationId xmlns:a16="http://schemas.microsoft.com/office/drawing/2014/main" id="{0DC4F6F3-1F65-4236-9B40-50150793923A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72" name="Text 122">
          <a:extLst>
            <a:ext uri="{FF2B5EF4-FFF2-40B4-BE49-F238E27FC236}">
              <a16:creationId xmlns:a16="http://schemas.microsoft.com/office/drawing/2014/main" id="{218E12F7-5DFC-4943-BDF2-16AD260BEE84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73" name="Text 126">
          <a:extLst>
            <a:ext uri="{FF2B5EF4-FFF2-40B4-BE49-F238E27FC236}">
              <a16:creationId xmlns:a16="http://schemas.microsoft.com/office/drawing/2014/main" id="{4302F63C-4014-4765-9977-3F81236FB09C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774" name="Text 127">
          <a:extLst>
            <a:ext uri="{FF2B5EF4-FFF2-40B4-BE49-F238E27FC236}">
              <a16:creationId xmlns:a16="http://schemas.microsoft.com/office/drawing/2014/main" id="{07B25B07-C972-4FC9-8A5F-88621F365500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775" name="Text 128">
          <a:extLst>
            <a:ext uri="{FF2B5EF4-FFF2-40B4-BE49-F238E27FC236}">
              <a16:creationId xmlns:a16="http://schemas.microsoft.com/office/drawing/2014/main" id="{EAB56C9F-E184-4FC7-978D-CB69482A348D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776" name="Text 154">
          <a:extLst>
            <a:ext uri="{FF2B5EF4-FFF2-40B4-BE49-F238E27FC236}">
              <a16:creationId xmlns:a16="http://schemas.microsoft.com/office/drawing/2014/main" id="{AD2698AF-4C5F-47B4-9244-A68FEC7148B2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777" name="Text 156">
          <a:extLst>
            <a:ext uri="{FF2B5EF4-FFF2-40B4-BE49-F238E27FC236}">
              <a16:creationId xmlns:a16="http://schemas.microsoft.com/office/drawing/2014/main" id="{DB515366-46DC-4B6E-BD2A-A6DD4F6A3C82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778" name="Text 163">
          <a:extLst>
            <a:ext uri="{FF2B5EF4-FFF2-40B4-BE49-F238E27FC236}">
              <a16:creationId xmlns:a16="http://schemas.microsoft.com/office/drawing/2014/main" id="{D7D304FA-26FF-40FB-BED6-C72FCAC2CAF5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779" name="Text 164">
          <a:extLst>
            <a:ext uri="{FF2B5EF4-FFF2-40B4-BE49-F238E27FC236}">
              <a16:creationId xmlns:a16="http://schemas.microsoft.com/office/drawing/2014/main" id="{16A37D5D-FB8E-4235-903B-33A0B9A34FD7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190500</xdr:colOff>
      <xdr:row>19</xdr:row>
      <xdr:rowOff>57150</xdr:rowOff>
    </xdr:to>
    <xdr:sp macro="" textlink="">
      <xdr:nvSpPr>
        <xdr:cNvPr id="1780" name="Text 165">
          <a:extLst>
            <a:ext uri="{FF2B5EF4-FFF2-40B4-BE49-F238E27FC236}">
              <a16:creationId xmlns:a16="http://schemas.microsoft.com/office/drawing/2014/main" id="{77B3EB4B-761F-478E-BA52-E3277A9414CA}"/>
            </a:ext>
          </a:extLst>
        </xdr:cNvPr>
        <xdr:cNvSpPr txBox="1">
          <a:spLocks noChangeArrowheads="1"/>
        </xdr:cNvSpPr>
      </xdr:nvSpPr>
      <xdr:spPr bwMode="auto">
        <a:xfrm>
          <a:off x="4438650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190500</xdr:colOff>
      <xdr:row>19</xdr:row>
      <xdr:rowOff>57150</xdr:rowOff>
    </xdr:to>
    <xdr:sp macro="" textlink="">
      <xdr:nvSpPr>
        <xdr:cNvPr id="1781" name="Text 166">
          <a:extLst>
            <a:ext uri="{FF2B5EF4-FFF2-40B4-BE49-F238E27FC236}">
              <a16:creationId xmlns:a16="http://schemas.microsoft.com/office/drawing/2014/main" id="{B63021FC-90B9-4AE5-BFAB-EC7A1B07FC7D}"/>
            </a:ext>
          </a:extLst>
        </xdr:cNvPr>
        <xdr:cNvSpPr txBox="1">
          <a:spLocks noChangeArrowheads="1"/>
        </xdr:cNvSpPr>
      </xdr:nvSpPr>
      <xdr:spPr bwMode="auto">
        <a:xfrm>
          <a:off x="4438650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782" name="Text 167">
          <a:extLst>
            <a:ext uri="{FF2B5EF4-FFF2-40B4-BE49-F238E27FC236}">
              <a16:creationId xmlns:a16="http://schemas.microsoft.com/office/drawing/2014/main" id="{528414DA-C75F-4467-B040-C1AAE212CFC5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783" name="Text 168">
          <a:extLst>
            <a:ext uri="{FF2B5EF4-FFF2-40B4-BE49-F238E27FC236}">
              <a16:creationId xmlns:a16="http://schemas.microsoft.com/office/drawing/2014/main" id="{32E00284-7F27-4489-A36C-8E9EDCE12D3F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84" name="Text 169">
          <a:extLst>
            <a:ext uri="{FF2B5EF4-FFF2-40B4-BE49-F238E27FC236}">
              <a16:creationId xmlns:a16="http://schemas.microsoft.com/office/drawing/2014/main" id="{AE22AAA1-C503-4CE9-A6EB-9127AEAD911F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85" name="Text 170">
          <a:extLst>
            <a:ext uri="{FF2B5EF4-FFF2-40B4-BE49-F238E27FC236}">
              <a16:creationId xmlns:a16="http://schemas.microsoft.com/office/drawing/2014/main" id="{CCC7B74B-0D9D-4576-95BB-A2BA3062119A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786" name="Text 171">
          <a:extLst>
            <a:ext uri="{FF2B5EF4-FFF2-40B4-BE49-F238E27FC236}">
              <a16:creationId xmlns:a16="http://schemas.microsoft.com/office/drawing/2014/main" id="{C155C9A6-24FF-4B4D-9EDE-3466D5DA77BC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787" name="Text 172">
          <a:extLst>
            <a:ext uri="{FF2B5EF4-FFF2-40B4-BE49-F238E27FC236}">
              <a16:creationId xmlns:a16="http://schemas.microsoft.com/office/drawing/2014/main" id="{96CCA179-DC9D-4A50-ABC0-57FC9DE3A288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788" name="Text 173">
          <a:extLst>
            <a:ext uri="{FF2B5EF4-FFF2-40B4-BE49-F238E27FC236}">
              <a16:creationId xmlns:a16="http://schemas.microsoft.com/office/drawing/2014/main" id="{9A2C2D60-128E-45F5-B9CA-67473894EEF1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789" name="Text 174">
          <a:extLst>
            <a:ext uri="{FF2B5EF4-FFF2-40B4-BE49-F238E27FC236}">
              <a16:creationId xmlns:a16="http://schemas.microsoft.com/office/drawing/2014/main" id="{A0B9FF1F-5701-407F-864A-4E35642A1325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790" name="Text 175">
          <a:extLst>
            <a:ext uri="{FF2B5EF4-FFF2-40B4-BE49-F238E27FC236}">
              <a16:creationId xmlns:a16="http://schemas.microsoft.com/office/drawing/2014/main" id="{1BB78EE0-648D-4321-B939-B3879BB556BC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791" name="Text 176">
          <a:extLst>
            <a:ext uri="{FF2B5EF4-FFF2-40B4-BE49-F238E27FC236}">
              <a16:creationId xmlns:a16="http://schemas.microsoft.com/office/drawing/2014/main" id="{AA7ADB48-9046-4FC9-B6EE-C38E41E28E9E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792" name="Text 211">
          <a:extLst>
            <a:ext uri="{FF2B5EF4-FFF2-40B4-BE49-F238E27FC236}">
              <a16:creationId xmlns:a16="http://schemas.microsoft.com/office/drawing/2014/main" id="{2BBB542B-C022-47D4-89A1-70E2814EADE7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793" name="Text 212">
          <a:extLst>
            <a:ext uri="{FF2B5EF4-FFF2-40B4-BE49-F238E27FC236}">
              <a16:creationId xmlns:a16="http://schemas.microsoft.com/office/drawing/2014/main" id="{07CAEBE4-903E-40D7-981E-70F08EA4BBC5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794" name="Text 213">
          <a:extLst>
            <a:ext uri="{FF2B5EF4-FFF2-40B4-BE49-F238E27FC236}">
              <a16:creationId xmlns:a16="http://schemas.microsoft.com/office/drawing/2014/main" id="{0A098F5B-45F1-4419-BC9A-D1FB14355384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795" name="Text 214">
          <a:extLst>
            <a:ext uri="{FF2B5EF4-FFF2-40B4-BE49-F238E27FC236}">
              <a16:creationId xmlns:a16="http://schemas.microsoft.com/office/drawing/2014/main" id="{9B70DBE7-D0D2-4B1A-B84D-BA49C5C101DC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190500</xdr:colOff>
      <xdr:row>19</xdr:row>
      <xdr:rowOff>57150</xdr:rowOff>
    </xdr:to>
    <xdr:sp macro="" textlink="">
      <xdr:nvSpPr>
        <xdr:cNvPr id="1796" name="Text 215">
          <a:extLst>
            <a:ext uri="{FF2B5EF4-FFF2-40B4-BE49-F238E27FC236}">
              <a16:creationId xmlns:a16="http://schemas.microsoft.com/office/drawing/2014/main" id="{562E13CF-9118-475C-BE5D-EEBB8DBF5A5B}"/>
            </a:ext>
          </a:extLst>
        </xdr:cNvPr>
        <xdr:cNvSpPr txBox="1">
          <a:spLocks noChangeArrowheads="1"/>
        </xdr:cNvSpPr>
      </xdr:nvSpPr>
      <xdr:spPr bwMode="auto">
        <a:xfrm>
          <a:off x="4438650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190500</xdr:colOff>
      <xdr:row>19</xdr:row>
      <xdr:rowOff>57150</xdr:rowOff>
    </xdr:to>
    <xdr:sp macro="" textlink="">
      <xdr:nvSpPr>
        <xdr:cNvPr id="1797" name="Text 216">
          <a:extLst>
            <a:ext uri="{FF2B5EF4-FFF2-40B4-BE49-F238E27FC236}">
              <a16:creationId xmlns:a16="http://schemas.microsoft.com/office/drawing/2014/main" id="{67D4C54D-65EE-461F-BD4C-975BC64B7675}"/>
            </a:ext>
          </a:extLst>
        </xdr:cNvPr>
        <xdr:cNvSpPr txBox="1">
          <a:spLocks noChangeArrowheads="1"/>
        </xdr:cNvSpPr>
      </xdr:nvSpPr>
      <xdr:spPr bwMode="auto">
        <a:xfrm>
          <a:off x="4438650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798" name="Text 217">
          <a:extLst>
            <a:ext uri="{FF2B5EF4-FFF2-40B4-BE49-F238E27FC236}">
              <a16:creationId xmlns:a16="http://schemas.microsoft.com/office/drawing/2014/main" id="{E4AC2821-BFE6-48AA-AE7D-10F0BA3A4E41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799" name="Text 218">
          <a:extLst>
            <a:ext uri="{FF2B5EF4-FFF2-40B4-BE49-F238E27FC236}">
              <a16:creationId xmlns:a16="http://schemas.microsoft.com/office/drawing/2014/main" id="{2DE4D99E-93A7-4D6D-AC70-F9E6DE0CE76B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800" name="Text 219">
          <a:extLst>
            <a:ext uri="{FF2B5EF4-FFF2-40B4-BE49-F238E27FC236}">
              <a16:creationId xmlns:a16="http://schemas.microsoft.com/office/drawing/2014/main" id="{1439550C-3EF3-4FCA-8095-7C3A2B12BFF3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801" name="Text 220">
          <a:extLst>
            <a:ext uri="{FF2B5EF4-FFF2-40B4-BE49-F238E27FC236}">
              <a16:creationId xmlns:a16="http://schemas.microsoft.com/office/drawing/2014/main" id="{413569D7-0127-4668-9951-311240D6E0E6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02" name="Text 221">
          <a:extLst>
            <a:ext uri="{FF2B5EF4-FFF2-40B4-BE49-F238E27FC236}">
              <a16:creationId xmlns:a16="http://schemas.microsoft.com/office/drawing/2014/main" id="{2002CD6F-73A1-453D-91C2-3E53531C6BA8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03" name="Text 222">
          <a:extLst>
            <a:ext uri="{FF2B5EF4-FFF2-40B4-BE49-F238E27FC236}">
              <a16:creationId xmlns:a16="http://schemas.microsoft.com/office/drawing/2014/main" id="{55D5B606-552B-4444-9898-84B16DDA25F5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04" name="Text 223">
          <a:extLst>
            <a:ext uri="{FF2B5EF4-FFF2-40B4-BE49-F238E27FC236}">
              <a16:creationId xmlns:a16="http://schemas.microsoft.com/office/drawing/2014/main" id="{2D3C730C-E92E-4C3E-8E14-1392EC8E0081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05" name="Text 224">
          <a:extLst>
            <a:ext uri="{FF2B5EF4-FFF2-40B4-BE49-F238E27FC236}">
              <a16:creationId xmlns:a16="http://schemas.microsoft.com/office/drawing/2014/main" id="{E8612E80-7F22-4FC9-9331-D47E22430EBC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806" name="Text 225">
          <a:extLst>
            <a:ext uri="{FF2B5EF4-FFF2-40B4-BE49-F238E27FC236}">
              <a16:creationId xmlns:a16="http://schemas.microsoft.com/office/drawing/2014/main" id="{465E0487-06C2-41C9-AAA2-ABA7448CC05F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807" name="Text 226">
          <a:extLst>
            <a:ext uri="{FF2B5EF4-FFF2-40B4-BE49-F238E27FC236}">
              <a16:creationId xmlns:a16="http://schemas.microsoft.com/office/drawing/2014/main" id="{CC14F258-8E07-4EC0-8BD3-D0BF14A9B50C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808" name="Text 227">
          <a:extLst>
            <a:ext uri="{FF2B5EF4-FFF2-40B4-BE49-F238E27FC236}">
              <a16:creationId xmlns:a16="http://schemas.microsoft.com/office/drawing/2014/main" id="{7730E3DD-1C03-4490-9E86-3EF412A42060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809" name="Text 228">
          <a:extLst>
            <a:ext uri="{FF2B5EF4-FFF2-40B4-BE49-F238E27FC236}">
              <a16:creationId xmlns:a16="http://schemas.microsoft.com/office/drawing/2014/main" id="{5EE1B77D-BEDA-40B5-8777-5F2EE9431B84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10" name="Text 229">
          <a:extLst>
            <a:ext uri="{FF2B5EF4-FFF2-40B4-BE49-F238E27FC236}">
              <a16:creationId xmlns:a16="http://schemas.microsoft.com/office/drawing/2014/main" id="{D5486113-1D9A-4445-A6F3-011267AF8DB9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11" name="Text 230">
          <a:extLst>
            <a:ext uri="{FF2B5EF4-FFF2-40B4-BE49-F238E27FC236}">
              <a16:creationId xmlns:a16="http://schemas.microsoft.com/office/drawing/2014/main" id="{EE76030A-766E-4FB0-A226-68D744CB217A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12" name="Text 231">
          <a:extLst>
            <a:ext uri="{FF2B5EF4-FFF2-40B4-BE49-F238E27FC236}">
              <a16:creationId xmlns:a16="http://schemas.microsoft.com/office/drawing/2014/main" id="{CD022D4B-4B86-4C44-8B0D-D4D24AEEFAB8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13" name="Text 232">
          <a:extLst>
            <a:ext uri="{FF2B5EF4-FFF2-40B4-BE49-F238E27FC236}">
              <a16:creationId xmlns:a16="http://schemas.microsoft.com/office/drawing/2014/main" id="{6B7B7ABE-E0E3-487B-970A-87F5E92CE7F2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814" name="Text 233">
          <a:extLst>
            <a:ext uri="{FF2B5EF4-FFF2-40B4-BE49-F238E27FC236}">
              <a16:creationId xmlns:a16="http://schemas.microsoft.com/office/drawing/2014/main" id="{2758914B-5DE7-4E7F-A5AD-EF55FFAD0AB2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815" name="Text 234">
          <a:extLst>
            <a:ext uri="{FF2B5EF4-FFF2-40B4-BE49-F238E27FC236}">
              <a16:creationId xmlns:a16="http://schemas.microsoft.com/office/drawing/2014/main" id="{F88B9D1F-DAE1-4589-8E45-57F35989E90B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816" name="Text 235">
          <a:extLst>
            <a:ext uri="{FF2B5EF4-FFF2-40B4-BE49-F238E27FC236}">
              <a16:creationId xmlns:a16="http://schemas.microsoft.com/office/drawing/2014/main" id="{6E72F27A-D82B-43EE-B3C5-D513A4375E5B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817" name="Text 236">
          <a:extLst>
            <a:ext uri="{FF2B5EF4-FFF2-40B4-BE49-F238E27FC236}">
              <a16:creationId xmlns:a16="http://schemas.microsoft.com/office/drawing/2014/main" id="{A4AD0718-25C2-4F2B-B3F0-9CB736D84CD7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18" name="Text 307">
          <a:extLst>
            <a:ext uri="{FF2B5EF4-FFF2-40B4-BE49-F238E27FC236}">
              <a16:creationId xmlns:a16="http://schemas.microsoft.com/office/drawing/2014/main" id="{7248AB2C-3490-498C-8CE2-ABAF3906F646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19" name="Text 308">
          <a:extLst>
            <a:ext uri="{FF2B5EF4-FFF2-40B4-BE49-F238E27FC236}">
              <a16:creationId xmlns:a16="http://schemas.microsoft.com/office/drawing/2014/main" id="{20E7E373-05A0-4EAF-BFFC-3CC49C0D1548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0" name="Text 309">
          <a:extLst>
            <a:ext uri="{FF2B5EF4-FFF2-40B4-BE49-F238E27FC236}">
              <a16:creationId xmlns:a16="http://schemas.microsoft.com/office/drawing/2014/main" id="{2B60CAD7-5F0A-419C-826C-B0A9D195D8D7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1" name="Text 310">
          <a:extLst>
            <a:ext uri="{FF2B5EF4-FFF2-40B4-BE49-F238E27FC236}">
              <a16:creationId xmlns:a16="http://schemas.microsoft.com/office/drawing/2014/main" id="{CC9CC041-6196-4471-86ED-A5465E979F89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2" name="Text 311">
          <a:extLst>
            <a:ext uri="{FF2B5EF4-FFF2-40B4-BE49-F238E27FC236}">
              <a16:creationId xmlns:a16="http://schemas.microsoft.com/office/drawing/2014/main" id="{12B16380-D409-40FE-91CD-F95A4E61ED73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3" name="Text 312">
          <a:extLst>
            <a:ext uri="{FF2B5EF4-FFF2-40B4-BE49-F238E27FC236}">
              <a16:creationId xmlns:a16="http://schemas.microsoft.com/office/drawing/2014/main" id="{2080B6C2-EFF6-4981-9F23-7C941E07D4C0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4" name="Text 313">
          <a:extLst>
            <a:ext uri="{FF2B5EF4-FFF2-40B4-BE49-F238E27FC236}">
              <a16:creationId xmlns:a16="http://schemas.microsoft.com/office/drawing/2014/main" id="{9C833BF3-B76F-4E69-83EB-E4EC3F1EF3C7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5" name="Text 314">
          <a:extLst>
            <a:ext uri="{FF2B5EF4-FFF2-40B4-BE49-F238E27FC236}">
              <a16:creationId xmlns:a16="http://schemas.microsoft.com/office/drawing/2014/main" id="{C9CFCE31-647A-41C8-940D-CCD018BE412D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26" name="Text 315">
          <a:extLst>
            <a:ext uri="{FF2B5EF4-FFF2-40B4-BE49-F238E27FC236}">
              <a16:creationId xmlns:a16="http://schemas.microsoft.com/office/drawing/2014/main" id="{1033018A-AAD4-49C3-A3F2-05FD49F37ADD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27" name="Text 316">
          <a:extLst>
            <a:ext uri="{FF2B5EF4-FFF2-40B4-BE49-F238E27FC236}">
              <a16:creationId xmlns:a16="http://schemas.microsoft.com/office/drawing/2014/main" id="{DBC97901-EE3B-44EC-B267-B7E752EC605F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28" name="Text 317">
          <a:extLst>
            <a:ext uri="{FF2B5EF4-FFF2-40B4-BE49-F238E27FC236}">
              <a16:creationId xmlns:a16="http://schemas.microsoft.com/office/drawing/2014/main" id="{FAA88246-E39B-4AA2-AC4F-E9D92DD1CF3F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29" name="Text 318">
          <a:extLst>
            <a:ext uri="{FF2B5EF4-FFF2-40B4-BE49-F238E27FC236}">
              <a16:creationId xmlns:a16="http://schemas.microsoft.com/office/drawing/2014/main" id="{CE213DEE-B40E-48F3-AD84-7217DE141BC2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24</xdr:row>
      <xdr:rowOff>104775</xdr:rowOff>
    </xdr:from>
    <xdr:to>
      <xdr:col>6</xdr:col>
      <xdr:colOff>238125</xdr:colOff>
      <xdr:row>25</xdr:row>
      <xdr:rowOff>104775</xdr:rowOff>
    </xdr:to>
    <xdr:sp macro="" textlink="">
      <xdr:nvSpPr>
        <xdr:cNvPr id="1830" name="Text 363">
          <a:extLst>
            <a:ext uri="{FF2B5EF4-FFF2-40B4-BE49-F238E27FC236}">
              <a16:creationId xmlns:a16="http://schemas.microsoft.com/office/drawing/2014/main" id="{E0179430-7823-4FF3-AD21-CFB008C63655}"/>
            </a:ext>
          </a:extLst>
        </xdr:cNvPr>
        <xdr:cNvSpPr txBox="1">
          <a:spLocks noChangeArrowheads="1"/>
        </xdr:cNvSpPr>
      </xdr:nvSpPr>
      <xdr:spPr bwMode="auto">
        <a:xfrm>
          <a:off x="4467225" y="49720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22</xdr:row>
      <xdr:rowOff>104775</xdr:rowOff>
    </xdr:from>
    <xdr:to>
      <xdr:col>6</xdr:col>
      <xdr:colOff>238125</xdr:colOff>
      <xdr:row>23</xdr:row>
      <xdr:rowOff>104775</xdr:rowOff>
    </xdr:to>
    <xdr:sp macro="" textlink="">
      <xdr:nvSpPr>
        <xdr:cNvPr id="1831" name="Text 364">
          <a:extLst>
            <a:ext uri="{FF2B5EF4-FFF2-40B4-BE49-F238E27FC236}">
              <a16:creationId xmlns:a16="http://schemas.microsoft.com/office/drawing/2014/main" id="{D9EE89CD-4DCD-444F-9539-7C3B1B1D1F21}"/>
            </a:ext>
          </a:extLst>
        </xdr:cNvPr>
        <xdr:cNvSpPr txBox="1">
          <a:spLocks noChangeArrowheads="1"/>
        </xdr:cNvSpPr>
      </xdr:nvSpPr>
      <xdr:spPr bwMode="auto">
        <a:xfrm>
          <a:off x="4467225" y="457200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32" name="Text 365">
          <a:extLst>
            <a:ext uri="{FF2B5EF4-FFF2-40B4-BE49-F238E27FC236}">
              <a16:creationId xmlns:a16="http://schemas.microsoft.com/office/drawing/2014/main" id="{43BF3C90-801B-415E-9516-41E7D1ED644F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33" name="Text 366">
          <a:extLst>
            <a:ext uri="{FF2B5EF4-FFF2-40B4-BE49-F238E27FC236}">
              <a16:creationId xmlns:a16="http://schemas.microsoft.com/office/drawing/2014/main" id="{14B0B112-7158-430D-A0D9-B9E92E16B85E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34" name="Text 367">
          <a:extLst>
            <a:ext uri="{FF2B5EF4-FFF2-40B4-BE49-F238E27FC236}">
              <a16:creationId xmlns:a16="http://schemas.microsoft.com/office/drawing/2014/main" id="{0E9014A2-0C0A-4654-BDE2-60ECC2A95B97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35" name="Text 368">
          <a:extLst>
            <a:ext uri="{FF2B5EF4-FFF2-40B4-BE49-F238E27FC236}">
              <a16:creationId xmlns:a16="http://schemas.microsoft.com/office/drawing/2014/main" id="{61C8E8BC-1536-4BFC-9CD7-B6F709925863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36" name="Text 369">
          <a:extLst>
            <a:ext uri="{FF2B5EF4-FFF2-40B4-BE49-F238E27FC236}">
              <a16:creationId xmlns:a16="http://schemas.microsoft.com/office/drawing/2014/main" id="{AB751749-EDB9-4D3F-9DD0-AD5D0EB31F90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37" name="Text 370">
          <a:extLst>
            <a:ext uri="{FF2B5EF4-FFF2-40B4-BE49-F238E27FC236}">
              <a16:creationId xmlns:a16="http://schemas.microsoft.com/office/drawing/2014/main" id="{E2504FFA-7053-4173-AF37-7E1A022D6C79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38" name="Text 371">
          <a:extLst>
            <a:ext uri="{FF2B5EF4-FFF2-40B4-BE49-F238E27FC236}">
              <a16:creationId xmlns:a16="http://schemas.microsoft.com/office/drawing/2014/main" id="{73404B89-1DEE-4B32-A4D6-CCE9CA2B440C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39" name="Text 372">
          <a:extLst>
            <a:ext uri="{FF2B5EF4-FFF2-40B4-BE49-F238E27FC236}">
              <a16:creationId xmlns:a16="http://schemas.microsoft.com/office/drawing/2014/main" id="{E047FF91-F200-4970-8851-BE67284182DB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0" name="Text 373">
          <a:extLst>
            <a:ext uri="{FF2B5EF4-FFF2-40B4-BE49-F238E27FC236}">
              <a16:creationId xmlns:a16="http://schemas.microsoft.com/office/drawing/2014/main" id="{AC85C3EE-EA69-4ECE-93C4-66DFBC50C1B7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1" name="Text 374">
          <a:extLst>
            <a:ext uri="{FF2B5EF4-FFF2-40B4-BE49-F238E27FC236}">
              <a16:creationId xmlns:a16="http://schemas.microsoft.com/office/drawing/2014/main" id="{5FA9F1BC-A353-43D7-B155-13807A032486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2" name="Text 375">
          <a:extLst>
            <a:ext uri="{FF2B5EF4-FFF2-40B4-BE49-F238E27FC236}">
              <a16:creationId xmlns:a16="http://schemas.microsoft.com/office/drawing/2014/main" id="{0C23721A-77C1-4085-894C-755DFA6EAD97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3" name="Text 376">
          <a:extLst>
            <a:ext uri="{FF2B5EF4-FFF2-40B4-BE49-F238E27FC236}">
              <a16:creationId xmlns:a16="http://schemas.microsoft.com/office/drawing/2014/main" id="{D0E8ABEF-99A0-4BAB-AA68-FF1BFEE37753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4" name="Text 377">
          <a:extLst>
            <a:ext uri="{FF2B5EF4-FFF2-40B4-BE49-F238E27FC236}">
              <a16:creationId xmlns:a16="http://schemas.microsoft.com/office/drawing/2014/main" id="{1C87B352-D58D-40F8-9344-A99E4600720C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5" name="Text 378">
          <a:extLst>
            <a:ext uri="{FF2B5EF4-FFF2-40B4-BE49-F238E27FC236}">
              <a16:creationId xmlns:a16="http://schemas.microsoft.com/office/drawing/2014/main" id="{B22643C5-B508-465E-9B0B-A511325AED24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46" name="Text 379">
          <a:extLst>
            <a:ext uri="{FF2B5EF4-FFF2-40B4-BE49-F238E27FC236}">
              <a16:creationId xmlns:a16="http://schemas.microsoft.com/office/drawing/2014/main" id="{A079AE0B-F623-4BBA-90F1-A1E06BA7C3B4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47" name="Text 380">
          <a:extLst>
            <a:ext uri="{FF2B5EF4-FFF2-40B4-BE49-F238E27FC236}">
              <a16:creationId xmlns:a16="http://schemas.microsoft.com/office/drawing/2014/main" id="{CE4012E5-94D2-4BCC-AC93-458CFD8FC16D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48" name="Text 381">
          <a:extLst>
            <a:ext uri="{FF2B5EF4-FFF2-40B4-BE49-F238E27FC236}">
              <a16:creationId xmlns:a16="http://schemas.microsoft.com/office/drawing/2014/main" id="{BB6D6459-503E-45D6-BF75-1F6E0EE5F7D6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49" name="Text 382">
          <a:extLst>
            <a:ext uri="{FF2B5EF4-FFF2-40B4-BE49-F238E27FC236}">
              <a16:creationId xmlns:a16="http://schemas.microsoft.com/office/drawing/2014/main" id="{D629437A-703A-46C2-ACCB-E344DC228367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0" name="Text 383">
          <a:extLst>
            <a:ext uri="{FF2B5EF4-FFF2-40B4-BE49-F238E27FC236}">
              <a16:creationId xmlns:a16="http://schemas.microsoft.com/office/drawing/2014/main" id="{BC572A0C-76AA-4017-B705-8C643A79AB5E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1" name="Text 384">
          <a:extLst>
            <a:ext uri="{FF2B5EF4-FFF2-40B4-BE49-F238E27FC236}">
              <a16:creationId xmlns:a16="http://schemas.microsoft.com/office/drawing/2014/main" id="{6208B570-5606-4D5B-9F92-11F20059012A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52" name="Text 385">
          <a:extLst>
            <a:ext uri="{FF2B5EF4-FFF2-40B4-BE49-F238E27FC236}">
              <a16:creationId xmlns:a16="http://schemas.microsoft.com/office/drawing/2014/main" id="{3F28D387-8894-4182-8CCA-B83A8C10C471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53" name="Text 386">
          <a:extLst>
            <a:ext uri="{FF2B5EF4-FFF2-40B4-BE49-F238E27FC236}">
              <a16:creationId xmlns:a16="http://schemas.microsoft.com/office/drawing/2014/main" id="{CBD9F4FE-5627-4937-BEAF-86EA1F27111F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4" name="Text 387">
          <a:extLst>
            <a:ext uri="{FF2B5EF4-FFF2-40B4-BE49-F238E27FC236}">
              <a16:creationId xmlns:a16="http://schemas.microsoft.com/office/drawing/2014/main" id="{CCB4B570-1945-49F6-9379-E8E34ABD39C4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5" name="Text 388">
          <a:extLst>
            <a:ext uri="{FF2B5EF4-FFF2-40B4-BE49-F238E27FC236}">
              <a16:creationId xmlns:a16="http://schemas.microsoft.com/office/drawing/2014/main" id="{7C12E7B0-7E35-44DD-AE63-36C319EE87E9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6" name="Text 389">
          <a:extLst>
            <a:ext uri="{FF2B5EF4-FFF2-40B4-BE49-F238E27FC236}">
              <a16:creationId xmlns:a16="http://schemas.microsoft.com/office/drawing/2014/main" id="{FA76D6AA-BCA0-44C3-B0A7-795D8273310A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7" name="Text 390">
          <a:extLst>
            <a:ext uri="{FF2B5EF4-FFF2-40B4-BE49-F238E27FC236}">
              <a16:creationId xmlns:a16="http://schemas.microsoft.com/office/drawing/2014/main" id="{0172D43E-61BE-4DC6-9CDF-C9C15D64AB4E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8" name="Text 391">
          <a:extLst>
            <a:ext uri="{FF2B5EF4-FFF2-40B4-BE49-F238E27FC236}">
              <a16:creationId xmlns:a16="http://schemas.microsoft.com/office/drawing/2014/main" id="{B7BD8E89-7D69-4314-921E-4F1B7AE333A6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9" name="Text 392">
          <a:extLst>
            <a:ext uri="{FF2B5EF4-FFF2-40B4-BE49-F238E27FC236}">
              <a16:creationId xmlns:a16="http://schemas.microsoft.com/office/drawing/2014/main" id="{1DF3EADE-6FED-4ECB-BDD5-CFC97B8D0F15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0" name="Text 421">
          <a:extLst>
            <a:ext uri="{FF2B5EF4-FFF2-40B4-BE49-F238E27FC236}">
              <a16:creationId xmlns:a16="http://schemas.microsoft.com/office/drawing/2014/main" id="{49912C81-1CB0-4387-9FC5-F7819EC4182E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1" name="Text 422">
          <a:extLst>
            <a:ext uri="{FF2B5EF4-FFF2-40B4-BE49-F238E27FC236}">
              <a16:creationId xmlns:a16="http://schemas.microsoft.com/office/drawing/2014/main" id="{C312C1D0-FDC0-4021-B813-F85E7E0EE8C2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2" name="Text 423">
          <a:extLst>
            <a:ext uri="{FF2B5EF4-FFF2-40B4-BE49-F238E27FC236}">
              <a16:creationId xmlns:a16="http://schemas.microsoft.com/office/drawing/2014/main" id="{6714392A-1C4C-42DA-9724-772464237DC1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3" name="Text 424">
          <a:extLst>
            <a:ext uri="{FF2B5EF4-FFF2-40B4-BE49-F238E27FC236}">
              <a16:creationId xmlns:a16="http://schemas.microsoft.com/office/drawing/2014/main" id="{76CA9B88-B8B4-4CB4-A400-B39A3DE54A24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4" name="Text 425">
          <a:extLst>
            <a:ext uri="{FF2B5EF4-FFF2-40B4-BE49-F238E27FC236}">
              <a16:creationId xmlns:a16="http://schemas.microsoft.com/office/drawing/2014/main" id="{E8C4DA21-3479-46E3-B654-C6851235C728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5" name="Text 426">
          <a:extLst>
            <a:ext uri="{FF2B5EF4-FFF2-40B4-BE49-F238E27FC236}">
              <a16:creationId xmlns:a16="http://schemas.microsoft.com/office/drawing/2014/main" id="{EB1ABC6B-C822-4213-92CA-CD646FC83845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66" name="Text 427">
          <a:extLst>
            <a:ext uri="{FF2B5EF4-FFF2-40B4-BE49-F238E27FC236}">
              <a16:creationId xmlns:a16="http://schemas.microsoft.com/office/drawing/2014/main" id="{586CD445-6B21-4F94-AEB2-77C6B8A6C821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67" name="Text 428">
          <a:extLst>
            <a:ext uri="{FF2B5EF4-FFF2-40B4-BE49-F238E27FC236}">
              <a16:creationId xmlns:a16="http://schemas.microsoft.com/office/drawing/2014/main" id="{DF6E73C8-D237-4B3F-B907-583AA9FD36C4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8" name="Text 429">
          <a:extLst>
            <a:ext uri="{FF2B5EF4-FFF2-40B4-BE49-F238E27FC236}">
              <a16:creationId xmlns:a16="http://schemas.microsoft.com/office/drawing/2014/main" id="{9FEB1879-9548-469E-9006-1DCBD8A708C4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9" name="Text 430">
          <a:extLst>
            <a:ext uri="{FF2B5EF4-FFF2-40B4-BE49-F238E27FC236}">
              <a16:creationId xmlns:a16="http://schemas.microsoft.com/office/drawing/2014/main" id="{DDB853E4-F042-4324-AB41-0DC36B232FF7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70" name="Text 431">
          <a:extLst>
            <a:ext uri="{FF2B5EF4-FFF2-40B4-BE49-F238E27FC236}">
              <a16:creationId xmlns:a16="http://schemas.microsoft.com/office/drawing/2014/main" id="{0F32DD13-6479-43B5-9F67-D20AE598492F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71" name="Text 432">
          <a:extLst>
            <a:ext uri="{FF2B5EF4-FFF2-40B4-BE49-F238E27FC236}">
              <a16:creationId xmlns:a16="http://schemas.microsoft.com/office/drawing/2014/main" id="{3A142FF4-FB4C-4C40-8323-54EB27C6652E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72" name="Text 433">
          <a:extLst>
            <a:ext uri="{FF2B5EF4-FFF2-40B4-BE49-F238E27FC236}">
              <a16:creationId xmlns:a16="http://schemas.microsoft.com/office/drawing/2014/main" id="{9EE6B8EA-76F3-4D97-B7A3-5EAE68E3C509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73" name="Text 434">
          <a:extLst>
            <a:ext uri="{FF2B5EF4-FFF2-40B4-BE49-F238E27FC236}">
              <a16:creationId xmlns:a16="http://schemas.microsoft.com/office/drawing/2014/main" id="{FDC45ECA-B774-4AD2-B14A-BA0C2BAB99F1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74" name="Text 435">
          <a:extLst>
            <a:ext uri="{FF2B5EF4-FFF2-40B4-BE49-F238E27FC236}">
              <a16:creationId xmlns:a16="http://schemas.microsoft.com/office/drawing/2014/main" id="{DE72012A-4D05-4D7E-A564-CC82153972DF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75" name="Text 436">
          <a:extLst>
            <a:ext uri="{FF2B5EF4-FFF2-40B4-BE49-F238E27FC236}">
              <a16:creationId xmlns:a16="http://schemas.microsoft.com/office/drawing/2014/main" id="{24F1DBAE-6747-450C-85C8-65677E4A1842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76" name="Text 437">
          <a:extLst>
            <a:ext uri="{FF2B5EF4-FFF2-40B4-BE49-F238E27FC236}">
              <a16:creationId xmlns:a16="http://schemas.microsoft.com/office/drawing/2014/main" id="{F47DF458-2D5D-4765-852F-CB7137FEA8C5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77" name="Text 438">
          <a:extLst>
            <a:ext uri="{FF2B5EF4-FFF2-40B4-BE49-F238E27FC236}">
              <a16:creationId xmlns:a16="http://schemas.microsoft.com/office/drawing/2014/main" id="{CBF817F4-E412-400F-9786-DC44E29F016A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78" name="Text 439">
          <a:extLst>
            <a:ext uri="{FF2B5EF4-FFF2-40B4-BE49-F238E27FC236}">
              <a16:creationId xmlns:a16="http://schemas.microsoft.com/office/drawing/2014/main" id="{09C6DF6D-7349-4FBC-A4C6-6DBD1D75884C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79" name="Text 440">
          <a:extLst>
            <a:ext uri="{FF2B5EF4-FFF2-40B4-BE49-F238E27FC236}">
              <a16:creationId xmlns:a16="http://schemas.microsoft.com/office/drawing/2014/main" id="{D6A0362F-15B9-4674-9581-23597D835E4D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0" name="Text 441">
          <a:extLst>
            <a:ext uri="{FF2B5EF4-FFF2-40B4-BE49-F238E27FC236}">
              <a16:creationId xmlns:a16="http://schemas.microsoft.com/office/drawing/2014/main" id="{9E2FBADD-2FA4-4B6B-BD5D-AF4ABFBCF1FE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1" name="Text 442">
          <a:extLst>
            <a:ext uri="{FF2B5EF4-FFF2-40B4-BE49-F238E27FC236}">
              <a16:creationId xmlns:a16="http://schemas.microsoft.com/office/drawing/2014/main" id="{4077E1D9-6C3A-4FC9-AA4C-AC906E4412EB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82" name="Text 443">
          <a:extLst>
            <a:ext uri="{FF2B5EF4-FFF2-40B4-BE49-F238E27FC236}">
              <a16:creationId xmlns:a16="http://schemas.microsoft.com/office/drawing/2014/main" id="{A370FA01-442F-42F0-B9D4-2EB677D3ED21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83" name="Text 444">
          <a:extLst>
            <a:ext uri="{FF2B5EF4-FFF2-40B4-BE49-F238E27FC236}">
              <a16:creationId xmlns:a16="http://schemas.microsoft.com/office/drawing/2014/main" id="{3EB82B22-D0D4-4769-9AA5-97BB010EDB71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4" name="Text 445">
          <a:extLst>
            <a:ext uri="{FF2B5EF4-FFF2-40B4-BE49-F238E27FC236}">
              <a16:creationId xmlns:a16="http://schemas.microsoft.com/office/drawing/2014/main" id="{4C894C37-A0BD-4F15-82B4-CC60152ED20C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5" name="Text 446">
          <a:extLst>
            <a:ext uri="{FF2B5EF4-FFF2-40B4-BE49-F238E27FC236}">
              <a16:creationId xmlns:a16="http://schemas.microsoft.com/office/drawing/2014/main" id="{49E76D91-090E-4A9E-B0B0-E3C88D1F63F3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6" name="Text 447">
          <a:extLst>
            <a:ext uri="{FF2B5EF4-FFF2-40B4-BE49-F238E27FC236}">
              <a16:creationId xmlns:a16="http://schemas.microsoft.com/office/drawing/2014/main" id="{5AFE22A9-DA95-4950-B4E3-6FDCA3B30578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7" name="Text 448">
          <a:extLst>
            <a:ext uri="{FF2B5EF4-FFF2-40B4-BE49-F238E27FC236}">
              <a16:creationId xmlns:a16="http://schemas.microsoft.com/office/drawing/2014/main" id="{85623F76-A965-44BC-91D7-BB7C35D2AF94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88" name="Text 449">
          <a:extLst>
            <a:ext uri="{FF2B5EF4-FFF2-40B4-BE49-F238E27FC236}">
              <a16:creationId xmlns:a16="http://schemas.microsoft.com/office/drawing/2014/main" id="{BE07A564-3409-47DE-9403-5D07B02FABBF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89" name="Text 450">
          <a:extLst>
            <a:ext uri="{FF2B5EF4-FFF2-40B4-BE49-F238E27FC236}">
              <a16:creationId xmlns:a16="http://schemas.microsoft.com/office/drawing/2014/main" id="{1C56D773-E64E-478D-81F1-C9AF41CAD840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90" name="Text 451">
          <a:extLst>
            <a:ext uri="{FF2B5EF4-FFF2-40B4-BE49-F238E27FC236}">
              <a16:creationId xmlns:a16="http://schemas.microsoft.com/office/drawing/2014/main" id="{F44F8052-9BB5-4986-A0F6-152A80A8C088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91" name="Text 452">
          <a:extLst>
            <a:ext uri="{FF2B5EF4-FFF2-40B4-BE49-F238E27FC236}">
              <a16:creationId xmlns:a16="http://schemas.microsoft.com/office/drawing/2014/main" id="{729E81F7-C9EE-4B6B-BB4E-634CA925E707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23</xdr:row>
      <xdr:rowOff>104775</xdr:rowOff>
    </xdr:from>
    <xdr:to>
      <xdr:col>6</xdr:col>
      <xdr:colOff>238125</xdr:colOff>
      <xdr:row>24</xdr:row>
      <xdr:rowOff>104775</xdr:rowOff>
    </xdr:to>
    <xdr:sp macro="" textlink="">
      <xdr:nvSpPr>
        <xdr:cNvPr id="1892" name="Text 453">
          <a:extLst>
            <a:ext uri="{FF2B5EF4-FFF2-40B4-BE49-F238E27FC236}">
              <a16:creationId xmlns:a16="http://schemas.microsoft.com/office/drawing/2014/main" id="{2B4D1827-0125-46FB-BCDA-474D2957245A}"/>
            </a:ext>
          </a:extLst>
        </xdr:cNvPr>
        <xdr:cNvSpPr txBox="1">
          <a:spLocks noChangeArrowheads="1"/>
        </xdr:cNvSpPr>
      </xdr:nvSpPr>
      <xdr:spPr bwMode="auto">
        <a:xfrm>
          <a:off x="4467225" y="477202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62880" y="1707486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62880" y="1707486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044" name="Text 3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045" name="Text 4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46" name="Text 5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47" name="Text 7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48" name="Text 8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49" name="Text 9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0" name="Text 10">
          <a:extLs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1" name="Text 11">
          <a:extLs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2" name="Text 12">
          <a:extLs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3" name="Text 13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4" name="Text 14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5" name="Text 15">
          <a:extLs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056" name="Text 16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057" name="Text 17">
          <a:extLs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8" name="Text 18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59" name="Text 20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0" name="Text 21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1" name="Text 22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2" name="Text 23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3" name="Text 24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4" name="Text 25">
          <a:extLs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5" name="Text 26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6" name="Text 27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7" name="Text 28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68" name="Text 29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069" name="Text 30">
          <a:extLs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70" name="Text 31">
          <a:extLs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1" name="Text 33">
          <a:extLs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072" name="Text 34">
          <a:extLs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3" name="Text 35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74" name="Text 37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5" name="Text 38">
          <a:extLs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076" name="Text 39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7" name="Text 40">
          <a:extLs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8" name="Text 41">
          <a:extLs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9" name="Text 42">
          <a:extLs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0" name="Text 43">
          <a:extLs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1" name="Text 44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2" name="Text 45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3" name="Text 46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4" name="Text 47">
          <a:extLs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085" name="Text 48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6" name="Text 49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87" name="Text 51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8" name="Text 52">
          <a:extLs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9" name="Text 53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90" name="Text 54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1" name="Text 55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92" name="Text 56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3" name="Text 57">
          <a:extLs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4" name="Text 58">
          <a:extLs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5" name="Text 59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96" name="Text 60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097" name="Text 61">
          <a:extLs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98" name="Text 62">
          <a:extLs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99" name="Text 64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100" name="Text 65">
          <a:extLs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101" name="Text 66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2" name="Text 67">
          <a:extLs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03" name="Text 69">
          <a:extLs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4" name="Text 70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5" name="Text 71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6" name="Text 72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7" name="Text 73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8" name="Text 74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9" name="Text 75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0" name="Text 76">
          <a:extLs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1" name="Text 77">
          <a:extLs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112" name="Text 78">
          <a:extLs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113" name="Text 79">
          <a:extLs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4" name="Text 80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15" name="Text 82">
          <a:extLs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6" name="Text 83">
          <a:extLs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7" name="Text 84">
          <a:extLs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8" name="Text 85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9" name="Text 86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20" name="Text 87">
          <a:extLs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1" name="Text 88">
          <a:extLs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2" name="Text 89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3" name="Text 90">
          <a:extLs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24" name="Text 91">
          <a:extLs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25" name="Text 92">
          <a:extLs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26" name="Text 93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7" name="Text 95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128" name="Text 96">
          <a:extLs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29" name="Text 97">
          <a:extLs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30" name="Text 99">
          <a:extLs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1" name="Text 100">
          <a:extLs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32" name="Text 101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3" name="Text 102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4" name="Text 103">
          <a:extLs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5" name="Text 104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6" name="Text 105">
          <a:extLs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7" name="Text 106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8" name="Text 107">
          <a:extLs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9" name="Text 108">
          <a:extLs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0" name="Text 109">
          <a:extLs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141" name="Text 110">
          <a:extLs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2" name="Text 111">
          <a:extLs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43" name="Text 113">
          <a:extLs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4" name="Text 114">
          <a:extLs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5" name="Text 115">
          <a:extLs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6" name="Text 116">
          <a:extLs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7" name="Text 117">
          <a:extLs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8" name="Text 118">
          <a:extLs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9" name="Text 119">
          <a:extLs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0" name="Text 120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1" name="Text 121">
          <a:extLs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52" name="Text 122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53" name="Text 123">
          <a:extLs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54" name="Text 124">
          <a:extLs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55" name="Text 126">
          <a:extLs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6" name="Text 127">
          <a:extLs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7" name="Text 128">
          <a:extLs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8" name="Text 129">
          <a:extLs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9" name="Text 130">
          <a:extLs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0" name="Text 131">
          <a:extLs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61" name="Text 132">
          <a:extLs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2" name="Text 133">
          <a:extLs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163" name="Text 134">
          <a:extLs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4" name="Text 135">
          <a:extLs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5" name="Text 136">
          <a:extLs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6" name="Text 137">
          <a:extLs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7" name="Text 138">
          <a:extLs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8" name="Text 139">
          <a:extLs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9" name="Text 140">
          <a:extLs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0" name="Text 141">
          <a:extLs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1" name="Text 142">
          <a:extLs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2" name="Text 143">
          <a:extLs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3" name="Text 144">
          <a:extLs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74" name="Text 145">
          <a:extLs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5" name="Text 146">
          <a:extLs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6" name="Text 147">
          <a:extLs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7" name="Text 148">
          <a:extLs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8" name="Text 149">
          <a:extLs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9" name="Text 150">
          <a:extLs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0" name="Text 151">
          <a:extLs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1" name="Text 152">
          <a:extLs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2" name="Text 153">
          <a:extLs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83" name="Text 154">
          <a:extLs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84" name="Text 155">
          <a:extLs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85" name="Text 156">
          <a:extLs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6" name="Text 157">
          <a:extLs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7" name="Text 159">
          <a:extLs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8" name="Text 161">
          <a:extLs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89" name="Text 162">
          <a:extLs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0" name="Text 163">
          <a:extLs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1" name="Text 164">
          <a:extLs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192" name="Text 165">
          <a:extLs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193" name="Text 166">
          <a:extLst>
            <a:ext uri="{FF2B5EF4-FFF2-40B4-BE49-F238E27FC236}">
              <a16:creationId xmlns:a16="http://schemas.microsoft.com/office/drawing/2014/main" id="{00000000-0008-0000-0300-0000A9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194" name="Text 167">
          <a:extLst>
            <a:ext uri="{FF2B5EF4-FFF2-40B4-BE49-F238E27FC236}">
              <a16:creationId xmlns:a16="http://schemas.microsoft.com/office/drawing/2014/main" id="{00000000-0008-0000-0300-0000AA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195" name="Text 168">
          <a:extLst>
            <a:ext uri="{FF2B5EF4-FFF2-40B4-BE49-F238E27FC236}">
              <a16:creationId xmlns:a16="http://schemas.microsoft.com/office/drawing/2014/main" id="{00000000-0008-0000-0300-0000AB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96" name="Text 169">
          <a:extLst>
            <a:ext uri="{FF2B5EF4-FFF2-40B4-BE49-F238E27FC236}">
              <a16:creationId xmlns:a16="http://schemas.microsoft.com/office/drawing/2014/main" id="{00000000-0008-0000-0300-0000AC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97" name="Text 170">
          <a:extLst>
            <a:ext uri="{FF2B5EF4-FFF2-40B4-BE49-F238E27FC236}">
              <a16:creationId xmlns:a16="http://schemas.microsoft.com/office/drawing/2014/main" id="{00000000-0008-0000-0300-0000AD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98" name="Text 171">
          <a:extLst>
            <a:ext uri="{FF2B5EF4-FFF2-40B4-BE49-F238E27FC236}">
              <a16:creationId xmlns:a16="http://schemas.microsoft.com/office/drawing/2014/main" id="{00000000-0008-0000-0300-0000AE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99" name="Text 172">
          <a:extLst>
            <a:ext uri="{FF2B5EF4-FFF2-40B4-BE49-F238E27FC236}">
              <a16:creationId xmlns:a16="http://schemas.microsoft.com/office/drawing/2014/main" id="{00000000-0008-0000-0300-0000A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00" name="Text 173">
          <a:extLst>
            <a:ext uri="{FF2B5EF4-FFF2-40B4-BE49-F238E27FC236}">
              <a16:creationId xmlns:a16="http://schemas.microsoft.com/office/drawing/2014/main" id="{00000000-0008-0000-0300-0000B0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01" name="Text 174">
          <a:extLst>
            <a:ext uri="{FF2B5EF4-FFF2-40B4-BE49-F238E27FC236}">
              <a16:creationId xmlns:a16="http://schemas.microsoft.com/office/drawing/2014/main" id="{00000000-0008-0000-0300-0000B1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2" name="Text 175">
          <a:extLst>
            <a:ext uri="{FF2B5EF4-FFF2-40B4-BE49-F238E27FC236}">
              <a16:creationId xmlns:a16="http://schemas.microsoft.com/office/drawing/2014/main" id="{00000000-0008-0000-0300-0000B2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3" name="Text 176">
          <a:extLst>
            <a:ext uri="{FF2B5EF4-FFF2-40B4-BE49-F238E27FC236}">
              <a16:creationId xmlns:a16="http://schemas.microsoft.com/office/drawing/2014/main" id="{00000000-0008-0000-0300-0000B3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4" name="Text 177">
          <a:extLst>
            <a:ext uri="{FF2B5EF4-FFF2-40B4-BE49-F238E27FC236}">
              <a16:creationId xmlns:a16="http://schemas.microsoft.com/office/drawing/2014/main" id="{00000000-0008-0000-0300-0000B4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5" name="Text 178">
          <a:extLs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6" name="Text 179">
          <a:extLst>
            <a:ext uri="{FF2B5EF4-FFF2-40B4-BE49-F238E27FC236}">
              <a16:creationId xmlns:a16="http://schemas.microsoft.com/office/drawing/2014/main" id="{00000000-0008-0000-0300-0000B6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7" name="Text 180">
          <a:extLst>
            <a:ext uri="{FF2B5EF4-FFF2-40B4-BE49-F238E27FC236}">
              <a16:creationId xmlns:a16="http://schemas.microsoft.com/office/drawing/2014/main" id="{00000000-0008-0000-0300-0000B7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08" name="Text 181">
          <a:extLst>
            <a:ext uri="{FF2B5EF4-FFF2-40B4-BE49-F238E27FC236}">
              <a16:creationId xmlns:a16="http://schemas.microsoft.com/office/drawing/2014/main" id="{00000000-0008-0000-0300-0000B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09" name="Text 182">
          <a:extLst>
            <a:ext uri="{FF2B5EF4-FFF2-40B4-BE49-F238E27FC236}">
              <a16:creationId xmlns:a16="http://schemas.microsoft.com/office/drawing/2014/main" id="{00000000-0008-0000-0300-0000B9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0" name="Text 183">
          <a:extLst>
            <a:ext uri="{FF2B5EF4-FFF2-40B4-BE49-F238E27FC236}">
              <a16:creationId xmlns:a16="http://schemas.microsoft.com/office/drawing/2014/main" id="{00000000-0008-0000-0300-0000B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1" name="Text 184">
          <a:extLst>
            <a:ext uri="{FF2B5EF4-FFF2-40B4-BE49-F238E27FC236}">
              <a16:creationId xmlns:a16="http://schemas.microsoft.com/office/drawing/2014/main" id="{00000000-0008-0000-0300-0000B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2" name="Text 185">
          <a:extLst>
            <a:ext uri="{FF2B5EF4-FFF2-40B4-BE49-F238E27FC236}">
              <a16:creationId xmlns:a16="http://schemas.microsoft.com/office/drawing/2014/main" id="{00000000-0008-0000-0300-0000B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3" name="Text 186">
          <a:extLst>
            <a:ext uri="{FF2B5EF4-FFF2-40B4-BE49-F238E27FC236}">
              <a16:creationId xmlns:a16="http://schemas.microsoft.com/office/drawing/2014/main" id="{00000000-0008-0000-0300-0000B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4" name="Text 187">
          <a:extLst>
            <a:ext uri="{FF2B5EF4-FFF2-40B4-BE49-F238E27FC236}">
              <a16:creationId xmlns:a16="http://schemas.microsoft.com/office/drawing/2014/main" id="{00000000-0008-0000-0300-0000BE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5" name="Text 188">
          <a:extLst>
            <a:ext uri="{FF2B5EF4-FFF2-40B4-BE49-F238E27FC236}">
              <a16:creationId xmlns:a16="http://schemas.microsoft.com/office/drawing/2014/main" id="{00000000-0008-0000-0300-0000B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6" name="Text 189">
          <a:extLst>
            <a:ext uri="{FF2B5EF4-FFF2-40B4-BE49-F238E27FC236}">
              <a16:creationId xmlns:a16="http://schemas.microsoft.com/office/drawing/2014/main" id="{00000000-0008-0000-0300-0000C0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7" name="Text 190">
          <a:extLst>
            <a:ext uri="{FF2B5EF4-FFF2-40B4-BE49-F238E27FC236}">
              <a16:creationId xmlns:a16="http://schemas.microsoft.com/office/drawing/2014/main" id="{00000000-0008-0000-0300-0000C1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18" name="Text 191">
          <a:extLst>
            <a:ext uri="{FF2B5EF4-FFF2-40B4-BE49-F238E27FC236}">
              <a16:creationId xmlns:a16="http://schemas.microsoft.com/office/drawing/2014/main" id="{00000000-0008-0000-0300-0000C2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19" name="Text 192">
          <a:extLst>
            <a:ext uri="{FF2B5EF4-FFF2-40B4-BE49-F238E27FC236}">
              <a16:creationId xmlns:a16="http://schemas.microsoft.com/office/drawing/2014/main" id="{00000000-0008-0000-0300-0000C3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20" name="Text 193">
          <a:extLst>
            <a:ext uri="{FF2B5EF4-FFF2-40B4-BE49-F238E27FC236}">
              <a16:creationId xmlns:a16="http://schemas.microsoft.com/office/drawing/2014/main" id="{00000000-0008-0000-0300-0000C404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21" name="Text 194">
          <a:extLst>
            <a:ext uri="{FF2B5EF4-FFF2-40B4-BE49-F238E27FC236}">
              <a16:creationId xmlns:a16="http://schemas.microsoft.com/office/drawing/2014/main" id="{00000000-0008-0000-0300-0000C504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22" name="Text 195">
          <a:extLst>
            <a:ext uri="{FF2B5EF4-FFF2-40B4-BE49-F238E27FC236}">
              <a16:creationId xmlns:a16="http://schemas.microsoft.com/office/drawing/2014/main" id="{00000000-0008-0000-0300-0000C6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23" name="Text 196">
          <a:extLst>
            <a:ext uri="{FF2B5EF4-FFF2-40B4-BE49-F238E27FC236}">
              <a16:creationId xmlns:a16="http://schemas.microsoft.com/office/drawing/2014/main" id="{00000000-0008-0000-0300-0000C7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4" name="Text 197">
          <a:extLst>
            <a:ext uri="{FF2B5EF4-FFF2-40B4-BE49-F238E27FC236}">
              <a16:creationId xmlns:a16="http://schemas.microsoft.com/office/drawing/2014/main" id="{00000000-0008-0000-0300-0000C8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5" name="Text 198">
          <a:extLst>
            <a:ext uri="{FF2B5EF4-FFF2-40B4-BE49-F238E27FC236}">
              <a16:creationId xmlns:a16="http://schemas.microsoft.com/office/drawing/2014/main" id="{00000000-0008-0000-0300-0000C9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6" name="Text 199">
          <a:extLst>
            <a:ext uri="{FF2B5EF4-FFF2-40B4-BE49-F238E27FC236}">
              <a16:creationId xmlns:a16="http://schemas.microsoft.com/office/drawing/2014/main" id="{00000000-0008-0000-0300-0000CA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7" name="Text 200">
          <a:extLst>
            <a:ext uri="{FF2B5EF4-FFF2-40B4-BE49-F238E27FC236}">
              <a16:creationId xmlns:a16="http://schemas.microsoft.com/office/drawing/2014/main" id="{00000000-0008-0000-0300-0000CB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8" name="Text 201">
          <a:extLst>
            <a:ext uri="{FF2B5EF4-FFF2-40B4-BE49-F238E27FC236}">
              <a16:creationId xmlns:a16="http://schemas.microsoft.com/office/drawing/2014/main" id="{00000000-0008-0000-0300-0000CC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9" name="Text 202">
          <a:extLst>
            <a:ext uri="{FF2B5EF4-FFF2-40B4-BE49-F238E27FC236}">
              <a16:creationId xmlns:a16="http://schemas.microsoft.com/office/drawing/2014/main" id="{00000000-0008-0000-0300-0000CD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0" name="Text 211">
          <a:extLst>
            <a:ext uri="{FF2B5EF4-FFF2-40B4-BE49-F238E27FC236}">
              <a16:creationId xmlns:a16="http://schemas.microsoft.com/office/drawing/2014/main" id="{00000000-0008-0000-0300-0000CE04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1" name="Text 212">
          <a:extLst>
            <a:ext uri="{FF2B5EF4-FFF2-40B4-BE49-F238E27FC236}">
              <a16:creationId xmlns:a16="http://schemas.microsoft.com/office/drawing/2014/main" id="{00000000-0008-0000-0300-0000CF04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2" name="Text 213">
          <a:extLst>
            <a:ext uri="{FF2B5EF4-FFF2-40B4-BE49-F238E27FC236}">
              <a16:creationId xmlns:a16="http://schemas.microsoft.com/office/drawing/2014/main" id="{00000000-0008-0000-0300-0000D0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3" name="Text 214">
          <a:extLst>
            <a:ext uri="{FF2B5EF4-FFF2-40B4-BE49-F238E27FC236}">
              <a16:creationId xmlns:a16="http://schemas.microsoft.com/office/drawing/2014/main" id="{00000000-0008-0000-0300-0000D1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234" name="Text 215">
          <a:extLst>
            <a:ext uri="{FF2B5EF4-FFF2-40B4-BE49-F238E27FC236}">
              <a16:creationId xmlns:a16="http://schemas.microsoft.com/office/drawing/2014/main" id="{00000000-0008-0000-0300-0000D2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235" name="Text 216">
          <a:extLst>
            <a:ext uri="{FF2B5EF4-FFF2-40B4-BE49-F238E27FC236}">
              <a16:creationId xmlns:a16="http://schemas.microsoft.com/office/drawing/2014/main" id="{00000000-0008-0000-0300-0000D3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6" name="Text 217">
          <a:extLst>
            <a:ext uri="{FF2B5EF4-FFF2-40B4-BE49-F238E27FC236}">
              <a16:creationId xmlns:a16="http://schemas.microsoft.com/office/drawing/2014/main" id="{00000000-0008-0000-0300-0000D4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7" name="Text 218">
          <a:extLst>
            <a:ext uri="{FF2B5EF4-FFF2-40B4-BE49-F238E27FC236}">
              <a16:creationId xmlns:a16="http://schemas.microsoft.com/office/drawing/2014/main" id="{00000000-0008-0000-0300-0000D5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8" name="Text 219">
          <a:extLst>
            <a:ext uri="{FF2B5EF4-FFF2-40B4-BE49-F238E27FC236}">
              <a16:creationId xmlns:a16="http://schemas.microsoft.com/office/drawing/2014/main" id="{00000000-0008-0000-0300-0000D6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9" name="Text 220">
          <a:extLst>
            <a:ext uri="{FF2B5EF4-FFF2-40B4-BE49-F238E27FC236}">
              <a16:creationId xmlns:a16="http://schemas.microsoft.com/office/drawing/2014/main" id="{00000000-0008-0000-0300-0000D7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0" name="Text 221">
          <a:extLst>
            <a:ext uri="{FF2B5EF4-FFF2-40B4-BE49-F238E27FC236}">
              <a16:creationId xmlns:a16="http://schemas.microsoft.com/office/drawing/2014/main" id="{00000000-0008-0000-0300-0000D8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1" name="Text 222">
          <a:extLst>
            <a:ext uri="{FF2B5EF4-FFF2-40B4-BE49-F238E27FC236}">
              <a16:creationId xmlns:a16="http://schemas.microsoft.com/office/drawing/2014/main" id="{00000000-0008-0000-0300-0000D9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2" name="Text 223">
          <a:extLst>
            <a:ext uri="{FF2B5EF4-FFF2-40B4-BE49-F238E27FC236}">
              <a16:creationId xmlns:a16="http://schemas.microsoft.com/office/drawing/2014/main" id="{00000000-0008-0000-0300-0000DA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3" name="Text 224">
          <a:extLst>
            <a:ext uri="{FF2B5EF4-FFF2-40B4-BE49-F238E27FC236}">
              <a16:creationId xmlns:a16="http://schemas.microsoft.com/office/drawing/2014/main" id="{00000000-0008-0000-0300-0000DB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4" name="Text 225">
          <a:extLs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5" name="Text 226">
          <a:extLst>
            <a:ext uri="{FF2B5EF4-FFF2-40B4-BE49-F238E27FC236}">
              <a16:creationId xmlns:a16="http://schemas.microsoft.com/office/drawing/2014/main" id="{00000000-0008-0000-0300-0000DD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6" name="Text 227">
          <a:extLst>
            <a:ext uri="{FF2B5EF4-FFF2-40B4-BE49-F238E27FC236}">
              <a16:creationId xmlns:a16="http://schemas.microsoft.com/office/drawing/2014/main" id="{00000000-0008-0000-0300-0000DE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7" name="Text 228">
          <a:extLst>
            <a:ext uri="{FF2B5EF4-FFF2-40B4-BE49-F238E27FC236}">
              <a16:creationId xmlns:a16="http://schemas.microsoft.com/office/drawing/2014/main" id="{00000000-0008-0000-0300-0000D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48" name="Text 229">
          <a:extLst>
            <a:ext uri="{FF2B5EF4-FFF2-40B4-BE49-F238E27FC236}">
              <a16:creationId xmlns:a16="http://schemas.microsoft.com/office/drawing/2014/main" id="{00000000-0008-0000-0300-0000E0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49" name="Text 230">
          <a:extLst>
            <a:ext uri="{FF2B5EF4-FFF2-40B4-BE49-F238E27FC236}">
              <a16:creationId xmlns:a16="http://schemas.microsoft.com/office/drawing/2014/main" id="{00000000-0008-0000-0300-0000E1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50" name="Text 231">
          <a:extLst>
            <a:ext uri="{FF2B5EF4-FFF2-40B4-BE49-F238E27FC236}">
              <a16:creationId xmlns:a16="http://schemas.microsoft.com/office/drawing/2014/main" id="{00000000-0008-0000-0300-0000E2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51" name="Text 232">
          <a:extLst>
            <a:ext uri="{FF2B5EF4-FFF2-40B4-BE49-F238E27FC236}">
              <a16:creationId xmlns:a16="http://schemas.microsoft.com/office/drawing/2014/main" id="{00000000-0008-0000-0300-0000E3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2" name="Text 233">
          <a:extLst>
            <a:ext uri="{FF2B5EF4-FFF2-40B4-BE49-F238E27FC236}">
              <a16:creationId xmlns:a16="http://schemas.microsoft.com/office/drawing/2014/main" id="{00000000-0008-0000-0300-0000E4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3" name="Text 234">
          <a:extLst>
            <a:ext uri="{FF2B5EF4-FFF2-40B4-BE49-F238E27FC236}">
              <a16:creationId xmlns:a16="http://schemas.microsoft.com/office/drawing/2014/main" id="{00000000-0008-0000-0300-0000E5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4" name="Text 235">
          <a:extLst>
            <a:ext uri="{FF2B5EF4-FFF2-40B4-BE49-F238E27FC236}">
              <a16:creationId xmlns:a16="http://schemas.microsoft.com/office/drawing/2014/main" id="{00000000-0008-0000-0300-0000E6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5" name="Text 236">
          <a:extLst>
            <a:ext uri="{FF2B5EF4-FFF2-40B4-BE49-F238E27FC236}">
              <a16:creationId xmlns:a16="http://schemas.microsoft.com/office/drawing/2014/main" id="{00000000-0008-0000-0300-0000E7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6" name="Text 237">
          <a:extLst>
            <a:ext uri="{FF2B5EF4-FFF2-40B4-BE49-F238E27FC236}">
              <a16:creationId xmlns:a16="http://schemas.microsoft.com/office/drawing/2014/main" id="{00000000-0008-0000-0300-0000E8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7" name="Text 238">
          <a:extLst>
            <a:ext uri="{FF2B5EF4-FFF2-40B4-BE49-F238E27FC236}">
              <a16:creationId xmlns:a16="http://schemas.microsoft.com/office/drawing/2014/main" id="{00000000-0008-0000-0300-0000E9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8" name="Text 239">
          <a:extLst>
            <a:ext uri="{FF2B5EF4-FFF2-40B4-BE49-F238E27FC236}">
              <a16:creationId xmlns:a16="http://schemas.microsoft.com/office/drawing/2014/main" id="{00000000-0008-0000-0300-0000EA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9" name="Text 240">
          <a:extLst>
            <a:ext uri="{FF2B5EF4-FFF2-40B4-BE49-F238E27FC236}">
              <a16:creationId xmlns:a16="http://schemas.microsoft.com/office/drawing/2014/main" id="{00000000-0008-0000-0300-0000EB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0" name="Text 241">
          <a:extLst>
            <a:ext uri="{FF2B5EF4-FFF2-40B4-BE49-F238E27FC236}">
              <a16:creationId xmlns:a16="http://schemas.microsoft.com/office/drawing/2014/main" id="{00000000-0008-0000-0300-0000EC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1" name="Text 242">
          <a:extLst>
            <a:ext uri="{FF2B5EF4-FFF2-40B4-BE49-F238E27FC236}">
              <a16:creationId xmlns:a16="http://schemas.microsoft.com/office/drawing/2014/main" id="{00000000-0008-0000-0300-0000ED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2" name="Text 243">
          <a:extLst>
            <a:ext uri="{FF2B5EF4-FFF2-40B4-BE49-F238E27FC236}">
              <a16:creationId xmlns:a16="http://schemas.microsoft.com/office/drawing/2014/main" id="{00000000-0008-0000-0300-0000EE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3" name="Text 244">
          <a:extLst>
            <a:ext uri="{FF2B5EF4-FFF2-40B4-BE49-F238E27FC236}">
              <a16:creationId xmlns:a16="http://schemas.microsoft.com/office/drawing/2014/main" id="{00000000-0008-0000-0300-0000EF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4" name="Text 245">
          <a:extLst>
            <a:ext uri="{FF2B5EF4-FFF2-40B4-BE49-F238E27FC236}">
              <a16:creationId xmlns:a16="http://schemas.microsoft.com/office/drawing/2014/main" id="{00000000-0008-0000-0300-0000F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5" name="Text 246">
          <a:extLst>
            <a:ext uri="{FF2B5EF4-FFF2-40B4-BE49-F238E27FC236}">
              <a16:creationId xmlns:a16="http://schemas.microsoft.com/office/drawing/2014/main" id="{00000000-0008-0000-0300-0000F1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6" name="Text 247">
          <a:extLst>
            <a:ext uri="{FF2B5EF4-FFF2-40B4-BE49-F238E27FC236}">
              <a16:creationId xmlns:a16="http://schemas.microsoft.com/office/drawing/2014/main" id="{00000000-0008-0000-0300-0000F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7" name="Text 248">
          <a:extLst>
            <a:ext uri="{FF2B5EF4-FFF2-40B4-BE49-F238E27FC236}">
              <a16:creationId xmlns:a16="http://schemas.microsoft.com/office/drawing/2014/main" id="{00000000-0008-0000-0300-0000F3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68" name="Text 249">
          <a:extLst>
            <a:ext uri="{FF2B5EF4-FFF2-40B4-BE49-F238E27FC236}">
              <a16:creationId xmlns:a16="http://schemas.microsoft.com/office/drawing/2014/main" id="{00000000-0008-0000-0300-0000F4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69" name="Text 250">
          <a:extLst>
            <a:ext uri="{FF2B5EF4-FFF2-40B4-BE49-F238E27FC236}">
              <a16:creationId xmlns:a16="http://schemas.microsoft.com/office/drawing/2014/main" id="{00000000-0008-0000-0300-0000F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0" name="Text 251">
          <a:extLst>
            <a:ext uri="{FF2B5EF4-FFF2-40B4-BE49-F238E27FC236}">
              <a16:creationId xmlns:a16="http://schemas.microsoft.com/office/drawing/2014/main" id="{00000000-0008-0000-0300-0000F6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1" name="Text 252">
          <a:extLst>
            <a:ext uri="{FF2B5EF4-FFF2-40B4-BE49-F238E27FC236}">
              <a16:creationId xmlns:a16="http://schemas.microsoft.com/office/drawing/2014/main" id="{00000000-0008-0000-0300-0000F7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2" name="Text 253">
          <a:extLst>
            <a:ext uri="{FF2B5EF4-FFF2-40B4-BE49-F238E27FC236}">
              <a16:creationId xmlns:a16="http://schemas.microsoft.com/office/drawing/2014/main" id="{00000000-0008-0000-0300-0000F8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3" name="Text 254">
          <a:extLst>
            <a:ext uri="{FF2B5EF4-FFF2-40B4-BE49-F238E27FC236}">
              <a16:creationId xmlns:a16="http://schemas.microsoft.com/office/drawing/2014/main" id="{00000000-0008-0000-0300-0000F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4" name="Text 255">
          <a:extLst>
            <a:ext uri="{FF2B5EF4-FFF2-40B4-BE49-F238E27FC236}">
              <a16:creationId xmlns:a16="http://schemas.microsoft.com/office/drawing/2014/main" id="{00000000-0008-0000-0300-0000F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5" name="Text 256">
          <a:extLst>
            <a:ext uri="{FF2B5EF4-FFF2-40B4-BE49-F238E27FC236}">
              <a16:creationId xmlns:a16="http://schemas.microsoft.com/office/drawing/2014/main" id="{00000000-0008-0000-0300-0000F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6" name="Text 257">
          <a:extLst>
            <a:ext uri="{FF2B5EF4-FFF2-40B4-BE49-F238E27FC236}">
              <a16:creationId xmlns:a16="http://schemas.microsoft.com/office/drawing/2014/main" id="{00000000-0008-0000-0300-0000F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7" name="Text 258">
          <a:extLst>
            <a:ext uri="{FF2B5EF4-FFF2-40B4-BE49-F238E27FC236}">
              <a16:creationId xmlns:a16="http://schemas.microsoft.com/office/drawing/2014/main" id="{00000000-0008-0000-0300-0000F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8" name="Text 259">
          <a:extLst>
            <a:ext uri="{FF2B5EF4-FFF2-40B4-BE49-F238E27FC236}">
              <a16:creationId xmlns:a16="http://schemas.microsoft.com/office/drawing/2014/main" id="{00000000-0008-0000-0300-0000FE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9" name="Text 260">
          <a:extLst>
            <a:ext uri="{FF2B5EF4-FFF2-40B4-BE49-F238E27FC236}">
              <a16:creationId xmlns:a16="http://schemas.microsoft.com/office/drawing/2014/main" id="{00000000-0008-0000-0300-0000F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0" name="Text 261">
          <a:extLst>
            <a:ext uri="{FF2B5EF4-FFF2-40B4-BE49-F238E27FC236}">
              <a16:creationId xmlns:a16="http://schemas.microsoft.com/office/drawing/2014/main" id="{00000000-0008-0000-0300-000000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1" name="Text 262">
          <a:extLst>
            <a:ext uri="{FF2B5EF4-FFF2-40B4-BE49-F238E27FC236}">
              <a16:creationId xmlns:a16="http://schemas.microsoft.com/office/drawing/2014/main" id="{00000000-0008-0000-0300-000001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2" name="Text 263">
          <a:extLst>
            <a:ext uri="{FF2B5EF4-FFF2-40B4-BE49-F238E27FC236}">
              <a16:creationId xmlns:a16="http://schemas.microsoft.com/office/drawing/2014/main" id="{00000000-0008-0000-0300-000002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3" name="Text 264">
          <a:extLst>
            <a:ext uri="{FF2B5EF4-FFF2-40B4-BE49-F238E27FC236}">
              <a16:creationId xmlns:a16="http://schemas.microsoft.com/office/drawing/2014/main" id="{00000000-0008-0000-0300-000003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4" name="Text 265">
          <a:extLst>
            <a:ext uri="{FF2B5EF4-FFF2-40B4-BE49-F238E27FC236}">
              <a16:creationId xmlns:a16="http://schemas.microsoft.com/office/drawing/2014/main" id="{00000000-0008-0000-0300-000004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5" name="Text 266">
          <a:extLst>
            <a:ext uri="{FF2B5EF4-FFF2-40B4-BE49-F238E27FC236}">
              <a16:creationId xmlns:a16="http://schemas.microsoft.com/office/drawing/2014/main" id="{00000000-0008-0000-0300-000005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6" name="Text 267">
          <a:extLst>
            <a:ext uri="{FF2B5EF4-FFF2-40B4-BE49-F238E27FC236}">
              <a16:creationId xmlns:a16="http://schemas.microsoft.com/office/drawing/2014/main" id="{00000000-0008-0000-0300-000006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7" name="Text 268">
          <a:extLst>
            <a:ext uri="{FF2B5EF4-FFF2-40B4-BE49-F238E27FC236}">
              <a16:creationId xmlns:a16="http://schemas.microsoft.com/office/drawing/2014/main" id="{00000000-0008-0000-0300-000007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88" name="Text 269">
          <a:extLst>
            <a:ext uri="{FF2B5EF4-FFF2-40B4-BE49-F238E27FC236}">
              <a16:creationId xmlns:a16="http://schemas.microsoft.com/office/drawing/2014/main" id="{00000000-0008-0000-0300-000008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89" name="Text 270">
          <a:extLst>
            <a:ext uri="{FF2B5EF4-FFF2-40B4-BE49-F238E27FC236}">
              <a16:creationId xmlns:a16="http://schemas.microsoft.com/office/drawing/2014/main" id="{00000000-0008-0000-0300-000009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90" name="Text 271">
          <a:extLst>
            <a:ext uri="{FF2B5EF4-FFF2-40B4-BE49-F238E27FC236}">
              <a16:creationId xmlns:a16="http://schemas.microsoft.com/office/drawing/2014/main" id="{00000000-0008-0000-0300-00000A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91" name="Text 272">
          <a:extLst>
            <a:ext uri="{FF2B5EF4-FFF2-40B4-BE49-F238E27FC236}">
              <a16:creationId xmlns:a16="http://schemas.microsoft.com/office/drawing/2014/main" id="{00000000-0008-0000-0300-00000B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2" name="Text 273">
          <a:extLst>
            <a:ext uri="{FF2B5EF4-FFF2-40B4-BE49-F238E27FC236}">
              <a16:creationId xmlns:a16="http://schemas.microsoft.com/office/drawing/2014/main" id="{00000000-0008-0000-0300-00000C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3" name="Text 274">
          <a:extLst>
            <a:ext uri="{FF2B5EF4-FFF2-40B4-BE49-F238E27FC236}">
              <a16:creationId xmlns:a16="http://schemas.microsoft.com/office/drawing/2014/main" id="{00000000-0008-0000-0300-00000D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4" name="Text 275">
          <a:extLst>
            <a:ext uri="{FF2B5EF4-FFF2-40B4-BE49-F238E27FC236}">
              <a16:creationId xmlns:a16="http://schemas.microsoft.com/office/drawing/2014/main" id="{00000000-0008-0000-0300-00000E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5" name="Text 276">
          <a:extLst>
            <a:ext uri="{FF2B5EF4-FFF2-40B4-BE49-F238E27FC236}">
              <a16:creationId xmlns:a16="http://schemas.microsoft.com/office/drawing/2014/main" id="{00000000-0008-0000-0300-00000F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6" name="Text 277">
          <a:extLst>
            <a:ext uri="{FF2B5EF4-FFF2-40B4-BE49-F238E27FC236}">
              <a16:creationId xmlns:a16="http://schemas.microsoft.com/office/drawing/2014/main" id="{00000000-0008-0000-0300-000010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7" name="Text 278">
          <a:extLst>
            <a:ext uri="{FF2B5EF4-FFF2-40B4-BE49-F238E27FC236}">
              <a16:creationId xmlns:a16="http://schemas.microsoft.com/office/drawing/2014/main" id="{00000000-0008-0000-0300-000011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8" name="Text 279">
          <a:extLst>
            <a:ext uri="{FF2B5EF4-FFF2-40B4-BE49-F238E27FC236}">
              <a16:creationId xmlns:a16="http://schemas.microsoft.com/office/drawing/2014/main" id="{00000000-0008-0000-0300-000012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9" name="Text 280">
          <a:extLst>
            <a:ext uri="{FF2B5EF4-FFF2-40B4-BE49-F238E27FC236}">
              <a16:creationId xmlns:a16="http://schemas.microsoft.com/office/drawing/2014/main" id="{00000000-0008-0000-0300-000013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0" name="Text 281">
          <a:extLst>
            <a:ext uri="{FF2B5EF4-FFF2-40B4-BE49-F238E27FC236}">
              <a16:creationId xmlns:a16="http://schemas.microsoft.com/office/drawing/2014/main" id="{00000000-0008-0000-0300-000014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1" name="Text 282">
          <a:extLst>
            <a:ext uri="{FF2B5EF4-FFF2-40B4-BE49-F238E27FC236}">
              <a16:creationId xmlns:a16="http://schemas.microsoft.com/office/drawing/2014/main" id="{00000000-0008-0000-0300-000015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2" name="Text 283">
          <a:extLst>
            <a:ext uri="{FF2B5EF4-FFF2-40B4-BE49-F238E27FC236}">
              <a16:creationId xmlns:a16="http://schemas.microsoft.com/office/drawing/2014/main" id="{00000000-0008-0000-0300-000016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3" name="Text 284">
          <a:extLs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4" name="Text 285">
          <a:extLst>
            <a:ext uri="{FF2B5EF4-FFF2-40B4-BE49-F238E27FC236}">
              <a16:creationId xmlns:a16="http://schemas.microsoft.com/office/drawing/2014/main" id="{00000000-0008-0000-0300-000018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5" name="Text 286">
          <a:extLst>
            <a:ext uri="{FF2B5EF4-FFF2-40B4-BE49-F238E27FC236}">
              <a16:creationId xmlns:a16="http://schemas.microsoft.com/office/drawing/2014/main" id="{00000000-0008-0000-0300-000019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6" name="Text 287">
          <a:extLst>
            <a:ext uri="{FF2B5EF4-FFF2-40B4-BE49-F238E27FC236}">
              <a16:creationId xmlns:a16="http://schemas.microsoft.com/office/drawing/2014/main" id="{00000000-0008-0000-0300-00001A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7" name="Text 288">
          <a:extLst>
            <a:ext uri="{FF2B5EF4-FFF2-40B4-BE49-F238E27FC236}">
              <a16:creationId xmlns:a16="http://schemas.microsoft.com/office/drawing/2014/main" id="{00000000-0008-0000-0300-00001B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8" name="Text 307">
          <a:extLst>
            <a:ext uri="{FF2B5EF4-FFF2-40B4-BE49-F238E27FC236}">
              <a16:creationId xmlns:a16="http://schemas.microsoft.com/office/drawing/2014/main" id="{00000000-0008-0000-0300-00001C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9" name="Text 308">
          <a:extLst>
            <a:ext uri="{FF2B5EF4-FFF2-40B4-BE49-F238E27FC236}">
              <a16:creationId xmlns:a16="http://schemas.microsoft.com/office/drawing/2014/main" id="{00000000-0008-0000-0300-00001D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0" name="Text 309">
          <a:extLst>
            <a:ext uri="{FF2B5EF4-FFF2-40B4-BE49-F238E27FC236}">
              <a16:creationId xmlns:a16="http://schemas.microsoft.com/office/drawing/2014/main" id="{00000000-0008-0000-0300-00001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1" name="Text 310">
          <a:extLst>
            <a:ext uri="{FF2B5EF4-FFF2-40B4-BE49-F238E27FC236}">
              <a16:creationId xmlns:a16="http://schemas.microsoft.com/office/drawing/2014/main" id="{00000000-0008-0000-0300-00001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2" name="Text 311">
          <a:extLst>
            <a:ext uri="{FF2B5EF4-FFF2-40B4-BE49-F238E27FC236}">
              <a16:creationId xmlns:a16="http://schemas.microsoft.com/office/drawing/2014/main" id="{00000000-0008-0000-0300-000020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3" name="Text 312">
          <a:extLst>
            <a:ext uri="{FF2B5EF4-FFF2-40B4-BE49-F238E27FC236}">
              <a16:creationId xmlns:a16="http://schemas.microsoft.com/office/drawing/2014/main" id="{00000000-0008-0000-0300-000021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4" name="Text 313">
          <a:extLst>
            <a:ext uri="{FF2B5EF4-FFF2-40B4-BE49-F238E27FC236}">
              <a16:creationId xmlns:a16="http://schemas.microsoft.com/office/drawing/2014/main" id="{00000000-0008-0000-0300-000022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5" name="Text 314">
          <a:extLst>
            <a:ext uri="{FF2B5EF4-FFF2-40B4-BE49-F238E27FC236}">
              <a16:creationId xmlns:a16="http://schemas.microsoft.com/office/drawing/2014/main" id="{00000000-0008-0000-0300-000023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6" name="Text 315">
          <a:extLst>
            <a:ext uri="{FF2B5EF4-FFF2-40B4-BE49-F238E27FC236}">
              <a16:creationId xmlns:a16="http://schemas.microsoft.com/office/drawing/2014/main" id="{00000000-0008-0000-0300-000024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7" name="Text 316">
          <a:extLst>
            <a:ext uri="{FF2B5EF4-FFF2-40B4-BE49-F238E27FC236}">
              <a16:creationId xmlns:a16="http://schemas.microsoft.com/office/drawing/2014/main" id="{00000000-0008-0000-0300-000025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8" name="Text 317">
          <a:extLst>
            <a:ext uri="{FF2B5EF4-FFF2-40B4-BE49-F238E27FC236}">
              <a16:creationId xmlns:a16="http://schemas.microsoft.com/office/drawing/2014/main" id="{00000000-0008-0000-0300-000026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9" name="Text 318">
          <a:extLst>
            <a:ext uri="{FF2B5EF4-FFF2-40B4-BE49-F238E27FC236}">
              <a16:creationId xmlns:a16="http://schemas.microsoft.com/office/drawing/2014/main" id="{00000000-0008-0000-0300-000027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0" name="Text 349">
          <a:extLst>
            <a:ext uri="{FF2B5EF4-FFF2-40B4-BE49-F238E27FC236}">
              <a16:creationId xmlns:a16="http://schemas.microsoft.com/office/drawing/2014/main" id="{00000000-0008-0000-0300-000028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1" name="Text 350">
          <a:extLst>
            <a:ext uri="{FF2B5EF4-FFF2-40B4-BE49-F238E27FC236}">
              <a16:creationId xmlns:a16="http://schemas.microsoft.com/office/drawing/2014/main" id="{00000000-0008-0000-0300-000029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2" name="Text 351">
          <a:extLst>
            <a:ext uri="{FF2B5EF4-FFF2-40B4-BE49-F238E27FC236}">
              <a16:creationId xmlns:a16="http://schemas.microsoft.com/office/drawing/2014/main" id="{00000000-0008-0000-0300-00002A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3" name="Text 352">
          <a:extLst>
            <a:ext uri="{FF2B5EF4-FFF2-40B4-BE49-F238E27FC236}">
              <a16:creationId xmlns:a16="http://schemas.microsoft.com/office/drawing/2014/main" id="{00000000-0008-0000-0300-00002B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4" name="Text 353">
          <a:extLst>
            <a:ext uri="{FF2B5EF4-FFF2-40B4-BE49-F238E27FC236}">
              <a16:creationId xmlns:a16="http://schemas.microsoft.com/office/drawing/2014/main" id="{00000000-0008-0000-0300-00002C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5" name="Text 354">
          <a:extLst>
            <a:ext uri="{FF2B5EF4-FFF2-40B4-BE49-F238E27FC236}">
              <a16:creationId xmlns:a16="http://schemas.microsoft.com/office/drawing/2014/main" id="{00000000-0008-0000-0300-00002D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6" name="Text 355">
          <a:extLst>
            <a:ext uri="{FF2B5EF4-FFF2-40B4-BE49-F238E27FC236}">
              <a16:creationId xmlns:a16="http://schemas.microsoft.com/office/drawing/2014/main" id="{00000000-0008-0000-0300-00002E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7" name="Text 356">
          <a:extLst>
            <a:ext uri="{FF2B5EF4-FFF2-40B4-BE49-F238E27FC236}">
              <a16:creationId xmlns:a16="http://schemas.microsoft.com/office/drawing/2014/main" id="{00000000-0008-0000-0300-00002F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8" name="Text 357">
          <a:extLst>
            <a:ext uri="{FF2B5EF4-FFF2-40B4-BE49-F238E27FC236}">
              <a16:creationId xmlns:a16="http://schemas.microsoft.com/office/drawing/2014/main" id="{00000000-0008-0000-0300-000030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9" name="Text 358">
          <a:extLst>
            <a:ext uri="{FF2B5EF4-FFF2-40B4-BE49-F238E27FC236}">
              <a16:creationId xmlns:a16="http://schemas.microsoft.com/office/drawing/2014/main" id="{00000000-0008-0000-0300-000031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0" name="Text 359">
          <a:extLst>
            <a:ext uri="{FF2B5EF4-FFF2-40B4-BE49-F238E27FC236}">
              <a16:creationId xmlns:a16="http://schemas.microsoft.com/office/drawing/2014/main" id="{00000000-0008-0000-0300-000032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1" name="Text 360">
          <a:extLst>
            <a:ext uri="{FF2B5EF4-FFF2-40B4-BE49-F238E27FC236}">
              <a16:creationId xmlns:a16="http://schemas.microsoft.com/office/drawing/2014/main" id="{00000000-0008-0000-0300-000033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2" name="Text 361">
          <a:extLst>
            <a:ext uri="{FF2B5EF4-FFF2-40B4-BE49-F238E27FC236}">
              <a16:creationId xmlns:a16="http://schemas.microsoft.com/office/drawing/2014/main" id="{00000000-0008-0000-0300-000034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3" name="Text 362">
          <a:extLst>
            <a:ext uri="{FF2B5EF4-FFF2-40B4-BE49-F238E27FC236}">
              <a16:creationId xmlns:a16="http://schemas.microsoft.com/office/drawing/2014/main" id="{00000000-0008-0000-0300-000035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31</xdr:row>
      <xdr:rowOff>189781</xdr:rowOff>
    </xdr:from>
    <xdr:to>
      <xdr:col>6</xdr:col>
      <xdr:colOff>146649</xdr:colOff>
      <xdr:row>33</xdr:row>
      <xdr:rowOff>189781</xdr:rowOff>
    </xdr:to>
    <xdr:sp macro="" textlink="">
      <xdr:nvSpPr>
        <xdr:cNvPr id="1334" name="Text 363">
          <a:extLst>
            <a:ext uri="{FF2B5EF4-FFF2-40B4-BE49-F238E27FC236}">
              <a16:creationId xmlns:a16="http://schemas.microsoft.com/office/drawing/2014/main" id="{00000000-0008-0000-0300-000036050000}"/>
            </a:ext>
          </a:extLst>
        </xdr:cNvPr>
        <xdr:cNvSpPr txBox="1">
          <a:spLocks noChangeArrowheads="1"/>
        </xdr:cNvSpPr>
      </xdr:nvSpPr>
      <xdr:spPr bwMode="auto">
        <a:xfrm>
          <a:off x="4716205" y="6049561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29</xdr:row>
      <xdr:rowOff>189781</xdr:rowOff>
    </xdr:from>
    <xdr:to>
      <xdr:col>6</xdr:col>
      <xdr:colOff>146649</xdr:colOff>
      <xdr:row>30</xdr:row>
      <xdr:rowOff>189781</xdr:rowOff>
    </xdr:to>
    <xdr:sp macro="" textlink="">
      <xdr:nvSpPr>
        <xdr:cNvPr id="1335" name="Text 364">
          <a:extLst>
            <a:ext uri="{FF2B5EF4-FFF2-40B4-BE49-F238E27FC236}">
              <a16:creationId xmlns:a16="http://schemas.microsoft.com/office/drawing/2014/main" id="{00000000-0008-0000-0300-000037050000}"/>
            </a:ext>
          </a:extLst>
        </xdr:cNvPr>
        <xdr:cNvSpPr txBox="1">
          <a:spLocks noChangeArrowheads="1"/>
        </xdr:cNvSpPr>
      </xdr:nvSpPr>
      <xdr:spPr bwMode="auto">
        <a:xfrm>
          <a:off x="4716205" y="565332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36" name="Text 365">
          <a:extLst>
            <a:ext uri="{FF2B5EF4-FFF2-40B4-BE49-F238E27FC236}">
              <a16:creationId xmlns:a16="http://schemas.microsoft.com/office/drawing/2014/main" id="{00000000-0008-0000-0300-000038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37" name="Text 366">
          <a:extLst>
            <a:ext uri="{FF2B5EF4-FFF2-40B4-BE49-F238E27FC236}">
              <a16:creationId xmlns:a16="http://schemas.microsoft.com/office/drawing/2014/main" id="{00000000-0008-0000-0300-000039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8" name="Text 367">
          <a:extLst>
            <a:ext uri="{FF2B5EF4-FFF2-40B4-BE49-F238E27FC236}">
              <a16:creationId xmlns:a16="http://schemas.microsoft.com/office/drawing/2014/main" id="{00000000-0008-0000-0300-00003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9" name="Text 368">
          <a:extLst>
            <a:ext uri="{FF2B5EF4-FFF2-40B4-BE49-F238E27FC236}">
              <a16:creationId xmlns:a16="http://schemas.microsoft.com/office/drawing/2014/main" id="{00000000-0008-0000-0300-00003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0" name="Text 369">
          <a:extLst>
            <a:ext uri="{FF2B5EF4-FFF2-40B4-BE49-F238E27FC236}">
              <a16:creationId xmlns:a16="http://schemas.microsoft.com/office/drawing/2014/main" id="{00000000-0008-0000-0300-00003C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1" name="Text 370">
          <a:extLst>
            <a:ext uri="{FF2B5EF4-FFF2-40B4-BE49-F238E27FC236}">
              <a16:creationId xmlns:a16="http://schemas.microsoft.com/office/drawing/2014/main" id="{00000000-0008-0000-0300-00003D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2" name="Text 371">
          <a:extLst>
            <a:ext uri="{FF2B5EF4-FFF2-40B4-BE49-F238E27FC236}">
              <a16:creationId xmlns:a16="http://schemas.microsoft.com/office/drawing/2014/main" id="{00000000-0008-0000-0300-00003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3" name="Text 372">
          <a:extLst>
            <a:ext uri="{FF2B5EF4-FFF2-40B4-BE49-F238E27FC236}">
              <a16:creationId xmlns:a16="http://schemas.microsoft.com/office/drawing/2014/main" id="{00000000-0008-0000-0300-00003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4" name="Text 373">
          <a:extLst>
            <a:ext uri="{FF2B5EF4-FFF2-40B4-BE49-F238E27FC236}">
              <a16:creationId xmlns:a16="http://schemas.microsoft.com/office/drawing/2014/main" id="{00000000-0008-0000-0300-000040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5" name="Text 374">
          <a:extLst>
            <a:ext uri="{FF2B5EF4-FFF2-40B4-BE49-F238E27FC236}">
              <a16:creationId xmlns:a16="http://schemas.microsoft.com/office/drawing/2014/main" id="{00000000-0008-0000-0300-000041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6" name="Text 375">
          <a:extLst>
            <a:ext uri="{FF2B5EF4-FFF2-40B4-BE49-F238E27FC236}">
              <a16:creationId xmlns:a16="http://schemas.microsoft.com/office/drawing/2014/main" id="{00000000-0008-0000-0300-000042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7" name="Text 376">
          <a:extLst>
            <a:ext uri="{FF2B5EF4-FFF2-40B4-BE49-F238E27FC236}">
              <a16:creationId xmlns:a16="http://schemas.microsoft.com/office/drawing/2014/main" id="{00000000-0008-0000-0300-000043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8" name="Text 377">
          <a:extLst>
            <a:ext uri="{FF2B5EF4-FFF2-40B4-BE49-F238E27FC236}">
              <a16:creationId xmlns:a16="http://schemas.microsoft.com/office/drawing/2014/main" id="{00000000-0008-0000-0300-000044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9" name="Text 378">
          <a:extLst>
            <a:ext uri="{FF2B5EF4-FFF2-40B4-BE49-F238E27FC236}">
              <a16:creationId xmlns:a16="http://schemas.microsoft.com/office/drawing/2014/main" id="{00000000-0008-0000-0300-000045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0" name="Text 379">
          <a:extLst>
            <a:ext uri="{FF2B5EF4-FFF2-40B4-BE49-F238E27FC236}">
              <a16:creationId xmlns:a16="http://schemas.microsoft.com/office/drawing/2014/main" id="{00000000-0008-0000-0300-000046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1" name="Text 380">
          <a:extLst>
            <a:ext uri="{FF2B5EF4-FFF2-40B4-BE49-F238E27FC236}">
              <a16:creationId xmlns:a16="http://schemas.microsoft.com/office/drawing/2014/main" id="{00000000-0008-0000-0300-000047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2" name="Text 381">
          <a:extLst>
            <a:ext uri="{FF2B5EF4-FFF2-40B4-BE49-F238E27FC236}">
              <a16:creationId xmlns:a16="http://schemas.microsoft.com/office/drawing/2014/main" id="{00000000-0008-0000-0300-000048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3" name="Text 382">
          <a:extLst>
            <a:ext uri="{FF2B5EF4-FFF2-40B4-BE49-F238E27FC236}">
              <a16:creationId xmlns:a16="http://schemas.microsoft.com/office/drawing/2014/main" id="{00000000-0008-0000-0300-000049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4" name="Text 383">
          <a:extLst>
            <a:ext uri="{FF2B5EF4-FFF2-40B4-BE49-F238E27FC236}">
              <a16:creationId xmlns:a16="http://schemas.microsoft.com/office/drawing/2014/main" id="{00000000-0008-0000-0300-00004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5" name="Text 384">
          <a:extLst>
            <a:ext uri="{FF2B5EF4-FFF2-40B4-BE49-F238E27FC236}">
              <a16:creationId xmlns:a16="http://schemas.microsoft.com/office/drawing/2014/main" id="{00000000-0008-0000-0300-00004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6" name="Text 385">
          <a:extLst>
            <a:ext uri="{FF2B5EF4-FFF2-40B4-BE49-F238E27FC236}">
              <a16:creationId xmlns:a16="http://schemas.microsoft.com/office/drawing/2014/main" id="{00000000-0008-0000-0300-00004C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7" name="Text 386">
          <a:extLst>
            <a:ext uri="{FF2B5EF4-FFF2-40B4-BE49-F238E27FC236}">
              <a16:creationId xmlns:a16="http://schemas.microsoft.com/office/drawing/2014/main" id="{00000000-0008-0000-0300-00004D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8" name="Text 387">
          <a:extLst>
            <a:ext uri="{FF2B5EF4-FFF2-40B4-BE49-F238E27FC236}">
              <a16:creationId xmlns:a16="http://schemas.microsoft.com/office/drawing/2014/main" id="{00000000-0008-0000-0300-00004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9" name="Text 388">
          <a:extLst>
            <a:ext uri="{FF2B5EF4-FFF2-40B4-BE49-F238E27FC236}">
              <a16:creationId xmlns:a16="http://schemas.microsoft.com/office/drawing/2014/main" id="{00000000-0008-0000-0300-00004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0" name="Text 389">
          <a:extLst>
            <a:ext uri="{FF2B5EF4-FFF2-40B4-BE49-F238E27FC236}">
              <a16:creationId xmlns:a16="http://schemas.microsoft.com/office/drawing/2014/main" id="{00000000-0008-0000-0300-000050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1" name="Text 390">
          <a:extLst>
            <a:ext uri="{FF2B5EF4-FFF2-40B4-BE49-F238E27FC236}">
              <a16:creationId xmlns:a16="http://schemas.microsoft.com/office/drawing/2014/main" id="{00000000-0008-0000-0300-000051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2" name="Text 391">
          <a:extLst>
            <a:ext uri="{FF2B5EF4-FFF2-40B4-BE49-F238E27FC236}">
              <a16:creationId xmlns:a16="http://schemas.microsoft.com/office/drawing/2014/main" id="{00000000-0008-0000-0300-000052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3" name="Text 392">
          <a:extLst>
            <a:ext uri="{FF2B5EF4-FFF2-40B4-BE49-F238E27FC236}">
              <a16:creationId xmlns:a16="http://schemas.microsoft.com/office/drawing/2014/main" id="{00000000-0008-0000-0300-000053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4" name="Text 393">
          <a:extLst>
            <a:ext uri="{FF2B5EF4-FFF2-40B4-BE49-F238E27FC236}">
              <a16:creationId xmlns:a16="http://schemas.microsoft.com/office/drawing/2014/main" id="{00000000-0008-0000-0300-000054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5" name="Text 394">
          <a:extLst>
            <a:ext uri="{FF2B5EF4-FFF2-40B4-BE49-F238E27FC236}">
              <a16:creationId xmlns:a16="http://schemas.microsoft.com/office/drawing/2014/main" id="{00000000-0008-0000-0300-000055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6" name="Text 395">
          <a:extLst>
            <a:ext uri="{FF2B5EF4-FFF2-40B4-BE49-F238E27FC236}">
              <a16:creationId xmlns:a16="http://schemas.microsoft.com/office/drawing/2014/main" id="{00000000-0008-0000-0300-000056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7" name="Text 396">
          <a:extLst>
            <a:ext uri="{FF2B5EF4-FFF2-40B4-BE49-F238E27FC236}">
              <a16:creationId xmlns:a16="http://schemas.microsoft.com/office/drawing/2014/main" id="{00000000-0008-0000-0300-000057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68" name="Text 397">
          <a:extLst>
            <a:ext uri="{FF2B5EF4-FFF2-40B4-BE49-F238E27FC236}">
              <a16:creationId xmlns:a16="http://schemas.microsoft.com/office/drawing/2014/main" id="{00000000-0008-0000-0300-000058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69" name="Text 398">
          <a:extLst>
            <a:ext uri="{FF2B5EF4-FFF2-40B4-BE49-F238E27FC236}">
              <a16:creationId xmlns:a16="http://schemas.microsoft.com/office/drawing/2014/main" id="{00000000-0008-0000-0300-000059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0" name="Text 399">
          <a:extLst>
            <a:ext uri="{FF2B5EF4-FFF2-40B4-BE49-F238E27FC236}">
              <a16:creationId xmlns:a16="http://schemas.microsoft.com/office/drawing/2014/main" id="{00000000-0008-0000-0300-00005A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1" name="Text 400">
          <a:extLst>
            <a:ext uri="{FF2B5EF4-FFF2-40B4-BE49-F238E27FC236}">
              <a16:creationId xmlns:a16="http://schemas.microsoft.com/office/drawing/2014/main" id="{00000000-0008-0000-0300-00005B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2" name="Text 401">
          <a:extLst>
            <a:ext uri="{FF2B5EF4-FFF2-40B4-BE49-F238E27FC236}">
              <a16:creationId xmlns:a16="http://schemas.microsoft.com/office/drawing/2014/main" id="{00000000-0008-0000-0300-00005C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3" name="Text 402">
          <a:extLst>
            <a:ext uri="{FF2B5EF4-FFF2-40B4-BE49-F238E27FC236}">
              <a16:creationId xmlns:a16="http://schemas.microsoft.com/office/drawing/2014/main" id="{00000000-0008-0000-0300-00005D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4" name="Text 403">
          <a:extLst>
            <a:ext uri="{FF2B5EF4-FFF2-40B4-BE49-F238E27FC236}">
              <a16:creationId xmlns:a16="http://schemas.microsoft.com/office/drawing/2014/main" id="{00000000-0008-0000-0300-00005E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5" name="Text 404">
          <a:extLst>
            <a:ext uri="{FF2B5EF4-FFF2-40B4-BE49-F238E27FC236}">
              <a16:creationId xmlns:a16="http://schemas.microsoft.com/office/drawing/2014/main" id="{00000000-0008-0000-0300-00005F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6" name="Text 405">
          <a:extLst>
            <a:ext uri="{FF2B5EF4-FFF2-40B4-BE49-F238E27FC236}">
              <a16:creationId xmlns:a16="http://schemas.microsoft.com/office/drawing/2014/main" id="{00000000-0008-0000-0300-000060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7" name="Text 406">
          <a:extLst>
            <a:ext uri="{FF2B5EF4-FFF2-40B4-BE49-F238E27FC236}">
              <a16:creationId xmlns:a16="http://schemas.microsoft.com/office/drawing/2014/main" id="{00000000-0008-0000-0300-000061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8" name="Text 407">
          <a:extLst>
            <a:ext uri="{FF2B5EF4-FFF2-40B4-BE49-F238E27FC236}">
              <a16:creationId xmlns:a16="http://schemas.microsoft.com/office/drawing/2014/main" id="{00000000-0008-0000-0300-000062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9" name="Text 408">
          <a:extLst>
            <a:ext uri="{FF2B5EF4-FFF2-40B4-BE49-F238E27FC236}">
              <a16:creationId xmlns:a16="http://schemas.microsoft.com/office/drawing/2014/main" id="{00000000-0008-0000-0300-000063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0" name="Text 409">
          <a:extLst>
            <a:ext uri="{FF2B5EF4-FFF2-40B4-BE49-F238E27FC236}">
              <a16:creationId xmlns:a16="http://schemas.microsoft.com/office/drawing/2014/main" id="{00000000-0008-0000-0300-000064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1" name="Text 410">
          <a:extLst>
            <a:ext uri="{FF2B5EF4-FFF2-40B4-BE49-F238E27FC236}">
              <a16:creationId xmlns:a16="http://schemas.microsoft.com/office/drawing/2014/main" id="{00000000-0008-0000-0300-000065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2" name="Text 411">
          <a:extLst>
            <a:ext uri="{FF2B5EF4-FFF2-40B4-BE49-F238E27FC236}">
              <a16:creationId xmlns:a16="http://schemas.microsoft.com/office/drawing/2014/main" id="{00000000-0008-0000-0300-000066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3" name="Text 412">
          <a:extLst>
            <a:ext uri="{FF2B5EF4-FFF2-40B4-BE49-F238E27FC236}">
              <a16:creationId xmlns:a16="http://schemas.microsoft.com/office/drawing/2014/main" id="{00000000-0008-0000-0300-000067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4" name="Text 413">
          <a:extLst>
            <a:ext uri="{FF2B5EF4-FFF2-40B4-BE49-F238E27FC236}">
              <a16:creationId xmlns:a16="http://schemas.microsoft.com/office/drawing/2014/main" id="{00000000-0008-0000-0300-000068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5" name="Text 414">
          <a:extLst>
            <a:ext uri="{FF2B5EF4-FFF2-40B4-BE49-F238E27FC236}">
              <a16:creationId xmlns:a16="http://schemas.microsoft.com/office/drawing/2014/main" id="{00000000-0008-0000-0300-000069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6" name="Text 415">
          <a:extLst>
            <a:ext uri="{FF2B5EF4-FFF2-40B4-BE49-F238E27FC236}">
              <a16:creationId xmlns:a16="http://schemas.microsoft.com/office/drawing/2014/main" id="{00000000-0008-0000-0300-00006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7" name="Text 416">
          <a:extLst>
            <a:ext uri="{FF2B5EF4-FFF2-40B4-BE49-F238E27FC236}">
              <a16:creationId xmlns:a16="http://schemas.microsoft.com/office/drawing/2014/main" id="{00000000-0008-0000-0300-00006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8" name="Text 417">
          <a:extLst>
            <a:ext uri="{FF2B5EF4-FFF2-40B4-BE49-F238E27FC236}">
              <a16:creationId xmlns:a16="http://schemas.microsoft.com/office/drawing/2014/main" id="{00000000-0008-0000-0300-00006C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9" name="Text 418">
          <a:extLst>
            <a:ext uri="{FF2B5EF4-FFF2-40B4-BE49-F238E27FC236}">
              <a16:creationId xmlns:a16="http://schemas.microsoft.com/office/drawing/2014/main" id="{00000000-0008-0000-0300-00006D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0" name="Text 419">
          <a:extLst>
            <a:ext uri="{FF2B5EF4-FFF2-40B4-BE49-F238E27FC236}">
              <a16:creationId xmlns:a16="http://schemas.microsoft.com/office/drawing/2014/main" id="{00000000-0008-0000-0300-00006E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1" name="Text 420">
          <a:extLst>
            <a:ext uri="{FF2B5EF4-FFF2-40B4-BE49-F238E27FC236}">
              <a16:creationId xmlns:a16="http://schemas.microsoft.com/office/drawing/2014/main" id="{00000000-0008-0000-0300-00006F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2" name="Text 421">
          <a:extLst>
            <a:ext uri="{FF2B5EF4-FFF2-40B4-BE49-F238E27FC236}">
              <a16:creationId xmlns:a16="http://schemas.microsoft.com/office/drawing/2014/main" id="{00000000-0008-0000-0300-000070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3" name="Text 422">
          <a:extLst>
            <a:ext uri="{FF2B5EF4-FFF2-40B4-BE49-F238E27FC236}">
              <a16:creationId xmlns:a16="http://schemas.microsoft.com/office/drawing/2014/main" id="{00000000-0008-0000-0300-000071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4" name="Text 423">
          <a:extLst>
            <a:ext uri="{FF2B5EF4-FFF2-40B4-BE49-F238E27FC236}">
              <a16:creationId xmlns:a16="http://schemas.microsoft.com/office/drawing/2014/main" id="{00000000-0008-0000-0300-000072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5" name="Text 424">
          <a:extLst>
            <a:ext uri="{FF2B5EF4-FFF2-40B4-BE49-F238E27FC236}">
              <a16:creationId xmlns:a16="http://schemas.microsoft.com/office/drawing/2014/main" id="{00000000-0008-0000-0300-000073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6" name="Text 425">
          <a:extLst>
            <a:ext uri="{FF2B5EF4-FFF2-40B4-BE49-F238E27FC236}">
              <a16:creationId xmlns:a16="http://schemas.microsoft.com/office/drawing/2014/main" id="{00000000-0008-0000-0300-000074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7" name="Text 426">
          <a:extLst>
            <a:ext uri="{FF2B5EF4-FFF2-40B4-BE49-F238E27FC236}">
              <a16:creationId xmlns:a16="http://schemas.microsoft.com/office/drawing/2014/main" id="{00000000-0008-0000-0300-000075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8" name="Text 427">
          <a:extLst>
            <a:ext uri="{FF2B5EF4-FFF2-40B4-BE49-F238E27FC236}">
              <a16:creationId xmlns:a16="http://schemas.microsoft.com/office/drawing/2014/main" id="{00000000-0008-0000-0300-000076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9" name="Text 428">
          <a:extLst>
            <a:ext uri="{FF2B5EF4-FFF2-40B4-BE49-F238E27FC236}">
              <a16:creationId xmlns:a16="http://schemas.microsoft.com/office/drawing/2014/main" id="{00000000-0008-0000-0300-000077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0" name="Text 429">
          <a:extLst>
            <a:ext uri="{FF2B5EF4-FFF2-40B4-BE49-F238E27FC236}">
              <a16:creationId xmlns:a16="http://schemas.microsoft.com/office/drawing/2014/main" id="{00000000-0008-0000-0300-000078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1" name="Text 430">
          <a:extLst>
            <a:ext uri="{FF2B5EF4-FFF2-40B4-BE49-F238E27FC236}">
              <a16:creationId xmlns:a16="http://schemas.microsoft.com/office/drawing/2014/main" id="{00000000-0008-0000-0300-000079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2" name="Text 431">
          <a:extLst>
            <a:ext uri="{FF2B5EF4-FFF2-40B4-BE49-F238E27FC236}">
              <a16:creationId xmlns:a16="http://schemas.microsoft.com/office/drawing/2014/main" id="{00000000-0008-0000-0300-00007A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3" name="Text 432">
          <a:extLst>
            <a:ext uri="{FF2B5EF4-FFF2-40B4-BE49-F238E27FC236}">
              <a16:creationId xmlns:a16="http://schemas.microsoft.com/office/drawing/2014/main" id="{00000000-0008-0000-0300-00007B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4" name="Text 433">
          <a:extLst>
            <a:ext uri="{FF2B5EF4-FFF2-40B4-BE49-F238E27FC236}">
              <a16:creationId xmlns:a16="http://schemas.microsoft.com/office/drawing/2014/main" id="{00000000-0008-0000-0300-00007C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5" name="Text 434">
          <a:extLst>
            <a:ext uri="{FF2B5EF4-FFF2-40B4-BE49-F238E27FC236}">
              <a16:creationId xmlns:a16="http://schemas.microsoft.com/office/drawing/2014/main" id="{00000000-0008-0000-0300-00007D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6" name="Text 435">
          <a:extLst>
            <a:ext uri="{FF2B5EF4-FFF2-40B4-BE49-F238E27FC236}">
              <a16:creationId xmlns:a16="http://schemas.microsoft.com/office/drawing/2014/main" id="{00000000-0008-0000-0300-00007E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7" name="Text 436">
          <a:extLst>
            <a:ext uri="{FF2B5EF4-FFF2-40B4-BE49-F238E27FC236}">
              <a16:creationId xmlns:a16="http://schemas.microsoft.com/office/drawing/2014/main" id="{00000000-0008-0000-0300-00007F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8" name="Text 437">
          <a:extLst>
            <a:ext uri="{FF2B5EF4-FFF2-40B4-BE49-F238E27FC236}">
              <a16:creationId xmlns:a16="http://schemas.microsoft.com/office/drawing/2014/main" id="{00000000-0008-0000-0300-000080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9" name="Text 438">
          <a:extLst>
            <a:ext uri="{FF2B5EF4-FFF2-40B4-BE49-F238E27FC236}">
              <a16:creationId xmlns:a16="http://schemas.microsoft.com/office/drawing/2014/main" id="{00000000-0008-0000-0300-000081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10" name="Text 439">
          <a:extLst>
            <a:ext uri="{FF2B5EF4-FFF2-40B4-BE49-F238E27FC236}">
              <a16:creationId xmlns:a16="http://schemas.microsoft.com/office/drawing/2014/main" id="{00000000-0008-0000-0300-000082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11" name="Text 440">
          <a:extLst>
            <a:ext uri="{FF2B5EF4-FFF2-40B4-BE49-F238E27FC236}">
              <a16:creationId xmlns:a16="http://schemas.microsoft.com/office/drawing/2014/main" id="{00000000-0008-0000-0300-000083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2" name="Text 441">
          <a:extLst>
            <a:ext uri="{FF2B5EF4-FFF2-40B4-BE49-F238E27FC236}">
              <a16:creationId xmlns:a16="http://schemas.microsoft.com/office/drawing/2014/main" id="{00000000-0008-0000-0300-000084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3" name="Text 442">
          <a:extLst>
            <a:ext uri="{FF2B5EF4-FFF2-40B4-BE49-F238E27FC236}">
              <a16:creationId xmlns:a16="http://schemas.microsoft.com/office/drawing/2014/main" id="{00000000-0008-0000-0300-000085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4" name="Text 443">
          <a:extLst>
            <a:ext uri="{FF2B5EF4-FFF2-40B4-BE49-F238E27FC236}">
              <a16:creationId xmlns:a16="http://schemas.microsoft.com/office/drawing/2014/main" id="{00000000-0008-0000-0300-000086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5" name="Text 444">
          <a:extLst>
            <a:ext uri="{FF2B5EF4-FFF2-40B4-BE49-F238E27FC236}">
              <a16:creationId xmlns:a16="http://schemas.microsoft.com/office/drawing/2014/main" id="{00000000-0008-0000-0300-000087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6" name="Text 445">
          <a:extLst>
            <a:ext uri="{FF2B5EF4-FFF2-40B4-BE49-F238E27FC236}">
              <a16:creationId xmlns:a16="http://schemas.microsoft.com/office/drawing/2014/main" id="{00000000-0008-0000-0300-000088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7" name="Text 446">
          <a:extLst>
            <a:ext uri="{FF2B5EF4-FFF2-40B4-BE49-F238E27FC236}">
              <a16:creationId xmlns:a16="http://schemas.microsoft.com/office/drawing/2014/main" id="{00000000-0008-0000-0300-000089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18" name="Text 447">
          <a:extLst>
            <a:ext uri="{FF2B5EF4-FFF2-40B4-BE49-F238E27FC236}">
              <a16:creationId xmlns:a16="http://schemas.microsoft.com/office/drawing/2014/main" id="{00000000-0008-0000-0300-00008A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19" name="Text 448">
          <a:extLst>
            <a:ext uri="{FF2B5EF4-FFF2-40B4-BE49-F238E27FC236}">
              <a16:creationId xmlns:a16="http://schemas.microsoft.com/office/drawing/2014/main" id="{00000000-0008-0000-0300-00008B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0" name="Text 449">
          <a:extLst>
            <a:ext uri="{FF2B5EF4-FFF2-40B4-BE49-F238E27FC236}">
              <a16:creationId xmlns:a16="http://schemas.microsoft.com/office/drawing/2014/main" id="{00000000-0008-0000-0300-00008C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1" name="Text 450">
          <a:extLst>
            <a:ext uri="{FF2B5EF4-FFF2-40B4-BE49-F238E27FC236}">
              <a16:creationId xmlns:a16="http://schemas.microsoft.com/office/drawing/2014/main" id="{00000000-0008-0000-0300-00008D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2" name="Text 451">
          <a:extLst>
            <a:ext uri="{FF2B5EF4-FFF2-40B4-BE49-F238E27FC236}">
              <a16:creationId xmlns:a16="http://schemas.microsoft.com/office/drawing/2014/main" id="{00000000-0008-0000-0300-00008E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3" name="Text 452">
          <a:extLst>
            <a:ext uri="{FF2B5EF4-FFF2-40B4-BE49-F238E27FC236}">
              <a16:creationId xmlns:a16="http://schemas.microsoft.com/office/drawing/2014/main" id="{00000000-0008-0000-0300-00008F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4" name="Text 453">
          <a:extLst>
            <a:ext uri="{FF2B5EF4-FFF2-40B4-BE49-F238E27FC236}">
              <a16:creationId xmlns:a16="http://schemas.microsoft.com/office/drawing/2014/main" id="{00000000-0008-0000-0300-000090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5" name="Text 454">
          <a:extLst>
            <a:ext uri="{FF2B5EF4-FFF2-40B4-BE49-F238E27FC236}">
              <a16:creationId xmlns:a16="http://schemas.microsoft.com/office/drawing/2014/main" id="{00000000-0008-0000-0300-000091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6" name="Text 455">
          <a:extLst>
            <a:ext uri="{FF2B5EF4-FFF2-40B4-BE49-F238E27FC236}">
              <a16:creationId xmlns:a16="http://schemas.microsoft.com/office/drawing/2014/main" id="{00000000-0008-0000-0300-000092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7" name="Text 456">
          <a:extLst>
            <a:ext uri="{FF2B5EF4-FFF2-40B4-BE49-F238E27FC236}">
              <a16:creationId xmlns:a16="http://schemas.microsoft.com/office/drawing/2014/main" id="{00000000-0008-0000-0300-000093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8" name="Text 457">
          <a:extLst>
            <a:ext uri="{FF2B5EF4-FFF2-40B4-BE49-F238E27FC236}">
              <a16:creationId xmlns:a16="http://schemas.microsoft.com/office/drawing/2014/main" id="{00000000-0008-0000-0300-000094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9" name="Text 458">
          <a:extLst>
            <a:ext uri="{FF2B5EF4-FFF2-40B4-BE49-F238E27FC236}">
              <a16:creationId xmlns:a16="http://schemas.microsoft.com/office/drawing/2014/main" id="{00000000-0008-0000-0300-000095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30" name="Text 459">
          <a:extLst>
            <a:ext uri="{FF2B5EF4-FFF2-40B4-BE49-F238E27FC236}">
              <a16:creationId xmlns:a16="http://schemas.microsoft.com/office/drawing/2014/main" id="{00000000-0008-0000-0300-000096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31" name="Text 460">
          <a:extLst>
            <a:ext uri="{FF2B5EF4-FFF2-40B4-BE49-F238E27FC236}">
              <a16:creationId xmlns:a16="http://schemas.microsoft.com/office/drawing/2014/main" id="{00000000-0008-0000-0300-000097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30</xdr:row>
      <xdr:rowOff>189781</xdr:rowOff>
    </xdr:from>
    <xdr:to>
      <xdr:col>6</xdr:col>
      <xdr:colOff>146649</xdr:colOff>
      <xdr:row>31</xdr:row>
      <xdr:rowOff>189781</xdr:rowOff>
    </xdr:to>
    <xdr:sp macro="" textlink="">
      <xdr:nvSpPr>
        <xdr:cNvPr id="1432" name="Text 461">
          <a:extLst>
            <a:ext uri="{FF2B5EF4-FFF2-40B4-BE49-F238E27FC236}">
              <a16:creationId xmlns:a16="http://schemas.microsoft.com/office/drawing/2014/main" id="{00000000-0008-0000-0300-000098050000}"/>
            </a:ext>
          </a:extLst>
        </xdr:cNvPr>
        <xdr:cNvSpPr txBox="1">
          <a:spLocks noChangeArrowheads="1"/>
        </xdr:cNvSpPr>
      </xdr:nvSpPr>
      <xdr:spPr bwMode="auto">
        <a:xfrm>
          <a:off x="4716205" y="585144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33" name="Text 462">
          <a:extLst>
            <a:ext uri="{FF2B5EF4-FFF2-40B4-BE49-F238E27FC236}">
              <a16:creationId xmlns:a16="http://schemas.microsoft.com/office/drawing/2014/main" id="{00000000-0008-0000-0300-000099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4" name="Text 463">
          <a:extLst>
            <a:ext uri="{FF2B5EF4-FFF2-40B4-BE49-F238E27FC236}">
              <a16:creationId xmlns:a16="http://schemas.microsoft.com/office/drawing/2014/main" id="{00000000-0008-0000-0300-00009A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5" name="Text 464">
          <a:extLst>
            <a:ext uri="{FF2B5EF4-FFF2-40B4-BE49-F238E27FC236}">
              <a16:creationId xmlns:a16="http://schemas.microsoft.com/office/drawing/2014/main" id="{00000000-0008-0000-0300-00009B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6" name="Text 465">
          <a:extLst>
            <a:ext uri="{FF2B5EF4-FFF2-40B4-BE49-F238E27FC236}">
              <a16:creationId xmlns:a16="http://schemas.microsoft.com/office/drawing/2014/main" id="{00000000-0008-0000-0300-00009C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7" name="Text 466">
          <a:extLst>
            <a:ext uri="{FF2B5EF4-FFF2-40B4-BE49-F238E27FC236}">
              <a16:creationId xmlns:a16="http://schemas.microsoft.com/office/drawing/2014/main" id="{00000000-0008-0000-0300-00009D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8" name="Text 467">
          <a:extLst>
            <a:ext uri="{FF2B5EF4-FFF2-40B4-BE49-F238E27FC236}">
              <a16:creationId xmlns:a16="http://schemas.microsoft.com/office/drawing/2014/main" id="{00000000-0008-0000-0300-00009E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9" name="Text 468">
          <a:extLst>
            <a:ext uri="{FF2B5EF4-FFF2-40B4-BE49-F238E27FC236}">
              <a16:creationId xmlns:a16="http://schemas.microsoft.com/office/drawing/2014/main" id="{00000000-0008-0000-0300-00009F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0" name="Text 469">
          <a:extLst>
            <a:ext uri="{FF2B5EF4-FFF2-40B4-BE49-F238E27FC236}">
              <a16:creationId xmlns:a16="http://schemas.microsoft.com/office/drawing/2014/main" id="{00000000-0008-0000-0300-0000A0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1" name="Text 470">
          <a:extLst>
            <a:ext uri="{FF2B5EF4-FFF2-40B4-BE49-F238E27FC236}">
              <a16:creationId xmlns:a16="http://schemas.microsoft.com/office/drawing/2014/main" id="{00000000-0008-0000-0300-0000A1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2" name="Text 471">
          <a:extLst>
            <a:ext uri="{FF2B5EF4-FFF2-40B4-BE49-F238E27FC236}">
              <a16:creationId xmlns:a16="http://schemas.microsoft.com/office/drawing/2014/main" id="{00000000-0008-0000-0300-0000A2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3" name="Text 472">
          <a:extLst>
            <a:ext uri="{FF2B5EF4-FFF2-40B4-BE49-F238E27FC236}">
              <a16:creationId xmlns:a16="http://schemas.microsoft.com/office/drawing/2014/main" id="{00000000-0008-0000-0300-0000A3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4" name="Text 473">
          <a:extLst>
            <a:ext uri="{FF2B5EF4-FFF2-40B4-BE49-F238E27FC236}">
              <a16:creationId xmlns:a16="http://schemas.microsoft.com/office/drawing/2014/main" id="{00000000-0008-0000-0300-0000A4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5" name="Text 474">
          <a:extLst>
            <a:ext uri="{FF2B5EF4-FFF2-40B4-BE49-F238E27FC236}">
              <a16:creationId xmlns:a16="http://schemas.microsoft.com/office/drawing/2014/main" id="{00000000-0008-0000-0300-0000A5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6" name="Text 475">
          <a:extLst>
            <a:ext uri="{FF2B5EF4-FFF2-40B4-BE49-F238E27FC236}">
              <a16:creationId xmlns:a16="http://schemas.microsoft.com/office/drawing/2014/main" id="{00000000-0008-0000-0300-0000A6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7" name="Text 476">
          <a:extLst>
            <a:ext uri="{FF2B5EF4-FFF2-40B4-BE49-F238E27FC236}">
              <a16:creationId xmlns:a16="http://schemas.microsoft.com/office/drawing/2014/main" id="{00000000-0008-0000-0300-0000A7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8" name="Text 477">
          <a:extLst>
            <a:ext uri="{FF2B5EF4-FFF2-40B4-BE49-F238E27FC236}">
              <a16:creationId xmlns:a16="http://schemas.microsoft.com/office/drawing/2014/main" id="{00000000-0008-0000-0300-0000A8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49" name="Text 478">
          <a:extLst>
            <a:ext uri="{FF2B5EF4-FFF2-40B4-BE49-F238E27FC236}">
              <a16:creationId xmlns:a16="http://schemas.microsoft.com/office/drawing/2014/main" id="{00000000-0008-0000-0300-0000A9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0" name="Text 479">
          <a:extLst>
            <a:ext uri="{FF2B5EF4-FFF2-40B4-BE49-F238E27FC236}">
              <a16:creationId xmlns:a16="http://schemas.microsoft.com/office/drawing/2014/main" id="{00000000-0008-0000-0300-0000AA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1" name="Text 480">
          <a:extLst>
            <a:ext uri="{FF2B5EF4-FFF2-40B4-BE49-F238E27FC236}">
              <a16:creationId xmlns:a16="http://schemas.microsoft.com/office/drawing/2014/main" id="{00000000-0008-0000-0300-0000AB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2" name="Text 481">
          <a:extLst>
            <a:ext uri="{FF2B5EF4-FFF2-40B4-BE49-F238E27FC236}">
              <a16:creationId xmlns:a16="http://schemas.microsoft.com/office/drawing/2014/main" id="{00000000-0008-0000-0300-0000AC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3" name="Text 482">
          <a:extLst>
            <a:ext uri="{FF2B5EF4-FFF2-40B4-BE49-F238E27FC236}">
              <a16:creationId xmlns:a16="http://schemas.microsoft.com/office/drawing/2014/main" id="{00000000-0008-0000-0300-0000AD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4" name="Text 483">
          <a:extLst>
            <a:ext uri="{FF2B5EF4-FFF2-40B4-BE49-F238E27FC236}">
              <a16:creationId xmlns:a16="http://schemas.microsoft.com/office/drawing/2014/main" id="{00000000-0008-0000-0300-0000AE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5" name="Text 484">
          <a:extLst>
            <a:ext uri="{FF2B5EF4-FFF2-40B4-BE49-F238E27FC236}">
              <a16:creationId xmlns:a16="http://schemas.microsoft.com/office/drawing/2014/main" id="{00000000-0008-0000-0300-0000AF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6" name="Text 485">
          <a:extLst>
            <a:ext uri="{FF2B5EF4-FFF2-40B4-BE49-F238E27FC236}">
              <a16:creationId xmlns:a16="http://schemas.microsoft.com/office/drawing/2014/main" id="{00000000-0008-0000-0300-0000B0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7" name="Text 486">
          <a:extLst>
            <a:ext uri="{FF2B5EF4-FFF2-40B4-BE49-F238E27FC236}">
              <a16:creationId xmlns:a16="http://schemas.microsoft.com/office/drawing/2014/main" id="{00000000-0008-0000-0300-0000B1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8" name="Text 487">
          <a:extLst>
            <a:ext uri="{FF2B5EF4-FFF2-40B4-BE49-F238E27FC236}">
              <a16:creationId xmlns:a16="http://schemas.microsoft.com/office/drawing/2014/main" id="{00000000-0008-0000-0300-0000B2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59" name="Text 488">
          <a:extLst>
            <a:ext uri="{FF2B5EF4-FFF2-40B4-BE49-F238E27FC236}">
              <a16:creationId xmlns:a16="http://schemas.microsoft.com/office/drawing/2014/main" id="{00000000-0008-0000-0300-0000B3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0" name="Text 489">
          <a:extLst>
            <a:ext uri="{FF2B5EF4-FFF2-40B4-BE49-F238E27FC236}">
              <a16:creationId xmlns:a16="http://schemas.microsoft.com/office/drawing/2014/main" id="{00000000-0008-0000-0300-0000B4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1" name="Text 490">
          <a:extLst>
            <a:ext uri="{FF2B5EF4-FFF2-40B4-BE49-F238E27FC236}">
              <a16:creationId xmlns:a16="http://schemas.microsoft.com/office/drawing/2014/main" id="{00000000-0008-0000-0300-0000B5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2" name="Text 491">
          <a:extLst>
            <a:ext uri="{FF2B5EF4-FFF2-40B4-BE49-F238E27FC236}">
              <a16:creationId xmlns:a16="http://schemas.microsoft.com/office/drawing/2014/main" id="{00000000-0008-0000-0300-0000B6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3" name="Text 492">
          <a:extLst>
            <a:ext uri="{FF2B5EF4-FFF2-40B4-BE49-F238E27FC236}">
              <a16:creationId xmlns:a16="http://schemas.microsoft.com/office/drawing/2014/main" id="{00000000-0008-0000-0300-0000B7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4" name="Text 493">
          <a:extLst>
            <a:ext uri="{FF2B5EF4-FFF2-40B4-BE49-F238E27FC236}">
              <a16:creationId xmlns:a16="http://schemas.microsoft.com/office/drawing/2014/main" id="{00000000-0008-0000-0300-0000B8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5" name="Text 494">
          <a:extLst>
            <a:ext uri="{FF2B5EF4-FFF2-40B4-BE49-F238E27FC236}">
              <a16:creationId xmlns:a16="http://schemas.microsoft.com/office/drawing/2014/main" id="{00000000-0008-0000-0300-0000B9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6" name="Text 495">
          <a:extLst>
            <a:ext uri="{FF2B5EF4-FFF2-40B4-BE49-F238E27FC236}">
              <a16:creationId xmlns:a16="http://schemas.microsoft.com/office/drawing/2014/main" id="{00000000-0008-0000-0300-0000BA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7" name="Text 496">
          <a:extLst>
            <a:ext uri="{FF2B5EF4-FFF2-40B4-BE49-F238E27FC236}">
              <a16:creationId xmlns:a16="http://schemas.microsoft.com/office/drawing/2014/main" id="{00000000-0008-0000-0300-0000B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8" name="Text 497">
          <a:extLst>
            <a:ext uri="{FF2B5EF4-FFF2-40B4-BE49-F238E27FC236}">
              <a16:creationId xmlns:a16="http://schemas.microsoft.com/office/drawing/2014/main" id="{00000000-0008-0000-0300-0000B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69" name="Text 498">
          <a:extLst>
            <a:ext uri="{FF2B5EF4-FFF2-40B4-BE49-F238E27FC236}">
              <a16:creationId xmlns:a16="http://schemas.microsoft.com/office/drawing/2014/main" id="{00000000-0008-0000-0300-0000BD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0" name="Text 499">
          <a:extLst>
            <a:ext uri="{FF2B5EF4-FFF2-40B4-BE49-F238E27FC236}">
              <a16:creationId xmlns:a16="http://schemas.microsoft.com/office/drawing/2014/main" id="{00000000-0008-0000-0300-0000BE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1" name="Text 500">
          <a:extLst>
            <a:ext uri="{FF2B5EF4-FFF2-40B4-BE49-F238E27FC236}">
              <a16:creationId xmlns:a16="http://schemas.microsoft.com/office/drawing/2014/main" id="{00000000-0008-0000-0300-0000BF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2" name="Text 501">
          <a:extLst>
            <a:ext uri="{FF2B5EF4-FFF2-40B4-BE49-F238E27FC236}">
              <a16:creationId xmlns:a16="http://schemas.microsoft.com/office/drawing/2014/main" id="{00000000-0008-0000-0300-0000C0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3" name="Text 502">
          <a:extLst>
            <a:ext uri="{FF2B5EF4-FFF2-40B4-BE49-F238E27FC236}">
              <a16:creationId xmlns:a16="http://schemas.microsoft.com/office/drawing/2014/main" id="{00000000-0008-0000-0300-0000C1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4" name="Text 503">
          <a:extLst>
            <a:ext uri="{FF2B5EF4-FFF2-40B4-BE49-F238E27FC236}">
              <a16:creationId xmlns:a16="http://schemas.microsoft.com/office/drawing/2014/main" id="{00000000-0008-0000-0300-0000C2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5" name="Text 504">
          <a:extLst>
            <a:ext uri="{FF2B5EF4-FFF2-40B4-BE49-F238E27FC236}">
              <a16:creationId xmlns:a16="http://schemas.microsoft.com/office/drawing/2014/main" id="{00000000-0008-0000-0300-0000C3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6" name="Text 505">
          <a:extLst>
            <a:ext uri="{FF2B5EF4-FFF2-40B4-BE49-F238E27FC236}">
              <a16:creationId xmlns:a16="http://schemas.microsoft.com/office/drawing/2014/main" id="{00000000-0008-0000-0300-0000C4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7" name="Text 506">
          <a:extLst>
            <a:ext uri="{FF2B5EF4-FFF2-40B4-BE49-F238E27FC236}">
              <a16:creationId xmlns:a16="http://schemas.microsoft.com/office/drawing/2014/main" id="{00000000-0008-0000-0300-0000C5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8" name="Text 507">
          <a:extLst>
            <a:ext uri="{FF2B5EF4-FFF2-40B4-BE49-F238E27FC236}">
              <a16:creationId xmlns:a16="http://schemas.microsoft.com/office/drawing/2014/main" id="{00000000-0008-0000-0300-0000C6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79" name="Text 508">
          <a:extLst>
            <a:ext uri="{FF2B5EF4-FFF2-40B4-BE49-F238E27FC236}">
              <a16:creationId xmlns:a16="http://schemas.microsoft.com/office/drawing/2014/main" id="{00000000-0008-0000-0300-0000C7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0" name="Text 509">
          <a:extLst>
            <a:ext uri="{FF2B5EF4-FFF2-40B4-BE49-F238E27FC236}">
              <a16:creationId xmlns:a16="http://schemas.microsoft.com/office/drawing/2014/main" id="{00000000-0008-0000-0300-0000C8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1" name="Text 510">
          <a:extLst>
            <a:ext uri="{FF2B5EF4-FFF2-40B4-BE49-F238E27FC236}">
              <a16:creationId xmlns:a16="http://schemas.microsoft.com/office/drawing/2014/main" id="{00000000-0008-0000-0300-0000C9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2" name="Text 511">
          <a:extLst>
            <a:ext uri="{FF2B5EF4-FFF2-40B4-BE49-F238E27FC236}">
              <a16:creationId xmlns:a16="http://schemas.microsoft.com/office/drawing/2014/main" id="{00000000-0008-0000-0300-0000CA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3" name="Text 512">
          <a:extLst>
            <a:ext uri="{FF2B5EF4-FFF2-40B4-BE49-F238E27FC236}">
              <a16:creationId xmlns:a16="http://schemas.microsoft.com/office/drawing/2014/main" id="{00000000-0008-0000-0300-0000C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4" name="Text 513">
          <a:extLst>
            <a:ext uri="{FF2B5EF4-FFF2-40B4-BE49-F238E27FC236}">
              <a16:creationId xmlns:a16="http://schemas.microsoft.com/office/drawing/2014/main" id="{00000000-0008-0000-0300-0000C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5" name="Text 514">
          <a:extLst>
            <a:ext uri="{FF2B5EF4-FFF2-40B4-BE49-F238E27FC236}">
              <a16:creationId xmlns:a16="http://schemas.microsoft.com/office/drawing/2014/main" id="{00000000-0008-0000-0300-0000CD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6" name="Text 515">
          <a:extLst>
            <a:ext uri="{FF2B5EF4-FFF2-40B4-BE49-F238E27FC236}">
              <a16:creationId xmlns:a16="http://schemas.microsoft.com/office/drawing/2014/main" id="{00000000-0008-0000-0300-0000CE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7" name="Text 516">
          <a:extLst>
            <a:ext uri="{FF2B5EF4-FFF2-40B4-BE49-F238E27FC236}">
              <a16:creationId xmlns:a16="http://schemas.microsoft.com/office/drawing/2014/main" id="{00000000-0008-0000-0300-0000CF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8" name="Text 517">
          <a:extLst>
            <a:ext uri="{FF2B5EF4-FFF2-40B4-BE49-F238E27FC236}">
              <a16:creationId xmlns:a16="http://schemas.microsoft.com/office/drawing/2014/main" id="{00000000-0008-0000-0300-0000D0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89" name="Text 518">
          <a:extLst>
            <a:ext uri="{FF2B5EF4-FFF2-40B4-BE49-F238E27FC236}">
              <a16:creationId xmlns:a16="http://schemas.microsoft.com/office/drawing/2014/main" id="{00000000-0008-0000-0300-0000D1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0" name="Text 519">
          <a:extLst>
            <a:ext uri="{FF2B5EF4-FFF2-40B4-BE49-F238E27FC236}">
              <a16:creationId xmlns:a16="http://schemas.microsoft.com/office/drawing/2014/main" id="{00000000-0008-0000-0300-0000D2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1" name="Text 520">
          <a:extLst>
            <a:ext uri="{FF2B5EF4-FFF2-40B4-BE49-F238E27FC236}">
              <a16:creationId xmlns:a16="http://schemas.microsoft.com/office/drawing/2014/main" id="{00000000-0008-0000-0300-0000D3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2" name="Text 521">
          <a:extLst>
            <a:ext uri="{FF2B5EF4-FFF2-40B4-BE49-F238E27FC236}">
              <a16:creationId xmlns:a16="http://schemas.microsoft.com/office/drawing/2014/main" id="{00000000-0008-0000-0300-0000D4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3" name="Text 522">
          <a:extLst>
            <a:ext uri="{FF2B5EF4-FFF2-40B4-BE49-F238E27FC236}">
              <a16:creationId xmlns:a16="http://schemas.microsoft.com/office/drawing/2014/main" id="{00000000-0008-0000-0300-0000D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4" name="Text 523">
          <a:extLst>
            <a:ext uri="{FF2B5EF4-FFF2-40B4-BE49-F238E27FC236}">
              <a16:creationId xmlns:a16="http://schemas.microsoft.com/office/drawing/2014/main" id="{00000000-0008-0000-0300-0000D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5" name="Text 524">
          <a:extLst>
            <a:ext uri="{FF2B5EF4-FFF2-40B4-BE49-F238E27FC236}">
              <a16:creationId xmlns:a16="http://schemas.microsoft.com/office/drawing/2014/main" id="{00000000-0008-0000-0300-0000D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6" name="Text 525">
          <a:extLst>
            <a:ext uri="{FF2B5EF4-FFF2-40B4-BE49-F238E27FC236}">
              <a16:creationId xmlns:a16="http://schemas.microsoft.com/office/drawing/2014/main" id="{00000000-0008-0000-0300-0000D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7" name="Text 526">
          <a:extLst>
            <a:ext uri="{FF2B5EF4-FFF2-40B4-BE49-F238E27FC236}">
              <a16:creationId xmlns:a16="http://schemas.microsoft.com/office/drawing/2014/main" id="{00000000-0008-0000-0300-0000D9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8" name="Text 527">
          <a:extLst>
            <a:ext uri="{FF2B5EF4-FFF2-40B4-BE49-F238E27FC236}">
              <a16:creationId xmlns:a16="http://schemas.microsoft.com/office/drawing/2014/main" id="{00000000-0008-0000-0300-0000DA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99" name="Text 528">
          <a:extLst>
            <a:ext uri="{FF2B5EF4-FFF2-40B4-BE49-F238E27FC236}">
              <a16:creationId xmlns:a16="http://schemas.microsoft.com/office/drawing/2014/main" id="{00000000-0008-0000-0300-0000D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0" name="Text 529">
          <a:extLst>
            <a:ext uri="{FF2B5EF4-FFF2-40B4-BE49-F238E27FC236}">
              <a16:creationId xmlns:a16="http://schemas.microsoft.com/office/drawing/2014/main" id="{00000000-0008-0000-0300-0000D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1" name="Text 530">
          <a:extLst>
            <a:ext uri="{FF2B5EF4-FFF2-40B4-BE49-F238E27FC236}">
              <a16:creationId xmlns:a16="http://schemas.microsoft.com/office/drawing/2014/main" id="{00000000-0008-0000-0300-0000DD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2" name="Text 531">
          <a:extLst>
            <a:ext uri="{FF2B5EF4-FFF2-40B4-BE49-F238E27FC236}">
              <a16:creationId xmlns:a16="http://schemas.microsoft.com/office/drawing/2014/main" id="{00000000-0008-0000-0300-0000DE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3" name="Text 532">
          <a:extLst>
            <a:ext uri="{FF2B5EF4-FFF2-40B4-BE49-F238E27FC236}">
              <a16:creationId xmlns:a16="http://schemas.microsoft.com/office/drawing/2014/main" id="{00000000-0008-0000-0300-0000DF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4" name="Text 533">
          <a:extLst>
            <a:ext uri="{FF2B5EF4-FFF2-40B4-BE49-F238E27FC236}">
              <a16:creationId xmlns:a16="http://schemas.microsoft.com/office/drawing/2014/main" id="{00000000-0008-0000-0300-0000E0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5" name="Text 534">
          <a:extLst>
            <a:ext uri="{FF2B5EF4-FFF2-40B4-BE49-F238E27FC236}">
              <a16:creationId xmlns:a16="http://schemas.microsoft.com/office/drawing/2014/main" id="{00000000-0008-0000-0300-0000E1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6" name="Text 535">
          <a:extLst>
            <a:ext uri="{FF2B5EF4-FFF2-40B4-BE49-F238E27FC236}">
              <a16:creationId xmlns:a16="http://schemas.microsoft.com/office/drawing/2014/main" id="{00000000-0008-0000-0300-0000E2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7" name="Text 536">
          <a:extLst>
            <a:ext uri="{FF2B5EF4-FFF2-40B4-BE49-F238E27FC236}">
              <a16:creationId xmlns:a16="http://schemas.microsoft.com/office/drawing/2014/main" id="{00000000-0008-0000-0300-0000E3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8" name="Text 537">
          <a:extLst>
            <a:ext uri="{FF2B5EF4-FFF2-40B4-BE49-F238E27FC236}">
              <a16:creationId xmlns:a16="http://schemas.microsoft.com/office/drawing/2014/main" id="{00000000-0008-0000-0300-0000E4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09" name="Text 538">
          <a:extLst>
            <a:ext uri="{FF2B5EF4-FFF2-40B4-BE49-F238E27FC236}">
              <a16:creationId xmlns:a16="http://schemas.microsoft.com/office/drawing/2014/main" id="{00000000-0008-0000-0300-0000E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0" name="Text 539">
          <a:extLst>
            <a:ext uri="{FF2B5EF4-FFF2-40B4-BE49-F238E27FC236}">
              <a16:creationId xmlns:a16="http://schemas.microsoft.com/office/drawing/2014/main" id="{00000000-0008-0000-0300-0000E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1" name="Text 540">
          <a:extLst>
            <a:ext uri="{FF2B5EF4-FFF2-40B4-BE49-F238E27FC236}">
              <a16:creationId xmlns:a16="http://schemas.microsoft.com/office/drawing/2014/main" id="{00000000-0008-0000-0300-0000E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2" name="Text 541">
          <a:extLst>
            <a:ext uri="{FF2B5EF4-FFF2-40B4-BE49-F238E27FC236}">
              <a16:creationId xmlns:a16="http://schemas.microsoft.com/office/drawing/2014/main" id="{00000000-0008-0000-0300-0000E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3" name="Text 542">
          <a:extLst>
            <a:ext uri="{FF2B5EF4-FFF2-40B4-BE49-F238E27FC236}">
              <a16:creationId xmlns:a16="http://schemas.microsoft.com/office/drawing/2014/main" id="{00000000-0008-0000-0300-0000E9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4" name="Text 543">
          <a:extLst>
            <a:ext uri="{FF2B5EF4-FFF2-40B4-BE49-F238E27FC236}">
              <a16:creationId xmlns:a16="http://schemas.microsoft.com/office/drawing/2014/main" id="{00000000-0008-0000-0300-0000EA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5" name="Text 544">
          <a:extLst>
            <a:ext uri="{FF2B5EF4-FFF2-40B4-BE49-F238E27FC236}">
              <a16:creationId xmlns:a16="http://schemas.microsoft.com/office/drawing/2014/main" id="{00000000-0008-0000-0300-0000EB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6" name="Text 545">
          <a:extLst>
            <a:ext uri="{FF2B5EF4-FFF2-40B4-BE49-F238E27FC236}">
              <a16:creationId xmlns:a16="http://schemas.microsoft.com/office/drawing/2014/main" id="{00000000-0008-0000-0300-0000EC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7" name="Text 546">
          <a:extLst>
            <a:ext uri="{FF2B5EF4-FFF2-40B4-BE49-F238E27FC236}">
              <a16:creationId xmlns:a16="http://schemas.microsoft.com/office/drawing/2014/main" id="{00000000-0008-0000-0300-0000ED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8" name="Text 547">
          <a:extLst>
            <a:ext uri="{FF2B5EF4-FFF2-40B4-BE49-F238E27FC236}">
              <a16:creationId xmlns:a16="http://schemas.microsoft.com/office/drawing/2014/main" id="{00000000-0008-0000-0300-0000EE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9" name="Text 548">
          <a:extLst>
            <a:ext uri="{FF2B5EF4-FFF2-40B4-BE49-F238E27FC236}">
              <a16:creationId xmlns:a16="http://schemas.microsoft.com/office/drawing/2014/main" id="{00000000-0008-0000-0300-0000EF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0" name="Text 549">
          <a:extLst>
            <a:ext uri="{FF2B5EF4-FFF2-40B4-BE49-F238E27FC236}">
              <a16:creationId xmlns:a16="http://schemas.microsoft.com/office/drawing/2014/main" id="{00000000-0008-0000-0300-0000F0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1" name="Text 550">
          <a:extLst>
            <a:ext uri="{FF2B5EF4-FFF2-40B4-BE49-F238E27FC236}">
              <a16:creationId xmlns:a16="http://schemas.microsoft.com/office/drawing/2014/main" id="{00000000-0008-0000-0300-0000F1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2" name="Text 551">
          <a:extLst>
            <a:ext uri="{FF2B5EF4-FFF2-40B4-BE49-F238E27FC236}">
              <a16:creationId xmlns:a16="http://schemas.microsoft.com/office/drawing/2014/main" id="{00000000-0008-0000-0300-0000F2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3" name="Text 552">
          <a:extLst>
            <a:ext uri="{FF2B5EF4-FFF2-40B4-BE49-F238E27FC236}">
              <a16:creationId xmlns:a16="http://schemas.microsoft.com/office/drawing/2014/main" id="{00000000-0008-0000-0300-0000F3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4" name="Text 553">
          <a:extLst>
            <a:ext uri="{FF2B5EF4-FFF2-40B4-BE49-F238E27FC236}">
              <a16:creationId xmlns:a16="http://schemas.microsoft.com/office/drawing/2014/main" id="{00000000-0008-0000-0300-0000F4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5" name="Text 554">
          <a:extLst>
            <a:ext uri="{FF2B5EF4-FFF2-40B4-BE49-F238E27FC236}">
              <a16:creationId xmlns:a16="http://schemas.microsoft.com/office/drawing/2014/main" id="{00000000-0008-0000-0300-0000F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6" name="Text 555">
          <a:extLst>
            <a:ext uri="{FF2B5EF4-FFF2-40B4-BE49-F238E27FC236}">
              <a16:creationId xmlns:a16="http://schemas.microsoft.com/office/drawing/2014/main" id="{00000000-0008-0000-0300-0000F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7" name="Text 556">
          <a:extLst>
            <a:ext uri="{FF2B5EF4-FFF2-40B4-BE49-F238E27FC236}">
              <a16:creationId xmlns:a16="http://schemas.microsoft.com/office/drawing/2014/main" id="{00000000-0008-0000-0300-0000F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8" name="Text 557">
          <a:extLst>
            <a:ext uri="{FF2B5EF4-FFF2-40B4-BE49-F238E27FC236}">
              <a16:creationId xmlns:a16="http://schemas.microsoft.com/office/drawing/2014/main" id="{00000000-0008-0000-0300-0000F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29" name="Text 558">
          <a:extLst>
            <a:ext uri="{FF2B5EF4-FFF2-40B4-BE49-F238E27FC236}">
              <a16:creationId xmlns:a16="http://schemas.microsoft.com/office/drawing/2014/main" id="{00000000-0008-0000-0300-0000F9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0" name="Text 559">
          <a:extLst>
            <a:ext uri="{FF2B5EF4-FFF2-40B4-BE49-F238E27FC236}">
              <a16:creationId xmlns:a16="http://schemas.microsoft.com/office/drawing/2014/main" id="{00000000-0008-0000-0300-0000FA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1" name="Text 560">
          <a:extLst>
            <a:ext uri="{FF2B5EF4-FFF2-40B4-BE49-F238E27FC236}">
              <a16:creationId xmlns:a16="http://schemas.microsoft.com/office/drawing/2014/main" id="{00000000-0008-0000-0300-0000FB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2" name="Text 561">
          <a:extLst>
            <a:ext uri="{FF2B5EF4-FFF2-40B4-BE49-F238E27FC236}">
              <a16:creationId xmlns:a16="http://schemas.microsoft.com/office/drawing/2014/main" id="{00000000-0008-0000-0300-0000FC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3" name="Text 562">
          <a:extLst>
            <a:ext uri="{FF2B5EF4-FFF2-40B4-BE49-F238E27FC236}">
              <a16:creationId xmlns:a16="http://schemas.microsoft.com/office/drawing/2014/main" id="{00000000-0008-0000-0300-0000FD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4" name="Text 563">
          <a:extLst>
            <a:ext uri="{FF2B5EF4-FFF2-40B4-BE49-F238E27FC236}">
              <a16:creationId xmlns:a16="http://schemas.microsoft.com/office/drawing/2014/main" id="{00000000-0008-0000-0300-0000FE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5" name="Text 564">
          <a:extLst>
            <a:ext uri="{FF2B5EF4-FFF2-40B4-BE49-F238E27FC236}">
              <a16:creationId xmlns:a16="http://schemas.microsoft.com/office/drawing/2014/main" id="{00000000-0008-0000-0300-0000FF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6" name="Text 565">
          <a:extLst>
            <a:ext uri="{FF2B5EF4-FFF2-40B4-BE49-F238E27FC236}">
              <a16:creationId xmlns:a16="http://schemas.microsoft.com/office/drawing/2014/main" id="{00000000-0008-0000-0300-000000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7" name="Text 566">
          <a:extLst>
            <a:ext uri="{FF2B5EF4-FFF2-40B4-BE49-F238E27FC236}">
              <a16:creationId xmlns:a16="http://schemas.microsoft.com/office/drawing/2014/main" id="{00000000-0008-0000-0300-000001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8" name="Text 567">
          <a:extLst>
            <a:ext uri="{FF2B5EF4-FFF2-40B4-BE49-F238E27FC236}">
              <a16:creationId xmlns:a16="http://schemas.microsoft.com/office/drawing/2014/main" id="{00000000-0008-0000-0300-000002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39" name="Text 568">
          <a:extLst>
            <a:ext uri="{FF2B5EF4-FFF2-40B4-BE49-F238E27FC236}">
              <a16:creationId xmlns:a16="http://schemas.microsoft.com/office/drawing/2014/main" id="{00000000-0008-0000-0300-000003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0" name="Text 569">
          <a:extLst>
            <a:ext uri="{FF2B5EF4-FFF2-40B4-BE49-F238E27FC236}">
              <a16:creationId xmlns:a16="http://schemas.microsoft.com/office/drawing/2014/main" id="{00000000-0008-0000-0300-000004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1" name="Text 570">
          <a:extLst>
            <a:ext uri="{FF2B5EF4-FFF2-40B4-BE49-F238E27FC236}">
              <a16:creationId xmlns:a16="http://schemas.microsoft.com/office/drawing/2014/main" id="{00000000-0008-0000-0300-000005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2" name="Text 571">
          <a:extLst>
            <a:ext uri="{FF2B5EF4-FFF2-40B4-BE49-F238E27FC236}">
              <a16:creationId xmlns:a16="http://schemas.microsoft.com/office/drawing/2014/main" id="{00000000-0008-0000-0300-000006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3" name="Text 572">
          <a:extLst>
            <a:ext uri="{FF2B5EF4-FFF2-40B4-BE49-F238E27FC236}">
              <a16:creationId xmlns:a16="http://schemas.microsoft.com/office/drawing/2014/main" id="{00000000-0008-0000-0300-000007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4" name="Text 573">
          <a:extLst>
            <a:ext uri="{FF2B5EF4-FFF2-40B4-BE49-F238E27FC236}">
              <a16:creationId xmlns:a16="http://schemas.microsoft.com/office/drawing/2014/main" id="{00000000-0008-0000-0300-000008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5" name="Text 574">
          <a:extLst>
            <a:ext uri="{FF2B5EF4-FFF2-40B4-BE49-F238E27FC236}">
              <a16:creationId xmlns:a16="http://schemas.microsoft.com/office/drawing/2014/main" id="{00000000-0008-0000-0300-000009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6" name="Text 575">
          <a:extLst>
            <a:ext uri="{FF2B5EF4-FFF2-40B4-BE49-F238E27FC236}">
              <a16:creationId xmlns:a16="http://schemas.microsoft.com/office/drawing/2014/main" id="{00000000-0008-0000-0300-00000A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7" name="Text 576">
          <a:extLst>
            <a:ext uri="{FF2B5EF4-FFF2-40B4-BE49-F238E27FC236}">
              <a16:creationId xmlns:a16="http://schemas.microsoft.com/office/drawing/2014/main" id="{00000000-0008-0000-0300-00000B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8" name="Text 577">
          <a:extLst>
            <a:ext uri="{FF2B5EF4-FFF2-40B4-BE49-F238E27FC236}">
              <a16:creationId xmlns:a16="http://schemas.microsoft.com/office/drawing/2014/main" id="{00000000-0008-0000-0300-00000C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9" name="Text 578">
          <a:extLst>
            <a:ext uri="{FF2B5EF4-FFF2-40B4-BE49-F238E27FC236}">
              <a16:creationId xmlns:a16="http://schemas.microsoft.com/office/drawing/2014/main" id="{00000000-0008-0000-0300-00000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0" name="Text 579">
          <a:extLst>
            <a:ext uri="{FF2B5EF4-FFF2-40B4-BE49-F238E27FC236}">
              <a16:creationId xmlns:a16="http://schemas.microsoft.com/office/drawing/2014/main" id="{00000000-0008-0000-0300-00000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1" name="Text 580">
          <a:extLst>
            <a:ext uri="{FF2B5EF4-FFF2-40B4-BE49-F238E27FC236}">
              <a16:creationId xmlns:a16="http://schemas.microsoft.com/office/drawing/2014/main" id="{00000000-0008-0000-0300-00000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2" name="Text 581">
          <a:extLst>
            <a:ext uri="{FF2B5EF4-FFF2-40B4-BE49-F238E27FC236}">
              <a16:creationId xmlns:a16="http://schemas.microsoft.com/office/drawing/2014/main" id="{00000000-0008-0000-0300-00001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3" name="Text 582">
          <a:extLst>
            <a:ext uri="{FF2B5EF4-FFF2-40B4-BE49-F238E27FC236}">
              <a16:creationId xmlns:a16="http://schemas.microsoft.com/office/drawing/2014/main" id="{00000000-0008-0000-0300-000011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4" name="Text 583">
          <a:extLst>
            <a:ext uri="{FF2B5EF4-FFF2-40B4-BE49-F238E27FC236}">
              <a16:creationId xmlns:a16="http://schemas.microsoft.com/office/drawing/2014/main" id="{00000000-0008-0000-0300-000012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5" name="Text 584">
          <a:extLst>
            <a:ext uri="{FF2B5EF4-FFF2-40B4-BE49-F238E27FC236}">
              <a16:creationId xmlns:a16="http://schemas.microsoft.com/office/drawing/2014/main" id="{00000000-0008-0000-0300-000013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6" name="Text 585">
          <a:extLst>
            <a:ext uri="{FF2B5EF4-FFF2-40B4-BE49-F238E27FC236}">
              <a16:creationId xmlns:a16="http://schemas.microsoft.com/office/drawing/2014/main" id="{00000000-0008-0000-0300-000014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7" name="Text 586">
          <a:extLst>
            <a:ext uri="{FF2B5EF4-FFF2-40B4-BE49-F238E27FC236}">
              <a16:creationId xmlns:a16="http://schemas.microsoft.com/office/drawing/2014/main" id="{00000000-0008-0000-0300-000015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8" name="Text 587">
          <a:extLst>
            <a:ext uri="{FF2B5EF4-FFF2-40B4-BE49-F238E27FC236}">
              <a16:creationId xmlns:a16="http://schemas.microsoft.com/office/drawing/2014/main" id="{00000000-0008-0000-0300-000016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9" name="Text 588">
          <a:extLst>
            <a:ext uri="{FF2B5EF4-FFF2-40B4-BE49-F238E27FC236}">
              <a16:creationId xmlns:a16="http://schemas.microsoft.com/office/drawing/2014/main" id="{00000000-0008-0000-0300-000017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0" name="Text 589">
          <a:extLst>
            <a:ext uri="{FF2B5EF4-FFF2-40B4-BE49-F238E27FC236}">
              <a16:creationId xmlns:a16="http://schemas.microsoft.com/office/drawing/2014/main" id="{00000000-0008-0000-0300-000018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1" name="Text 590">
          <a:extLst>
            <a:ext uri="{FF2B5EF4-FFF2-40B4-BE49-F238E27FC236}">
              <a16:creationId xmlns:a16="http://schemas.microsoft.com/office/drawing/2014/main" id="{00000000-0008-0000-0300-000019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2" name="Text 591">
          <a:extLst>
            <a:ext uri="{FF2B5EF4-FFF2-40B4-BE49-F238E27FC236}">
              <a16:creationId xmlns:a16="http://schemas.microsoft.com/office/drawing/2014/main" id="{00000000-0008-0000-0300-00001A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3" name="Text 592">
          <a:extLst>
            <a:ext uri="{FF2B5EF4-FFF2-40B4-BE49-F238E27FC236}">
              <a16:creationId xmlns:a16="http://schemas.microsoft.com/office/drawing/2014/main" id="{00000000-0008-0000-0300-00001B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4" name="Text 593">
          <a:extLst>
            <a:ext uri="{FF2B5EF4-FFF2-40B4-BE49-F238E27FC236}">
              <a16:creationId xmlns:a16="http://schemas.microsoft.com/office/drawing/2014/main" id="{00000000-0008-0000-0300-00001C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5" name="Text 594">
          <a:extLst>
            <a:ext uri="{FF2B5EF4-FFF2-40B4-BE49-F238E27FC236}">
              <a16:creationId xmlns:a16="http://schemas.microsoft.com/office/drawing/2014/main" id="{00000000-0008-0000-0300-00001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6" name="Text 595">
          <a:extLst>
            <a:ext uri="{FF2B5EF4-FFF2-40B4-BE49-F238E27FC236}">
              <a16:creationId xmlns:a16="http://schemas.microsoft.com/office/drawing/2014/main" id="{00000000-0008-0000-0300-00001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7" name="Text 596">
          <a:extLst>
            <a:ext uri="{FF2B5EF4-FFF2-40B4-BE49-F238E27FC236}">
              <a16:creationId xmlns:a16="http://schemas.microsoft.com/office/drawing/2014/main" id="{00000000-0008-0000-0300-00001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8" name="Text 597">
          <a:extLst>
            <a:ext uri="{FF2B5EF4-FFF2-40B4-BE49-F238E27FC236}">
              <a16:creationId xmlns:a16="http://schemas.microsoft.com/office/drawing/2014/main" id="{00000000-0008-0000-0300-00002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9" name="Text 598">
          <a:extLst>
            <a:ext uri="{FF2B5EF4-FFF2-40B4-BE49-F238E27FC236}">
              <a16:creationId xmlns:a16="http://schemas.microsoft.com/office/drawing/2014/main" id="{00000000-0008-0000-0300-00002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0" name="Text 599">
          <a:extLst>
            <a:ext uri="{FF2B5EF4-FFF2-40B4-BE49-F238E27FC236}">
              <a16:creationId xmlns:a16="http://schemas.microsoft.com/office/drawing/2014/main" id="{00000000-0008-0000-0300-00002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1" name="Text 600">
          <a:extLst>
            <a:ext uri="{FF2B5EF4-FFF2-40B4-BE49-F238E27FC236}">
              <a16:creationId xmlns:a16="http://schemas.microsoft.com/office/drawing/2014/main" id="{00000000-0008-0000-0300-00002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2" name="Text 601">
          <a:extLst>
            <a:ext uri="{FF2B5EF4-FFF2-40B4-BE49-F238E27FC236}">
              <a16:creationId xmlns:a16="http://schemas.microsoft.com/office/drawing/2014/main" id="{00000000-0008-0000-0300-00002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3" name="Text 602">
          <a:extLst>
            <a:ext uri="{FF2B5EF4-FFF2-40B4-BE49-F238E27FC236}">
              <a16:creationId xmlns:a16="http://schemas.microsoft.com/office/drawing/2014/main" id="{00000000-0008-0000-0300-00002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4" name="Text 603">
          <a:extLst>
            <a:ext uri="{FF2B5EF4-FFF2-40B4-BE49-F238E27FC236}">
              <a16:creationId xmlns:a16="http://schemas.microsoft.com/office/drawing/2014/main" id="{00000000-0008-0000-0300-00002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5" name="Text 604">
          <a:extLst>
            <a:ext uri="{FF2B5EF4-FFF2-40B4-BE49-F238E27FC236}">
              <a16:creationId xmlns:a16="http://schemas.microsoft.com/office/drawing/2014/main" id="{00000000-0008-0000-0300-00002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6" name="Text 605">
          <a:extLst>
            <a:ext uri="{FF2B5EF4-FFF2-40B4-BE49-F238E27FC236}">
              <a16:creationId xmlns:a16="http://schemas.microsoft.com/office/drawing/2014/main" id="{00000000-0008-0000-0300-00002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7" name="Text 606">
          <a:extLst>
            <a:ext uri="{FF2B5EF4-FFF2-40B4-BE49-F238E27FC236}">
              <a16:creationId xmlns:a16="http://schemas.microsoft.com/office/drawing/2014/main" id="{00000000-0008-0000-0300-00002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8" name="Text 607">
          <a:extLst>
            <a:ext uri="{FF2B5EF4-FFF2-40B4-BE49-F238E27FC236}">
              <a16:creationId xmlns:a16="http://schemas.microsoft.com/office/drawing/2014/main" id="{00000000-0008-0000-0300-00002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9" name="Text 608">
          <a:extLst>
            <a:ext uri="{FF2B5EF4-FFF2-40B4-BE49-F238E27FC236}">
              <a16:creationId xmlns:a16="http://schemas.microsoft.com/office/drawing/2014/main" id="{00000000-0008-0000-0300-00002B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0" name="Text 609">
          <a:extLst>
            <a:ext uri="{FF2B5EF4-FFF2-40B4-BE49-F238E27FC236}">
              <a16:creationId xmlns:a16="http://schemas.microsoft.com/office/drawing/2014/main" id="{00000000-0008-0000-0300-00002C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1" name="Text 610">
          <a:extLst>
            <a:ext uri="{FF2B5EF4-FFF2-40B4-BE49-F238E27FC236}">
              <a16:creationId xmlns:a16="http://schemas.microsoft.com/office/drawing/2014/main" id="{00000000-0008-0000-0300-00002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2" name="Text 611">
          <a:extLst>
            <a:ext uri="{FF2B5EF4-FFF2-40B4-BE49-F238E27FC236}">
              <a16:creationId xmlns:a16="http://schemas.microsoft.com/office/drawing/2014/main" id="{00000000-0008-0000-0300-00002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3" name="Text 612">
          <a:extLst>
            <a:ext uri="{FF2B5EF4-FFF2-40B4-BE49-F238E27FC236}">
              <a16:creationId xmlns:a16="http://schemas.microsoft.com/office/drawing/2014/main" id="{00000000-0008-0000-0300-00002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4" name="Text 613">
          <a:extLst>
            <a:ext uri="{FF2B5EF4-FFF2-40B4-BE49-F238E27FC236}">
              <a16:creationId xmlns:a16="http://schemas.microsoft.com/office/drawing/2014/main" id="{00000000-0008-0000-0300-00003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5" name="Text 614">
          <a:extLst>
            <a:ext uri="{FF2B5EF4-FFF2-40B4-BE49-F238E27FC236}">
              <a16:creationId xmlns:a16="http://schemas.microsoft.com/office/drawing/2014/main" id="{00000000-0008-0000-0300-000031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6" name="Text 615">
          <a:extLst>
            <a:ext uri="{FF2B5EF4-FFF2-40B4-BE49-F238E27FC236}">
              <a16:creationId xmlns:a16="http://schemas.microsoft.com/office/drawing/2014/main" id="{00000000-0008-0000-0300-000032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7" name="Text 616">
          <a:extLst>
            <a:ext uri="{FF2B5EF4-FFF2-40B4-BE49-F238E27FC236}">
              <a16:creationId xmlns:a16="http://schemas.microsoft.com/office/drawing/2014/main" id="{00000000-0008-0000-0300-000033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8" name="Text 617">
          <a:extLst>
            <a:ext uri="{FF2B5EF4-FFF2-40B4-BE49-F238E27FC236}">
              <a16:creationId xmlns:a16="http://schemas.microsoft.com/office/drawing/2014/main" id="{00000000-0008-0000-0300-000034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9" name="Text 618">
          <a:extLst>
            <a:ext uri="{FF2B5EF4-FFF2-40B4-BE49-F238E27FC236}">
              <a16:creationId xmlns:a16="http://schemas.microsoft.com/office/drawing/2014/main" id="{00000000-0008-0000-0300-00003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0" name="Text 619">
          <a:extLst>
            <a:ext uri="{FF2B5EF4-FFF2-40B4-BE49-F238E27FC236}">
              <a16:creationId xmlns:a16="http://schemas.microsoft.com/office/drawing/2014/main" id="{00000000-0008-0000-0300-00003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1" name="Text 620">
          <a:extLst>
            <a:ext uri="{FF2B5EF4-FFF2-40B4-BE49-F238E27FC236}">
              <a16:creationId xmlns:a16="http://schemas.microsoft.com/office/drawing/2014/main" id="{00000000-0008-0000-0300-00003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2" name="Text 621">
          <a:extLst>
            <a:ext uri="{FF2B5EF4-FFF2-40B4-BE49-F238E27FC236}">
              <a16:creationId xmlns:a16="http://schemas.microsoft.com/office/drawing/2014/main" id="{00000000-0008-0000-0300-00003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3" name="Text 622">
          <a:extLst>
            <a:ext uri="{FF2B5EF4-FFF2-40B4-BE49-F238E27FC236}">
              <a16:creationId xmlns:a16="http://schemas.microsoft.com/office/drawing/2014/main" id="{00000000-0008-0000-0300-00003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4" name="Text 623">
          <a:extLst>
            <a:ext uri="{FF2B5EF4-FFF2-40B4-BE49-F238E27FC236}">
              <a16:creationId xmlns:a16="http://schemas.microsoft.com/office/drawing/2014/main" id="{00000000-0008-0000-0300-00003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5" name="Text 624">
          <a:extLst>
            <a:ext uri="{FF2B5EF4-FFF2-40B4-BE49-F238E27FC236}">
              <a16:creationId xmlns:a16="http://schemas.microsoft.com/office/drawing/2014/main" id="{00000000-0008-0000-0300-00003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6" name="Text 625">
          <a:extLst>
            <a:ext uri="{FF2B5EF4-FFF2-40B4-BE49-F238E27FC236}">
              <a16:creationId xmlns:a16="http://schemas.microsoft.com/office/drawing/2014/main" id="{00000000-0008-0000-0300-00003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7" name="Text 626">
          <a:extLst>
            <a:ext uri="{FF2B5EF4-FFF2-40B4-BE49-F238E27FC236}">
              <a16:creationId xmlns:a16="http://schemas.microsoft.com/office/drawing/2014/main" id="{00000000-0008-0000-0300-00003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8" name="Text 627">
          <a:extLst>
            <a:ext uri="{FF2B5EF4-FFF2-40B4-BE49-F238E27FC236}">
              <a16:creationId xmlns:a16="http://schemas.microsoft.com/office/drawing/2014/main" id="{00000000-0008-0000-0300-00003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9" name="Text 628">
          <a:extLst>
            <a:ext uri="{FF2B5EF4-FFF2-40B4-BE49-F238E27FC236}">
              <a16:creationId xmlns:a16="http://schemas.microsoft.com/office/drawing/2014/main" id="{00000000-0008-0000-0300-00003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0" name="Text 629">
          <a:extLst>
            <a:ext uri="{FF2B5EF4-FFF2-40B4-BE49-F238E27FC236}">
              <a16:creationId xmlns:a16="http://schemas.microsoft.com/office/drawing/2014/main" id="{00000000-0008-0000-0300-00004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1" name="Text 630">
          <a:extLst>
            <a:ext uri="{FF2B5EF4-FFF2-40B4-BE49-F238E27FC236}">
              <a16:creationId xmlns:a16="http://schemas.microsoft.com/office/drawing/2014/main" id="{00000000-0008-0000-0300-00004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2" name="Text 631">
          <a:extLst>
            <a:ext uri="{FF2B5EF4-FFF2-40B4-BE49-F238E27FC236}">
              <a16:creationId xmlns:a16="http://schemas.microsoft.com/office/drawing/2014/main" id="{00000000-0008-0000-0300-00004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3" name="Text 632">
          <a:extLst>
            <a:ext uri="{FF2B5EF4-FFF2-40B4-BE49-F238E27FC236}">
              <a16:creationId xmlns:a16="http://schemas.microsoft.com/office/drawing/2014/main" id="{00000000-0008-0000-0300-00004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4" name="Text 633">
          <a:extLst>
            <a:ext uri="{FF2B5EF4-FFF2-40B4-BE49-F238E27FC236}">
              <a16:creationId xmlns:a16="http://schemas.microsoft.com/office/drawing/2014/main" id="{00000000-0008-0000-0300-00004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5" name="Text 634">
          <a:extLst>
            <a:ext uri="{FF2B5EF4-FFF2-40B4-BE49-F238E27FC236}">
              <a16:creationId xmlns:a16="http://schemas.microsoft.com/office/drawing/2014/main" id="{00000000-0008-0000-0300-00004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6" name="Text 635">
          <a:extLst>
            <a:ext uri="{FF2B5EF4-FFF2-40B4-BE49-F238E27FC236}">
              <a16:creationId xmlns:a16="http://schemas.microsoft.com/office/drawing/2014/main" id="{00000000-0008-0000-0300-00004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7" name="Text 636">
          <a:extLst>
            <a:ext uri="{FF2B5EF4-FFF2-40B4-BE49-F238E27FC236}">
              <a16:creationId xmlns:a16="http://schemas.microsoft.com/office/drawing/2014/main" id="{00000000-0008-0000-0300-00004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8" name="Text 637">
          <a:extLst>
            <a:ext uri="{FF2B5EF4-FFF2-40B4-BE49-F238E27FC236}">
              <a16:creationId xmlns:a16="http://schemas.microsoft.com/office/drawing/2014/main" id="{00000000-0008-0000-0300-00004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9" name="Text 638">
          <a:extLst>
            <a:ext uri="{FF2B5EF4-FFF2-40B4-BE49-F238E27FC236}">
              <a16:creationId xmlns:a16="http://schemas.microsoft.com/office/drawing/2014/main" id="{00000000-0008-0000-0300-00004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0" name="Text 639">
          <a:extLst>
            <a:ext uri="{FF2B5EF4-FFF2-40B4-BE49-F238E27FC236}">
              <a16:creationId xmlns:a16="http://schemas.microsoft.com/office/drawing/2014/main" id="{00000000-0008-0000-0300-00004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1" name="Text 640">
          <a:extLst>
            <a:ext uri="{FF2B5EF4-FFF2-40B4-BE49-F238E27FC236}">
              <a16:creationId xmlns:a16="http://schemas.microsoft.com/office/drawing/2014/main" id="{00000000-0008-0000-0300-00004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2" name="Text 641">
          <a:extLst>
            <a:ext uri="{FF2B5EF4-FFF2-40B4-BE49-F238E27FC236}">
              <a16:creationId xmlns:a16="http://schemas.microsoft.com/office/drawing/2014/main" id="{00000000-0008-0000-0300-00004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3" name="Text 642">
          <a:extLst>
            <a:ext uri="{FF2B5EF4-FFF2-40B4-BE49-F238E27FC236}">
              <a16:creationId xmlns:a16="http://schemas.microsoft.com/office/drawing/2014/main" id="{00000000-0008-0000-0300-00004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4" name="Text 643">
          <a:extLst>
            <a:ext uri="{FF2B5EF4-FFF2-40B4-BE49-F238E27FC236}">
              <a16:creationId xmlns:a16="http://schemas.microsoft.com/office/drawing/2014/main" id="{00000000-0008-0000-0300-00004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5" name="Text 644">
          <a:extLst>
            <a:ext uri="{FF2B5EF4-FFF2-40B4-BE49-F238E27FC236}">
              <a16:creationId xmlns:a16="http://schemas.microsoft.com/office/drawing/2014/main" id="{00000000-0008-0000-0300-00004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6" name="Text 645">
          <a:extLst>
            <a:ext uri="{FF2B5EF4-FFF2-40B4-BE49-F238E27FC236}">
              <a16:creationId xmlns:a16="http://schemas.microsoft.com/office/drawing/2014/main" id="{00000000-0008-0000-0300-00005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7" name="Text 646">
          <a:extLst>
            <a:ext uri="{FF2B5EF4-FFF2-40B4-BE49-F238E27FC236}">
              <a16:creationId xmlns:a16="http://schemas.microsoft.com/office/drawing/2014/main" id="{00000000-0008-0000-0300-00005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8" name="Text 647">
          <a:extLst>
            <a:ext uri="{FF2B5EF4-FFF2-40B4-BE49-F238E27FC236}">
              <a16:creationId xmlns:a16="http://schemas.microsoft.com/office/drawing/2014/main" id="{00000000-0008-0000-0300-00005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19" name="Text 648">
          <a:extLst>
            <a:ext uri="{FF2B5EF4-FFF2-40B4-BE49-F238E27FC236}">
              <a16:creationId xmlns:a16="http://schemas.microsoft.com/office/drawing/2014/main" id="{00000000-0008-0000-0300-000053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0" name="Text 649">
          <a:extLst>
            <a:ext uri="{FF2B5EF4-FFF2-40B4-BE49-F238E27FC236}">
              <a16:creationId xmlns:a16="http://schemas.microsoft.com/office/drawing/2014/main" id="{00000000-0008-0000-0300-000054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1" name="Text 650">
          <a:extLst>
            <a:ext uri="{FF2B5EF4-FFF2-40B4-BE49-F238E27FC236}">
              <a16:creationId xmlns:a16="http://schemas.microsoft.com/office/drawing/2014/main" id="{00000000-0008-0000-0300-000055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2" name="Text 651">
          <a:extLst>
            <a:ext uri="{FF2B5EF4-FFF2-40B4-BE49-F238E27FC236}">
              <a16:creationId xmlns:a16="http://schemas.microsoft.com/office/drawing/2014/main" id="{00000000-0008-0000-0300-000056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3" name="Text 652">
          <a:extLst>
            <a:ext uri="{FF2B5EF4-FFF2-40B4-BE49-F238E27FC236}">
              <a16:creationId xmlns:a16="http://schemas.microsoft.com/office/drawing/2014/main" id="{00000000-0008-0000-0300-000057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4" name="Text 653">
          <a:extLst>
            <a:ext uri="{FF2B5EF4-FFF2-40B4-BE49-F238E27FC236}">
              <a16:creationId xmlns:a16="http://schemas.microsoft.com/office/drawing/2014/main" id="{00000000-0008-0000-0300-000058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5" name="Text 654">
          <a:extLst>
            <a:ext uri="{FF2B5EF4-FFF2-40B4-BE49-F238E27FC236}">
              <a16:creationId xmlns:a16="http://schemas.microsoft.com/office/drawing/2014/main" id="{00000000-0008-0000-0300-000059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6" name="Text 655">
          <a:extLst>
            <a:ext uri="{FF2B5EF4-FFF2-40B4-BE49-F238E27FC236}">
              <a16:creationId xmlns:a16="http://schemas.microsoft.com/office/drawing/2014/main" id="{00000000-0008-0000-0300-00005A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7" name="Text 656">
          <a:extLst>
            <a:ext uri="{FF2B5EF4-FFF2-40B4-BE49-F238E27FC236}">
              <a16:creationId xmlns:a16="http://schemas.microsoft.com/office/drawing/2014/main" id="{00000000-0008-0000-0300-00005B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8" name="Text 657">
          <a:extLst>
            <a:ext uri="{FF2B5EF4-FFF2-40B4-BE49-F238E27FC236}">
              <a16:creationId xmlns:a16="http://schemas.microsoft.com/office/drawing/2014/main" id="{00000000-0008-0000-0300-00005C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9" name="Text 658">
          <a:extLst>
            <a:ext uri="{FF2B5EF4-FFF2-40B4-BE49-F238E27FC236}">
              <a16:creationId xmlns:a16="http://schemas.microsoft.com/office/drawing/2014/main" id="{00000000-0008-0000-0300-00005D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0" name="Text 659">
          <a:extLst>
            <a:ext uri="{FF2B5EF4-FFF2-40B4-BE49-F238E27FC236}">
              <a16:creationId xmlns:a16="http://schemas.microsoft.com/office/drawing/2014/main" id="{00000000-0008-0000-0300-00005E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1" name="Text 660">
          <a:extLst>
            <a:ext uri="{FF2B5EF4-FFF2-40B4-BE49-F238E27FC236}">
              <a16:creationId xmlns:a16="http://schemas.microsoft.com/office/drawing/2014/main" id="{00000000-0008-0000-0300-00005F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2" name="Text 661">
          <a:extLst>
            <a:ext uri="{FF2B5EF4-FFF2-40B4-BE49-F238E27FC236}">
              <a16:creationId xmlns:a16="http://schemas.microsoft.com/office/drawing/2014/main" id="{00000000-0008-0000-0300-000060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3" name="Text 662">
          <a:extLst>
            <a:ext uri="{FF2B5EF4-FFF2-40B4-BE49-F238E27FC236}">
              <a16:creationId xmlns:a16="http://schemas.microsoft.com/office/drawing/2014/main" id="{00000000-0008-0000-0300-000061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4" name="Text 663">
          <a:extLst>
            <a:ext uri="{FF2B5EF4-FFF2-40B4-BE49-F238E27FC236}">
              <a16:creationId xmlns:a16="http://schemas.microsoft.com/office/drawing/2014/main" id="{00000000-0008-0000-0300-000062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5" name="Text 664">
          <a:extLst>
            <a:ext uri="{FF2B5EF4-FFF2-40B4-BE49-F238E27FC236}">
              <a16:creationId xmlns:a16="http://schemas.microsoft.com/office/drawing/2014/main" id="{00000000-0008-0000-0300-000063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6" name="Text 665">
          <a:extLst>
            <a:ext uri="{FF2B5EF4-FFF2-40B4-BE49-F238E27FC236}">
              <a16:creationId xmlns:a16="http://schemas.microsoft.com/office/drawing/2014/main" id="{00000000-0008-0000-0300-000064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7" name="Text 666">
          <a:extLst>
            <a:ext uri="{FF2B5EF4-FFF2-40B4-BE49-F238E27FC236}">
              <a16:creationId xmlns:a16="http://schemas.microsoft.com/office/drawing/2014/main" id="{00000000-0008-0000-0300-000065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8" name="Text 667">
          <a:extLst>
            <a:ext uri="{FF2B5EF4-FFF2-40B4-BE49-F238E27FC236}">
              <a16:creationId xmlns:a16="http://schemas.microsoft.com/office/drawing/2014/main" id="{00000000-0008-0000-0300-000066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9" name="Text 668">
          <a:extLst>
            <a:ext uri="{FF2B5EF4-FFF2-40B4-BE49-F238E27FC236}">
              <a16:creationId xmlns:a16="http://schemas.microsoft.com/office/drawing/2014/main" id="{00000000-0008-0000-0300-000067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0" name="Text 669">
          <a:extLst>
            <a:ext uri="{FF2B5EF4-FFF2-40B4-BE49-F238E27FC236}">
              <a16:creationId xmlns:a16="http://schemas.microsoft.com/office/drawing/2014/main" id="{00000000-0008-0000-0300-000068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1" name="Text 670">
          <a:extLst>
            <a:ext uri="{FF2B5EF4-FFF2-40B4-BE49-F238E27FC236}">
              <a16:creationId xmlns:a16="http://schemas.microsoft.com/office/drawing/2014/main" id="{00000000-0008-0000-0300-000069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2" name="Text 671">
          <a:extLst>
            <a:ext uri="{FF2B5EF4-FFF2-40B4-BE49-F238E27FC236}">
              <a16:creationId xmlns:a16="http://schemas.microsoft.com/office/drawing/2014/main" id="{00000000-0008-0000-0300-00006A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3" name="Text 672">
          <a:extLst>
            <a:ext uri="{FF2B5EF4-FFF2-40B4-BE49-F238E27FC236}">
              <a16:creationId xmlns:a16="http://schemas.microsoft.com/office/drawing/2014/main" id="{00000000-0008-0000-0300-00006B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4" name="Text 673">
          <a:extLst>
            <a:ext uri="{FF2B5EF4-FFF2-40B4-BE49-F238E27FC236}">
              <a16:creationId xmlns:a16="http://schemas.microsoft.com/office/drawing/2014/main" id="{00000000-0008-0000-0300-00006C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5" name="Text 674">
          <a:extLst>
            <a:ext uri="{FF2B5EF4-FFF2-40B4-BE49-F238E27FC236}">
              <a16:creationId xmlns:a16="http://schemas.microsoft.com/office/drawing/2014/main" id="{00000000-0008-0000-0300-00006D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6" name="Text 675">
          <a:extLst>
            <a:ext uri="{FF2B5EF4-FFF2-40B4-BE49-F238E27FC236}">
              <a16:creationId xmlns:a16="http://schemas.microsoft.com/office/drawing/2014/main" id="{00000000-0008-0000-0300-00006E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7" name="Text 676">
          <a:extLst>
            <a:ext uri="{FF2B5EF4-FFF2-40B4-BE49-F238E27FC236}">
              <a16:creationId xmlns:a16="http://schemas.microsoft.com/office/drawing/2014/main" id="{00000000-0008-0000-0300-00006F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8" name="Text 677">
          <a:extLst>
            <a:ext uri="{FF2B5EF4-FFF2-40B4-BE49-F238E27FC236}">
              <a16:creationId xmlns:a16="http://schemas.microsoft.com/office/drawing/2014/main" id="{00000000-0008-0000-0300-000070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9" name="Text 678">
          <a:extLst>
            <a:ext uri="{FF2B5EF4-FFF2-40B4-BE49-F238E27FC236}">
              <a16:creationId xmlns:a16="http://schemas.microsoft.com/office/drawing/2014/main" id="{00000000-0008-0000-0300-000071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0" name="Text 679">
          <a:extLst>
            <a:ext uri="{FF2B5EF4-FFF2-40B4-BE49-F238E27FC236}">
              <a16:creationId xmlns:a16="http://schemas.microsoft.com/office/drawing/2014/main" id="{00000000-0008-0000-0300-000072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1" name="Text 680">
          <a:extLst>
            <a:ext uri="{FF2B5EF4-FFF2-40B4-BE49-F238E27FC236}">
              <a16:creationId xmlns:a16="http://schemas.microsoft.com/office/drawing/2014/main" id="{00000000-0008-0000-0300-000073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2" name="Text 681">
          <a:extLst>
            <a:ext uri="{FF2B5EF4-FFF2-40B4-BE49-F238E27FC236}">
              <a16:creationId xmlns:a16="http://schemas.microsoft.com/office/drawing/2014/main" id="{00000000-0008-0000-0300-000074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3" name="Text 682">
          <a:extLst>
            <a:ext uri="{FF2B5EF4-FFF2-40B4-BE49-F238E27FC236}">
              <a16:creationId xmlns:a16="http://schemas.microsoft.com/office/drawing/2014/main" id="{00000000-0008-0000-0300-000075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4" name="Text 683">
          <a:extLst>
            <a:ext uri="{FF2B5EF4-FFF2-40B4-BE49-F238E27FC236}">
              <a16:creationId xmlns:a16="http://schemas.microsoft.com/office/drawing/2014/main" id="{00000000-0008-0000-0300-000076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5" name="Text 684">
          <a:extLst>
            <a:ext uri="{FF2B5EF4-FFF2-40B4-BE49-F238E27FC236}">
              <a16:creationId xmlns:a16="http://schemas.microsoft.com/office/drawing/2014/main" id="{00000000-0008-0000-0300-000077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6" name="Text 685">
          <a:extLst>
            <a:ext uri="{FF2B5EF4-FFF2-40B4-BE49-F238E27FC236}">
              <a16:creationId xmlns:a16="http://schemas.microsoft.com/office/drawing/2014/main" id="{00000000-0008-0000-0300-000078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7" name="Text 686">
          <a:extLst>
            <a:ext uri="{FF2B5EF4-FFF2-40B4-BE49-F238E27FC236}">
              <a16:creationId xmlns:a16="http://schemas.microsoft.com/office/drawing/2014/main" id="{00000000-0008-0000-0300-000079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8" name="Text 687">
          <a:extLst>
            <a:ext uri="{FF2B5EF4-FFF2-40B4-BE49-F238E27FC236}">
              <a16:creationId xmlns:a16="http://schemas.microsoft.com/office/drawing/2014/main" id="{00000000-0008-0000-0300-00007A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9" name="Text 688">
          <a:extLst>
            <a:ext uri="{FF2B5EF4-FFF2-40B4-BE49-F238E27FC236}">
              <a16:creationId xmlns:a16="http://schemas.microsoft.com/office/drawing/2014/main" id="{00000000-0008-0000-0300-00007B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0" name="Text 689">
          <a:extLst>
            <a:ext uri="{FF2B5EF4-FFF2-40B4-BE49-F238E27FC236}">
              <a16:creationId xmlns:a16="http://schemas.microsoft.com/office/drawing/2014/main" id="{00000000-0008-0000-0300-00007C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1" name="Text 690">
          <a:extLst>
            <a:ext uri="{FF2B5EF4-FFF2-40B4-BE49-F238E27FC236}">
              <a16:creationId xmlns:a16="http://schemas.microsoft.com/office/drawing/2014/main" id="{00000000-0008-0000-0300-00007D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2" name="Text 691">
          <a:extLst>
            <a:ext uri="{FF2B5EF4-FFF2-40B4-BE49-F238E27FC236}">
              <a16:creationId xmlns:a16="http://schemas.microsoft.com/office/drawing/2014/main" id="{00000000-0008-0000-0300-00007E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3" name="Text 692">
          <a:extLst>
            <a:ext uri="{FF2B5EF4-FFF2-40B4-BE49-F238E27FC236}">
              <a16:creationId xmlns:a16="http://schemas.microsoft.com/office/drawing/2014/main" id="{00000000-0008-0000-0300-00007F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4" name="Text 693">
          <a:extLst>
            <a:ext uri="{FF2B5EF4-FFF2-40B4-BE49-F238E27FC236}">
              <a16:creationId xmlns:a16="http://schemas.microsoft.com/office/drawing/2014/main" id="{00000000-0008-0000-0300-000080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5" name="Text 694">
          <a:extLst>
            <a:ext uri="{FF2B5EF4-FFF2-40B4-BE49-F238E27FC236}">
              <a16:creationId xmlns:a16="http://schemas.microsoft.com/office/drawing/2014/main" id="{00000000-0008-0000-0300-000081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6" name="Text 695">
          <a:extLst>
            <a:ext uri="{FF2B5EF4-FFF2-40B4-BE49-F238E27FC236}">
              <a16:creationId xmlns:a16="http://schemas.microsoft.com/office/drawing/2014/main" id="{00000000-0008-0000-0300-000082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7" name="Text 696">
          <a:extLst>
            <a:ext uri="{FF2B5EF4-FFF2-40B4-BE49-F238E27FC236}">
              <a16:creationId xmlns:a16="http://schemas.microsoft.com/office/drawing/2014/main" id="{00000000-0008-0000-0300-000083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8" name="Text 697">
          <a:extLst>
            <a:ext uri="{FF2B5EF4-FFF2-40B4-BE49-F238E27FC236}">
              <a16:creationId xmlns:a16="http://schemas.microsoft.com/office/drawing/2014/main" id="{00000000-0008-0000-0300-000084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9" name="Text 698">
          <a:extLst>
            <a:ext uri="{FF2B5EF4-FFF2-40B4-BE49-F238E27FC236}">
              <a16:creationId xmlns:a16="http://schemas.microsoft.com/office/drawing/2014/main" id="{00000000-0008-0000-0300-000085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70" name="Text 699">
          <a:extLst>
            <a:ext uri="{FF2B5EF4-FFF2-40B4-BE49-F238E27FC236}">
              <a16:creationId xmlns:a16="http://schemas.microsoft.com/office/drawing/2014/main" id="{00000000-0008-0000-0300-000086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1" name="Text 700">
          <a:extLst>
            <a:ext uri="{FF2B5EF4-FFF2-40B4-BE49-F238E27FC236}">
              <a16:creationId xmlns:a16="http://schemas.microsoft.com/office/drawing/2014/main" id="{00000000-0008-0000-0300-00008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2" name="Text 701">
          <a:extLst>
            <a:ext uri="{FF2B5EF4-FFF2-40B4-BE49-F238E27FC236}">
              <a16:creationId xmlns:a16="http://schemas.microsoft.com/office/drawing/2014/main" id="{00000000-0008-0000-0300-00008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3" name="Text 702">
          <a:extLst>
            <a:ext uri="{FF2B5EF4-FFF2-40B4-BE49-F238E27FC236}">
              <a16:creationId xmlns:a16="http://schemas.microsoft.com/office/drawing/2014/main" id="{00000000-0008-0000-0300-00008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4" name="Text 703">
          <a:extLst>
            <a:ext uri="{FF2B5EF4-FFF2-40B4-BE49-F238E27FC236}">
              <a16:creationId xmlns:a16="http://schemas.microsoft.com/office/drawing/2014/main" id="{00000000-0008-0000-0300-00008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5" name="Text 704">
          <a:extLst>
            <a:ext uri="{FF2B5EF4-FFF2-40B4-BE49-F238E27FC236}">
              <a16:creationId xmlns:a16="http://schemas.microsoft.com/office/drawing/2014/main" id="{00000000-0008-0000-0300-00008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6" name="Text 705">
          <a:extLst>
            <a:ext uri="{FF2B5EF4-FFF2-40B4-BE49-F238E27FC236}">
              <a16:creationId xmlns:a16="http://schemas.microsoft.com/office/drawing/2014/main" id="{00000000-0008-0000-0300-00008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7" name="Text 706">
          <a:extLst>
            <a:ext uri="{FF2B5EF4-FFF2-40B4-BE49-F238E27FC236}">
              <a16:creationId xmlns:a16="http://schemas.microsoft.com/office/drawing/2014/main" id="{00000000-0008-0000-0300-00008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8" name="Text 707">
          <a:extLst>
            <a:ext uri="{FF2B5EF4-FFF2-40B4-BE49-F238E27FC236}">
              <a16:creationId xmlns:a16="http://schemas.microsoft.com/office/drawing/2014/main" id="{00000000-0008-0000-0300-00008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9" name="Text 708">
          <a:extLst>
            <a:ext uri="{FF2B5EF4-FFF2-40B4-BE49-F238E27FC236}">
              <a16:creationId xmlns:a16="http://schemas.microsoft.com/office/drawing/2014/main" id="{00000000-0008-0000-0300-00008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0" name="Text 709">
          <a:extLst>
            <a:ext uri="{FF2B5EF4-FFF2-40B4-BE49-F238E27FC236}">
              <a16:creationId xmlns:a16="http://schemas.microsoft.com/office/drawing/2014/main" id="{00000000-0008-0000-0300-00009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1" name="Text 710">
          <a:extLst>
            <a:ext uri="{FF2B5EF4-FFF2-40B4-BE49-F238E27FC236}">
              <a16:creationId xmlns:a16="http://schemas.microsoft.com/office/drawing/2014/main" id="{00000000-0008-0000-0300-00009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2" name="Text 711">
          <a:extLst>
            <a:ext uri="{FF2B5EF4-FFF2-40B4-BE49-F238E27FC236}">
              <a16:creationId xmlns:a16="http://schemas.microsoft.com/office/drawing/2014/main" id="{00000000-0008-0000-0300-00009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3" name="Text 712">
          <a:extLst>
            <a:ext uri="{FF2B5EF4-FFF2-40B4-BE49-F238E27FC236}">
              <a16:creationId xmlns:a16="http://schemas.microsoft.com/office/drawing/2014/main" id="{00000000-0008-0000-0300-00009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4" name="Text 713">
          <a:extLst>
            <a:ext uri="{FF2B5EF4-FFF2-40B4-BE49-F238E27FC236}">
              <a16:creationId xmlns:a16="http://schemas.microsoft.com/office/drawing/2014/main" id="{00000000-0008-0000-0300-00009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5" name="Text 714">
          <a:extLst>
            <a:ext uri="{FF2B5EF4-FFF2-40B4-BE49-F238E27FC236}">
              <a16:creationId xmlns:a16="http://schemas.microsoft.com/office/drawing/2014/main" id="{00000000-0008-0000-0300-00009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6" name="Text 715">
          <a:extLst>
            <a:ext uri="{FF2B5EF4-FFF2-40B4-BE49-F238E27FC236}">
              <a16:creationId xmlns:a16="http://schemas.microsoft.com/office/drawing/2014/main" id="{00000000-0008-0000-0300-00009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7" name="Text 716">
          <a:extLst>
            <a:ext uri="{FF2B5EF4-FFF2-40B4-BE49-F238E27FC236}">
              <a16:creationId xmlns:a16="http://schemas.microsoft.com/office/drawing/2014/main" id="{00000000-0008-0000-0300-00009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8" name="Text 717">
          <a:extLst>
            <a:ext uri="{FF2B5EF4-FFF2-40B4-BE49-F238E27FC236}">
              <a16:creationId xmlns:a16="http://schemas.microsoft.com/office/drawing/2014/main" id="{00000000-0008-0000-0300-00009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9" name="Text 718">
          <a:extLst>
            <a:ext uri="{FF2B5EF4-FFF2-40B4-BE49-F238E27FC236}">
              <a16:creationId xmlns:a16="http://schemas.microsoft.com/office/drawing/2014/main" id="{00000000-0008-0000-0300-00009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0" name="Text 719">
          <a:extLst>
            <a:ext uri="{FF2B5EF4-FFF2-40B4-BE49-F238E27FC236}">
              <a16:creationId xmlns:a16="http://schemas.microsoft.com/office/drawing/2014/main" id="{00000000-0008-0000-0300-00009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1" name="Text 720">
          <a:extLst>
            <a:ext uri="{FF2B5EF4-FFF2-40B4-BE49-F238E27FC236}">
              <a16:creationId xmlns:a16="http://schemas.microsoft.com/office/drawing/2014/main" id="{00000000-0008-0000-0300-00009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2" name="Text 721">
          <a:extLst>
            <a:ext uri="{FF2B5EF4-FFF2-40B4-BE49-F238E27FC236}">
              <a16:creationId xmlns:a16="http://schemas.microsoft.com/office/drawing/2014/main" id="{00000000-0008-0000-0300-00009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3" name="Text 722">
          <a:extLst>
            <a:ext uri="{FF2B5EF4-FFF2-40B4-BE49-F238E27FC236}">
              <a16:creationId xmlns:a16="http://schemas.microsoft.com/office/drawing/2014/main" id="{00000000-0008-0000-0300-00009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4" name="Text 723">
          <a:extLst>
            <a:ext uri="{FF2B5EF4-FFF2-40B4-BE49-F238E27FC236}">
              <a16:creationId xmlns:a16="http://schemas.microsoft.com/office/drawing/2014/main" id="{00000000-0008-0000-0300-00009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5" name="Text 724">
          <a:extLst>
            <a:ext uri="{FF2B5EF4-FFF2-40B4-BE49-F238E27FC236}">
              <a16:creationId xmlns:a16="http://schemas.microsoft.com/office/drawing/2014/main" id="{00000000-0008-0000-0300-00009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6" name="Text 725">
          <a:extLst>
            <a:ext uri="{FF2B5EF4-FFF2-40B4-BE49-F238E27FC236}">
              <a16:creationId xmlns:a16="http://schemas.microsoft.com/office/drawing/2014/main" id="{00000000-0008-0000-0300-0000A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7" name="Text 726">
          <a:extLst>
            <a:ext uri="{FF2B5EF4-FFF2-40B4-BE49-F238E27FC236}">
              <a16:creationId xmlns:a16="http://schemas.microsoft.com/office/drawing/2014/main" id="{00000000-0008-0000-0300-0000A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8" name="Text 727">
          <a:extLst>
            <a:ext uri="{FF2B5EF4-FFF2-40B4-BE49-F238E27FC236}">
              <a16:creationId xmlns:a16="http://schemas.microsoft.com/office/drawing/2014/main" id="{00000000-0008-0000-0300-0000A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9" name="Text 728">
          <a:extLst>
            <a:ext uri="{FF2B5EF4-FFF2-40B4-BE49-F238E27FC236}">
              <a16:creationId xmlns:a16="http://schemas.microsoft.com/office/drawing/2014/main" id="{00000000-0008-0000-0300-0000A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0" name="Text 729">
          <a:extLst>
            <a:ext uri="{FF2B5EF4-FFF2-40B4-BE49-F238E27FC236}">
              <a16:creationId xmlns:a16="http://schemas.microsoft.com/office/drawing/2014/main" id="{00000000-0008-0000-0300-0000A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1" name="Text 730">
          <a:extLst>
            <a:ext uri="{FF2B5EF4-FFF2-40B4-BE49-F238E27FC236}">
              <a16:creationId xmlns:a16="http://schemas.microsoft.com/office/drawing/2014/main" id="{00000000-0008-0000-0300-0000A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2" name="Text 731">
          <a:extLst>
            <a:ext uri="{FF2B5EF4-FFF2-40B4-BE49-F238E27FC236}">
              <a16:creationId xmlns:a16="http://schemas.microsoft.com/office/drawing/2014/main" id="{00000000-0008-0000-0300-0000A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3" name="Text 732">
          <a:extLst>
            <a:ext uri="{FF2B5EF4-FFF2-40B4-BE49-F238E27FC236}">
              <a16:creationId xmlns:a16="http://schemas.microsoft.com/office/drawing/2014/main" id="{00000000-0008-0000-0300-0000A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4" name="Text 733">
          <a:extLst>
            <a:ext uri="{FF2B5EF4-FFF2-40B4-BE49-F238E27FC236}">
              <a16:creationId xmlns:a16="http://schemas.microsoft.com/office/drawing/2014/main" id="{00000000-0008-0000-0300-0000A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5" name="Text 734">
          <a:extLst>
            <a:ext uri="{FF2B5EF4-FFF2-40B4-BE49-F238E27FC236}">
              <a16:creationId xmlns:a16="http://schemas.microsoft.com/office/drawing/2014/main" id="{00000000-0008-0000-0300-0000A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6" name="Text 735">
          <a:extLst>
            <a:ext uri="{FF2B5EF4-FFF2-40B4-BE49-F238E27FC236}">
              <a16:creationId xmlns:a16="http://schemas.microsoft.com/office/drawing/2014/main" id="{00000000-0008-0000-0300-0000AA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7" name="Text 736">
          <a:extLst>
            <a:ext uri="{FF2B5EF4-FFF2-40B4-BE49-F238E27FC236}">
              <a16:creationId xmlns:a16="http://schemas.microsoft.com/office/drawing/2014/main" id="{00000000-0008-0000-0300-0000AB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8" name="Text 737">
          <a:extLst>
            <a:ext uri="{FF2B5EF4-FFF2-40B4-BE49-F238E27FC236}">
              <a16:creationId xmlns:a16="http://schemas.microsoft.com/office/drawing/2014/main" id="{00000000-0008-0000-0300-0000A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9" name="Text 738">
          <a:extLst>
            <a:ext uri="{FF2B5EF4-FFF2-40B4-BE49-F238E27FC236}">
              <a16:creationId xmlns:a16="http://schemas.microsoft.com/office/drawing/2014/main" id="{00000000-0008-0000-0300-0000A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0" name="Text 739">
          <a:extLst>
            <a:ext uri="{FF2B5EF4-FFF2-40B4-BE49-F238E27FC236}">
              <a16:creationId xmlns:a16="http://schemas.microsoft.com/office/drawing/2014/main" id="{00000000-0008-0000-0300-0000A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1" name="Text 740">
          <a:extLst>
            <a:ext uri="{FF2B5EF4-FFF2-40B4-BE49-F238E27FC236}">
              <a16:creationId xmlns:a16="http://schemas.microsoft.com/office/drawing/2014/main" id="{00000000-0008-0000-0300-0000A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2" name="Text 741">
          <a:extLst>
            <a:ext uri="{FF2B5EF4-FFF2-40B4-BE49-F238E27FC236}">
              <a16:creationId xmlns:a16="http://schemas.microsoft.com/office/drawing/2014/main" id="{00000000-0008-0000-0300-0000B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3" name="Text 742">
          <a:extLst>
            <a:ext uri="{FF2B5EF4-FFF2-40B4-BE49-F238E27FC236}">
              <a16:creationId xmlns:a16="http://schemas.microsoft.com/office/drawing/2014/main" id="{00000000-0008-0000-0300-0000B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4" name="Text 743">
          <a:extLst>
            <a:ext uri="{FF2B5EF4-FFF2-40B4-BE49-F238E27FC236}">
              <a16:creationId xmlns:a16="http://schemas.microsoft.com/office/drawing/2014/main" id="{00000000-0008-0000-0300-0000B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5" name="Text 744">
          <a:extLst>
            <a:ext uri="{FF2B5EF4-FFF2-40B4-BE49-F238E27FC236}">
              <a16:creationId xmlns:a16="http://schemas.microsoft.com/office/drawing/2014/main" id="{00000000-0008-0000-0300-0000B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6" name="Text 745">
          <a:extLst>
            <a:ext uri="{FF2B5EF4-FFF2-40B4-BE49-F238E27FC236}">
              <a16:creationId xmlns:a16="http://schemas.microsoft.com/office/drawing/2014/main" id="{00000000-0008-0000-0300-0000B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7" name="Text 746">
          <a:extLst>
            <a:ext uri="{FF2B5EF4-FFF2-40B4-BE49-F238E27FC236}">
              <a16:creationId xmlns:a16="http://schemas.microsoft.com/office/drawing/2014/main" id="{00000000-0008-0000-0300-0000B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8" name="Text 747">
          <a:extLst>
            <a:ext uri="{FF2B5EF4-FFF2-40B4-BE49-F238E27FC236}">
              <a16:creationId xmlns:a16="http://schemas.microsoft.com/office/drawing/2014/main" id="{00000000-0008-0000-0300-0000B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9" name="Text 748">
          <a:extLst>
            <a:ext uri="{FF2B5EF4-FFF2-40B4-BE49-F238E27FC236}">
              <a16:creationId xmlns:a16="http://schemas.microsoft.com/office/drawing/2014/main" id="{00000000-0008-0000-0300-0000B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0" name="Text 749">
          <a:extLst>
            <a:ext uri="{FF2B5EF4-FFF2-40B4-BE49-F238E27FC236}">
              <a16:creationId xmlns:a16="http://schemas.microsoft.com/office/drawing/2014/main" id="{00000000-0008-0000-0300-0000B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1" name="Text 750">
          <a:extLst>
            <a:ext uri="{FF2B5EF4-FFF2-40B4-BE49-F238E27FC236}">
              <a16:creationId xmlns:a16="http://schemas.microsoft.com/office/drawing/2014/main" id="{00000000-0008-0000-0300-0000B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2" name="Text 751">
          <a:extLst>
            <a:ext uri="{FF2B5EF4-FFF2-40B4-BE49-F238E27FC236}">
              <a16:creationId xmlns:a16="http://schemas.microsoft.com/office/drawing/2014/main" id="{00000000-0008-0000-0300-0000B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3" name="Text 752">
          <a:extLst>
            <a:ext uri="{FF2B5EF4-FFF2-40B4-BE49-F238E27FC236}">
              <a16:creationId xmlns:a16="http://schemas.microsoft.com/office/drawing/2014/main" id="{00000000-0008-0000-0300-0000B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4" name="Text 753">
          <a:extLst>
            <a:ext uri="{FF2B5EF4-FFF2-40B4-BE49-F238E27FC236}">
              <a16:creationId xmlns:a16="http://schemas.microsoft.com/office/drawing/2014/main" id="{00000000-0008-0000-0300-0000B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5" name="Text 754">
          <a:extLst>
            <a:ext uri="{FF2B5EF4-FFF2-40B4-BE49-F238E27FC236}">
              <a16:creationId xmlns:a16="http://schemas.microsoft.com/office/drawing/2014/main" id="{00000000-0008-0000-0300-0000B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6" name="Text 755">
          <a:extLst>
            <a:ext uri="{FF2B5EF4-FFF2-40B4-BE49-F238E27FC236}">
              <a16:creationId xmlns:a16="http://schemas.microsoft.com/office/drawing/2014/main" id="{00000000-0008-0000-0300-0000B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7" name="Text 756">
          <a:extLst>
            <a:ext uri="{FF2B5EF4-FFF2-40B4-BE49-F238E27FC236}">
              <a16:creationId xmlns:a16="http://schemas.microsoft.com/office/drawing/2014/main" id="{00000000-0008-0000-0300-0000B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8" name="Text 757">
          <a:extLst>
            <a:ext uri="{FF2B5EF4-FFF2-40B4-BE49-F238E27FC236}">
              <a16:creationId xmlns:a16="http://schemas.microsoft.com/office/drawing/2014/main" id="{00000000-0008-0000-0300-0000C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9" name="Text 758">
          <a:extLst>
            <a:ext uri="{FF2B5EF4-FFF2-40B4-BE49-F238E27FC236}">
              <a16:creationId xmlns:a16="http://schemas.microsoft.com/office/drawing/2014/main" id="{00000000-0008-0000-0300-0000C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0" name="Text 759">
          <a:extLst>
            <a:ext uri="{FF2B5EF4-FFF2-40B4-BE49-F238E27FC236}">
              <a16:creationId xmlns:a16="http://schemas.microsoft.com/office/drawing/2014/main" id="{00000000-0008-0000-0300-0000C2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1" name="Text 760">
          <a:extLst>
            <a:ext uri="{FF2B5EF4-FFF2-40B4-BE49-F238E27FC236}">
              <a16:creationId xmlns:a16="http://schemas.microsoft.com/office/drawing/2014/main" id="{00000000-0008-0000-0300-0000C3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2" name="Text 761">
          <a:extLst>
            <a:ext uri="{FF2B5EF4-FFF2-40B4-BE49-F238E27FC236}">
              <a16:creationId xmlns:a16="http://schemas.microsoft.com/office/drawing/2014/main" id="{00000000-0008-0000-0300-0000C4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3" name="Text 762">
          <a:extLst>
            <a:ext uri="{FF2B5EF4-FFF2-40B4-BE49-F238E27FC236}">
              <a16:creationId xmlns:a16="http://schemas.microsoft.com/office/drawing/2014/main" id="{00000000-0008-0000-0300-0000C5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4" name="Text 763">
          <a:extLst>
            <a:ext uri="{FF2B5EF4-FFF2-40B4-BE49-F238E27FC236}">
              <a16:creationId xmlns:a16="http://schemas.microsoft.com/office/drawing/2014/main" id="{00000000-0008-0000-0300-0000C6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5" name="Text 764">
          <a:extLst>
            <a:ext uri="{FF2B5EF4-FFF2-40B4-BE49-F238E27FC236}">
              <a16:creationId xmlns:a16="http://schemas.microsoft.com/office/drawing/2014/main" id="{00000000-0008-0000-0300-0000C7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6" name="Text 765">
          <a:extLst>
            <a:ext uri="{FF2B5EF4-FFF2-40B4-BE49-F238E27FC236}">
              <a16:creationId xmlns:a16="http://schemas.microsoft.com/office/drawing/2014/main" id="{00000000-0008-0000-0300-0000C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7" name="Text 766">
          <a:extLst>
            <a:ext uri="{FF2B5EF4-FFF2-40B4-BE49-F238E27FC236}">
              <a16:creationId xmlns:a16="http://schemas.microsoft.com/office/drawing/2014/main" id="{00000000-0008-0000-0300-0000C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8" name="Text 767">
          <a:extLst>
            <a:ext uri="{FF2B5EF4-FFF2-40B4-BE49-F238E27FC236}">
              <a16:creationId xmlns:a16="http://schemas.microsoft.com/office/drawing/2014/main" id="{00000000-0008-0000-0300-0000CA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9" name="Text 768">
          <a:extLst>
            <a:ext uri="{FF2B5EF4-FFF2-40B4-BE49-F238E27FC236}">
              <a16:creationId xmlns:a16="http://schemas.microsoft.com/office/drawing/2014/main" id="{00000000-0008-0000-0300-0000CB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0" name="Text 769">
          <a:extLst>
            <a:ext uri="{FF2B5EF4-FFF2-40B4-BE49-F238E27FC236}">
              <a16:creationId xmlns:a16="http://schemas.microsoft.com/office/drawing/2014/main" id="{00000000-0008-0000-0300-0000C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1" name="Text 770">
          <a:extLst>
            <a:ext uri="{FF2B5EF4-FFF2-40B4-BE49-F238E27FC236}">
              <a16:creationId xmlns:a16="http://schemas.microsoft.com/office/drawing/2014/main" id="{00000000-0008-0000-0300-0000C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2" name="Text 771">
          <a:extLst>
            <a:ext uri="{FF2B5EF4-FFF2-40B4-BE49-F238E27FC236}">
              <a16:creationId xmlns:a16="http://schemas.microsoft.com/office/drawing/2014/main" id="{00000000-0008-0000-0300-0000C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3" name="Text 772">
          <a:extLst>
            <a:ext uri="{FF2B5EF4-FFF2-40B4-BE49-F238E27FC236}">
              <a16:creationId xmlns:a16="http://schemas.microsoft.com/office/drawing/2014/main" id="{00000000-0008-0000-0300-0000C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4" name="Text 773">
          <a:extLst>
            <a:ext uri="{FF2B5EF4-FFF2-40B4-BE49-F238E27FC236}">
              <a16:creationId xmlns:a16="http://schemas.microsoft.com/office/drawing/2014/main" id="{00000000-0008-0000-0300-0000D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5" name="Text 774">
          <a:extLst>
            <a:ext uri="{FF2B5EF4-FFF2-40B4-BE49-F238E27FC236}">
              <a16:creationId xmlns:a16="http://schemas.microsoft.com/office/drawing/2014/main" id="{00000000-0008-0000-0300-0000D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6" name="Text 775">
          <a:extLst>
            <a:ext uri="{FF2B5EF4-FFF2-40B4-BE49-F238E27FC236}">
              <a16:creationId xmlns:a16="http://schemas.microsoft.com/office/drawing/2014/main" id="{00000000-0008-0000-0300-0000D2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7" name="Text 776">
          <a:extLst>
            <a:ext uri="{FF2B5EF4-FFF2-40B4-BE49-F238E27FC236}">
              <a16:creationId xmlns:a16="http://schemas.microsoft.com/office/drawing/2014/main" id="{00000000-0008-0000-0300-0000D3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8" name="Text 777">
          <a:extLst>
            <a:ext uri="{FF2B5EF4-FFF2-40B4-BE49-F238E27FC236}">
              <a16:creationId xmlns:a16="http://schemas.microsoft.com/office/drawing/2014/main" id="{00000000-0008-0000-0300-0000D4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9" name="Text 778">
          <a:extLst>
            <a:ext uri="{FF2B5EF4-FFF2-40B4-BE49-F238E27FC236}">
              <a16:creationId xmlns:a16="http://schemas.microsoft.com/office/drawing/2014/main" id="{00000000-0008-0000-0300-0000D5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0" name="Text 779">
          <a:extLst>
            <a:ext uri="{FF2B5EF4-FFF2-40B4-BE49-F238E27FC236}">
              <a16:creationId xmlns:a16="http://schemas.microsoft.com/office/drawing/2014/main" id="{00000000-0008-0000-0300-0000D6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1" name="Text 780">
          <a:extLst>
            <a:ext uri="{FF2B5EF4-FFF2-40B4-BE49-F238E27FC236}">
              <a16:creationId xmlns:a16="http://schemas.microsoft.com/office/drawing/2014/main" id="{00000000-0008-0000-0300-0000D7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2" name="Text 781">
          <a:extLst>
            <a:ext uri="{FF2B5EF4-FFF2-40B4-BE49-F238E27FC236}">
              <a16:creationId xmlns:a16="http://schemas.microsoft.com/office/drawing/2014/main" id="{00000000-0008-0000-0300-0000D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3" name="Text 782">
          <a:extLst>
            <a:ext uri="{FF2B5EF4-FFF2-40B4-BE49-F238E27FC236}">
              <a16:creationId xmlns:a16="http://schemas.microsoft.com/office/drawing/2014/main" id="{00000000-0008-0000-0300-0000D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4" name="Text 211">
          <a:extLst>
            <a:ext uri="{FF2B5EF4-FFF2-40B4-BE49-F238E27FC236}">
              <a16:creationId xmlns:a16="http://schemas.microsoft.com/office/drawing/2014/main" id="{00000000-0008-0000-0300-0000DA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5" name="Text 212">
          <a:extLst>
            <a:ext uri="{FF2B5EF4-FFF2-40B4-BE49-F238E27FC236}">
              <a16:creationId xmlns:a16="http://schemas.microsoft.com/office/drawing/2014/main" id="{00000000-0008-0000-0300-0000DB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6" name="Text 307">
          <a:extLst>
            <a:ext uri="{FF2B5EF4-FFF2-40B4-BE49-F238E27FC236}">
              <a16:creationId xmlns:a16="http://schemas.microsoft.com/office/drawing/2014/main" id="{00000000-0008-0000-0300-0000DC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7" name="Text 308">
          <a:extLst>
            <a:ext uri="{FF2B5EF4-FFF2-40B4-BE49-F238E27FC236}">
              <a16:creationId xmlns:a16="http://schemas.microsoft.com/office/drawing/2014/main" id="{00000000-0008-0000-0300-0000DD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8" name="Text 381">
          <a:extLst>
            <a:ext uri="{FF2B5EF4-FFF2-40B4-BE49-F238E27FC236}">
              <a16:creationId xmlns:a16="http://schemas.microsoft.com/office/drawing/2014/main" id="{00000000-0008-0000-0300-0000DE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9" name="Text 382">
          <a:extLst>
            <a:ext uri="{FF2B5EF4-FFF2-40B4-BE49-F238E27FC236}">
              <a16:creationId xmlns:a16="http://schemas.microsoft.com/office/drawing/2014/main" id="{00000000-0008-0000-0300-0000DF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60" name="Text 385">
          <a:extLst>
            <a:ext uri="{FF2B5EF4-FFF2-40B4-BE49-F238E27FC236}">
              <a16:creationId xmlns:a16="http://schemas.microsoft.com/office/drawing/2014/main" id="{00000000-0008-0000-0300-0000E0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50060</xdr:colOff>
      <xdr:row>19</xdr:row>
      <xdr:rowOff>46008</xdr:rowOff>
    </xdr:from>
    <xdr:to>
      <xdr:col>6</xdr:col>
      <xdr:colOff>136324</xdr:colOff>
      <xdr:row>20</xdr:row>
      <xdr:rowOff>28755</xdr:rowOff>
    </xdr:to>
    <xdr:sp macro="" textlink="">
      <xdr:nvSpPr>
        <xdr:cNvPr id="1761" name="Text 386">
          <a:extLst>
            <a:ext uri="{FF2B5EF4-FFF2-40B4-BE49-F238E27FC236}">
              <a16:creationId xmlns:a16="http://schemas.microsoft.com/office/drawing/2014/main" id="{00000000-0008-0000-0300-0000E1060000}"/>
            </a:ext>
          </a:extLst>
        </xdr:cNvPr>
        <xdr:cNvSpPr txBox="1">
          <a:spLocks noChangeArrowheads="1"/>
        </xdr:cNvSpPr>
      </xdr:nvSpPr>
      <xdr:spPr bwMode="auto">
        <a:xfrm>
          <a:off x="4712115" y="3523499"/>
          <a:ext cx="86264" cy="1836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2" name="Text 451">
          <a:extLst>
            <a:ext uri="{FF2B5EF4-FFF2-40B4-BE49-F238E27FC236}">
              <a16:creationId xmlns:a16="http://schemas.microsoft.com/office/drawing/2014/main" id="{00000000-0008-0000-0300-0000E2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3" name="Text 452">
          <a:extLst>
            <a:ext uri="{FF2B5EF4-FFF2-40B4-BE49-F238E27FC236}">
              <a16:creationId xmlns:a16="http://schemas.microsoft.com/office/drawing/2014/main" id="{00000000-0008-0000-0300-0000E3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4" name="Text 457">
          <a:extLst>
            <a:ext uri="{FF2B5EF4-FFF2-40B4-BE49-F238E27FC236}">
              <a16:creationId xmlns:a16="http://schemas.microsoft.com/office/drawing/2014/main" id="{00000000-0008-0000-0300-0000E4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5" name="Text 458">
          <a:extLst>
            <a:ext uri="{FF2B5EF4-FFF2-40B4-BE49-F238E27FC236}">
              <a16:creationId xmlns:a16="http://schemas.microsoft.com/office/drawing/2014/main" id="{00000000-0008-0000-0300-0000E5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6" name="Text 459">
          <a:extLst>
            <a:ext uri="{FF2B5EF4-FFF2-40B4-BE49-F238E27FC236}">
              <a16:creationId xmlns:a16="http://schemas.microsoft.com/office/drawing/2014/main" id="{00000000-0008-0000-0300-0000E6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7" name="Text 460">
          <a:extLst>
            <a:ext uri="{FF2B5EF4-FFF2-40B4-BE49-F238E27FC236}">
              <a16:creationId xmlns:a16="http://schemas.microsoft.com/office/drawing/2014/main" id="{00000000-0008-0000-0300-0000E7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31</xdr:row>
      <xdr:rowOff>189781</xdr:rowOff>
    </xdr:from>
    <xdr:to>
      <xdr:col>6</xdr:col>
      <xdr:colOff>146649</xdr:colOff>
      <xdr:row>32</xdr:row>
      <xdr:rowOff>189781</xdr:rowOff>
    </xdr:to>
    <xdr:sp macro="" textlink="">
      <xdr:nvSpPr>
        <xdr:cNvPr id="1768" name="Text 461">
          <a:extLst>
            <a:ext uri="{FF2B5EF4-FFF2-40B4-BE49-F238E27FC236}">
              <a16:creationId xmlns:a16="http://schemas.microsoft.com/office/drawing/2014/main" id="{00000000-0008-0000-0300-0000E8060000}"/>
            </a:ext>
          </a:extLst>
        </xdr:cNvPr>
        <xdr:cNvSpPr txBox="1">
          <a:spLocks noChangeArrowheads="1"/>
        </xdr:cNvSpPr>
      </xdr:nvSpPr>
      <xdr:spPr bwMode="auto">
        <a:xfrm>
          <a:off x="4716205" y="604956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27</xdr:row>
      <xdr:rowOff>114300</xdr:rowOff>
    </xdr:from>
    <xdr:to>
      <xdr:col>6</xdr:col>
      <xdr:colOff>198120</xdr:colOff>
      <xdr:row>28</xdr:row>
      <xdr:rowOff>114300</xdr:rowOff>
    </xdr:to>
    <xdr:sp macro="" textlink="">
      <xdr:nvSpPr>
        <xdr:cNvPr id="1769" name="Text 3">
          <a:extLst>
            <a:ext uri="{FF2B5EF4-FFF2-40B4-BE49-F238E27FC236}">
              <a16:creationId xmlns:a16="http://schemas.microsoft.com/office/drawing/2014/main" id="{00000000-0008-0000-0300-0000E9060000}"/>
            </a:ext>
          </a:extLst>
        </xdr:cNvPr>
        <xdr:cNvSpPr txBox="1">
          <a:spLocks noChangeArrowheads="1"/>
        </xdr:cNvSpPr>
      </xdr:nvSpPr>
      <xdr:spPr bwMode="auto">
        <a:xfrm>
          <a:off x="4625340" y="566166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26</xdr:row>
      <xdr:rowOff>114300</xdr:rowOff>
    </xdr:from>
    <xdr:to>
      <xdr:col>6</xdr:col>
      <xdr:colOff>198120</xdr:colOff>
      <xdr:row>27</xdr:row>
      <xdr:rowOff>106680</xdr:rowOff>
    </xdr:to>
    <xdr:sp macro="" textlink="">
      <xdr:nvSpPr>
        <xdr:cNvPr id="1770" name="Text 4">
          <a:extLst>
            <a:ext uri="{FF2B5EF4-FFF2-40B4-BE49-F238E27FC236}">
              <a16:creationId xmlns:a16="http://schemas.microsoft.com/office/drawing/2014/main" id="{00000000-0008-0000-0300-0000EA060000}"/>
            </a:ext>
          </a:extLst>
        </xdr:cNvPr>
        <xdr:cNvSpPr txBox="1">
          <a:spLocks noChangeArrowheads="1"/>
        </xdr:cNvSpPr>
      </xdr:nvSpPr>
      <xdr:spPr bwMode="auto">
        <a:xfrm>
          <a:off x="4625340" y="54559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71" name="Text 5">
          <a:extLst>
            <a:ext uri="{FF2B5EF4-FFF2-40B4-BE49-F238E27FC236}">
              <a16:creationId xmlns:a16="http://schemas.microsoft.com/office/drawing/2014/main" id="{00000000-0008-0000-0300-0000EB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72" name="Text 8">
          <a:extLst>
            <a:ext uri="{FF2B5EF4-FFF2-40B4-BE49-F238E27FC236}">
              <a16:creationId xmlns:a16="http://schemas.microsoft.com/office/drawing/2014/main" id="{00000000-0008-0000-0300-0000EC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3" name="Text 9">
          <a:extLst>
            <a:ext uri="{FF2B5EF4-FFF2-40B4-BE49-F238E27FC236}">
              <a16:creationId xmlns:a16="http://schemas.microsoft.com/office/drawing/2014/main" id="{00000000-0008-0000-0300-0000ED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74" name="Text 10">
          <a:extLst>
            <a:ext uri="{FF2B5EF4-FFF2-40B4-BE49-F238E27FC236}">
              <a16:creationId xmlns:a16="http://schemas.microsoft.com/office/drawing/2014/main" id="{00000000-0008-0000-0300-0000EE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5" name="Text 11">
          <a:extLst>
            <a:ext uri="{FF2B5EF4-FFF2-40B4-BE49-F238E27FC236}">
              <a16:creationId xmlns:a16="http://schemas.microsoft.com/office/drawing/2014/main" id="{00000000-0008-0000-0300-0000EF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76" name="Text 12">
          <a:extLst>
            <a:ext uri="{FF2B5EF4-FFF2-40B4-BE49-F238E27FC236}">
              <a16:creationId xmlns:a16="http://schemas.microsoft.com/office/drawing/2014/main" id="{00000000-0008-0000-0300-0000F0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7" name="Text 13">
          <a:extLst>
            <a:ext uri="{FF2B5EF4-FFF2-40B4-BE49-F238E27FC236}">
              <a16:creationId xmlns:a16="http://schemas.microsoft.com/office/drawing/2014/main" id="{00000000-0008-0000-0300-0000F1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8" name="Text 14">
          <a:extLst>
            <a:ext uri="{FF2B5EF4-FFF2-40B4-BE49-F238E27FC236}">
              <a16:creationId xmlns:a16="http://schemas.microsoft.com/office/drawing/2014/main" id="{00000000-0008-0000-0300-0000F2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9" name="Text 15">
          <a:extLst>
            <a:ext uri="{FF2B5EF4-FFF2-40B4-BE49-F238E27FC236}">
              <a16:creationId xmlns:a16="http://schemas.microsoft.com/office/drawing/2014/main" id="{00000000-0008-0000-0300-0000F3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27</xdr:row>
      <xdr:rowOff>114300</xdr:rowOff>
    </xdr:from>
    <xdr:to>
      <xdr:col>6</xdr:col>
      <xdr:colOff>198120</xdr:colOff>
      <xdr:row>28</xdr:row>
      <xdr:rowOff>114300</xdr:rowOff>
    </xdr:to>
    <xdr:sp macro="" textlink="">
      <xdr:nvSpPr>
        <xdr:cNvPr id="1780" name="Text 16">
          <a:extLst>
            <a:ext uri="{FF2B5EF4-FFF2-40B4-BE49-F238E27FC236}">
              <a16:creationId xmlns:a16="http://schemas.microsoft.com/office/drawing/2014/main" id="{00000000-0008-0000-0300-0000F4060000}"/>
            </a:ext>
          </a:extLst>
        </xdr:cNvPr>
        <xdr:cNvSpPr txBox="1">
          <a:spLocks noChangeArrowheads="1"/>
        </xdr:cNvSpPr>
      </xdr:nvSpPr>
      <xdr:spPr bwMode="auto">
        <a:xfrm>
          <a:off x="4625340" y="566166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26</xdr:row>
      <xdr:rowOff>114300</xdr:rowOff>
    </xdr:from>
    <xdr:to>
      <xdr:col>6</xdr:col>
      <xdr:colOff>198120</xdr:colOff>
      <xdr:row>27</xdr:row>
      <xdr:rowOff>106680</xdr:rowOff>
    </xdr:to>
    <xdr:sp macro="" textlink="">
      <xdr:nvSpPr>
        <xdr:cNvPr id="1781" name="Text 17">
          <a:extLst>
            <a:ext uri="{FF2B5EF4-FFF2-40B4-BE49-F238E27FC236}">
              <a16:creationId xmlns:a16="http://schemas.microsoft.com/office/drawing/2014/main" id="{00000000-0008-0000-0300-0000F5060000}"/>
            </a:ext>
          </a:extLst>
        </xdr:cNvPr>
        <xdr:cNvSpPr txBox="1">
          <a:spLocks noChangeArrowheads="1"/>
        </xdr:cNvSpPr>
      </xdr:nvSpPr>
      <xdr:spPr bwMode="auto">
        <a:xfrm>
          <a:off x="4625340" y="54559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82" name="Text 18">
          <a:extLst>
            <a:ext uri="{FF2B5EF4-FFF2-40B4-BE49-F238E27FC236}">
              <a16:creationId xmlns:a16="http://schemas.microsoft.com/office/drawing/2014/main" id="{00000000-0008-0000-0300-0000F6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83" name="Text 21">
          <a:extLst>
            <a:ext uri="{FF2B5EF4-FFF2-40B4-BE49-F238E27FC236}">
              <a16:creationId xmlns:a16="http://schemas.microsoft.com/office/drawing/2014/main" id="{00000000-0008-0000-0300-0000F7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84" name="Text 22">
          <a:extLst>
            <a:ext uri="{FF2B5EF4-FFF2-40B4-BE49-F238E27FC236}">
              <a16:creationId xmlns:a16="http://schemas.microsoft.com/office/drawing/2014/main" id="{00000000-0008-0000-0300-0000F8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85" name="Text 23">
          <a:extLst>
            <a:ext uri="{FF2B5EF4-FFF2-40B4-BE49-F238E27FC236}">
              <a16:creationId xmlns:a16="http://schemas.microsoft.com/office/drawing/2014/main" id="{00000000-0008-0000-0300-0000F9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86" name="Text 24">
          <a:extLst>
            <a:ext uri="{FF2B5EF4-FFF2-40B4-BE49-F238E27FC236}">
              <a16:creationId xmlns:a16="http://schemas.microsoft.com/office/drawing/2014/main" id="{00000000-0008-0000-0300-0000FA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87" name="Text 25">
          <a:extLst>
            <a:ext uri="{FF2B5EF4-FFF2-40B4-BE49-F238E27FC236}">
              <a16:creationId xmlns:a16="http://schemas.microsoft.com/office/drawing/2014/main" id="{00000000-0008-0000-0300-0000FB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88" name="Text 26">
          <a:extLst>
            <a:ext uri="{FF2B5EF4-FFF2-40B4-BE49-F238E27FC236}">
              <a16:creationId xmlns:a16="http://schemas.microsoft.com/office/drawing/2014/main" id="{00000000-0008-0000-0300-0000FC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89" name="Text 27">
          <a:extLst>
            <a:ext uri="{FF2B5EF4-FFF2-40B4-BE49-F238E27FC236}">
              <a16:creationId xmlns:a16="http://schemas.microsoft.com/office/drawing/2014/main" id="{00000000-0008-0000-0300-0000FD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90" name="Text 28">
          <a:extLst>
            <a:ext uri="{FF2B5EF4-FFF2-40B4-BE49-F238E27FC236}">
              <a16:creationId xmlns:a16="http://schemas.microsoft.com/office/drawing/2014/main" id="{00000000-0008-0000-0300-0000FE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791" name="Text 29">
          <a:extLst>
            <a:ext uri="{FF2B5EF4-FFF2-40B4-BE49-F238E27FC236}">
              <a16:creationId xmlns:a16="http://schemas.microsoft.com/office/drawing/2014/main" id="{00000000-0008-0000-0300-0000FF06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792" name="Text 30">
          <a:extLst>
            <a:ext uri="{FF2B5EF4-FFF2-40B4-BE49-F238E27FC236}">
              <a16:creationId xmlns:a16="http://schemas.microsoft.com/office/drawing/2014/main" id="{00000000-0008-0000-0300-000000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93" name="Text 33">
          <a:extLst>
            <a:ext uri="{FF2B5EF4-FFF2-40B4-BE49-F238E27FC236}">
              <a16:creationId xmlns:a16="http://schemas.microsoft.com/office/drawing/2014/main" id="{00000000-0008-0000-0300-000001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26</xdr:row>
      <xdr:rowOff>121920</xdr:rowOff>
    </xdr:from>
    <xdr:to>
      <xdr:col>6</xdr:col>
      <xdr:colOff>205740</xdr:colOff>
      <xdr:row>27</xdr:row>
      <xdr:rowOff>121920</xdr:rowOff>
    </xdr:to>
    <xdr:sp macro="" textlink="">
      <xdr:nvSpPr>
        <xdr:cNvPr id="1794" name="Text 34">
          <a:extLst>
            <a:ext uri="{FF2B5EF4-FFF2-40B4-BE49-F238E27FC236}">
              <a16:creationId xmlns:a16="http://schemas.microsoft.com/office/drawing/2014/main" id="{00000000-0008-0000-0300-000002070000}"/>
            </a:ext>
          </a:extLst>
        </xdr:cNvPr>
        <xdr:cNvSpPr txBox="1">
          <a:spLocks noChangeArrowheads="1"/>
        </xdr:cNvSpPr>
      </xdr:nvSpPr>
      <xdr:spPr bwMode="auto">
        <a:xfrm>
          <a:off x="4640580" y="546354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95" name="Text 35">
          <a:extLst>
            <a:ext uri="{FF2B5EF4-FFF2-40B4-BE49-F238E27FC236}">
              <a16:creationId xmlns:a16="http://schemas.microsoft.com/office/drawing/2014/main" id="{00000000-0008-0000-0300-000003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96" name="Text 38">
          <a:extLst>
            <a:ext uri="{FF2B5EF4-FFF2-40B4-BE49-F238E27FC236}">
              <a16:creationId xmlns:a16="http://schemas.microsoft.com/office/drawing/2014/main" id="{00000000-0008-0000-0300-000004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797" name="Text 39">
          <a:extLst>
            <a:ext uri="{FF2B5EF4-FFF2-40B4-BE49-F238E27FC236}">
              <a16:creationId xmlns:a16="http://schemas.microsoft.com/office/drawing/2014/main" id="{00000000-0008-0000-0300-000005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98" name="Text 40">
          <a:extLst>
            <a:ext uri="{FF2B5EF4-FFF2-40B4-BE49-F238E27FC236}">
              <a16:creationId xmlns:a16="http://schemas.microsoft.com/office/drawing/2014/main" id="{00000000-0008-0000-0300-000006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99" name="Text 41">
          <a:extLst>
            <a:ext uri="{FF2B5EF4-FFF2-40B4-BE49-F238E27FC236}">
              <a16:creationId xmlns:a16="http://schemas.microsoft.com/office/drawing/2014/main" id="{00000000-0008-0000-0300-000007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0" name="Text 42">
          <a:extLst>
            <a:ext uri="{FF2B5EF4-FFF2-40B4-BE49-F238E27FC236}">
              <a16:creationId xmlns:a16="http://schemas.microsoft.com/office/drawing/2014/main" id="{00000000-0008-0000-0300-000008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01" name="Text 43">
          <a:extLst>
            <a:ext uri="{FF2B5EF4-FFF2-40B4-BE49-F238E27FC236}">
              <a16:creationId xmlns:a16="http://schemas.microsoft.com/office/drawing/2014/main" id="{00000000-0008-0000-0300-000009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2" name="Text 44">
          <a:extLst>
            <a:ext uri="{FF2B5EF4-FFF2-40B4-BE49-F238E27FC236}">
              <a16:creationId xmlns:a16="http://schemas.microsoft.com/office/drawing/2014/main" id="{00000000-0008-0000-0300-00000A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3" name="Text 45">
          <a:extLst>
            <a:ext uri="{FF2B5EF4-FFF2-40B4-BE49-F238E27FC236}">
              <a16:creationId xmlns:a16="http://schemas.microsoft.com/office/drawing/2014/main" id="{00000000-0008-0000-0300-00000B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4" name="Text 46">
          <a:extLst>
            <a:ext uri="{FF2B5EF4-FFF2-40B4-BE49-F238E27FC236}">
              <a16:creationId xmlns:a16="http://schemas.microsoft.com/office/drawing/2014/main" id="{00000000-0008-0000-0300-00000C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5" name="Text 47">
          <a:extLst>
            <a:ext uri="{FF2B5EF4-FFF2-40B4-BE49-F238E27FC236}">
              <a16:creationId xmlns:a16="http://schemas.microsoft.com/office/drawing/2014/main" id="{00000000-0008-0000-0300-00000D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26</xdr:row>
      <xdr:rowOff>121920</xdr:rowOff>
    </xdr:from>
    <xdr:to>
      <xdr:col>6</xdr:col>
      <xdr:colOff>205740</xdr:colOff>
      <xdr:row>27</xdr:row>
      <xdr:rowOff>121920</xdr:rowOff>
    </xdr:to>
    <xdr:sp macro="" textlink="">
      <xdr:nvSpPr>
        <xdr:cNvPr id="1806" name="Text 48">
          <a:extLst>
            <a:ext uri="{FF2B5EF4-FFF2-40B4-BE49-F238E27FC236}">
              <a16:creationId xmlns:a16="http://schemas.microsoft.com/office/drawing/2014/main" id="{00000000-0008-0000-0300-00000E070000}"/>
            </a:ext>
          </a:extLst>
        </xdr:cNvPr>
        <xdr:cNvSpPr txBox="1">
          <a:spLocks noChangeArrowheads="1"/>
        </xdr:cNvSpPr>
      </xdr:nvSpPr>
      <xdr:spPr bwMode="auto">
        <a:xfrm>
          <a:off x="4640580" y="546354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07" name="Text 49">
          <a:extLst>
            <a:ext uri="{FF2B5EF4-FFF2-40B4-BE49-F238E27FC236}">
              <a16:creationId xmlns:a16="http://schemas.microsoft.com/office/drawing/2014/main" id="{00000000-0008-0000-0300-00000F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08" name="Text 52">
          <a:extLst>
            <a:ext uri="{FF2B5EF4-FFF2-40B4-BE49-F238E27FC236}">
              <a16:creationId xmlns:a16="http://schemas.microsoft.com/office/drawing/2014/main" id="{00000000-0008-0000-0300-000010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9" name="Text 53">
          <a:extLst>
            <a:ext uri="{FF2B5EF4-FFF2-40B4-BE49-F238E27FC236}">
              <a16:creationId xmlns:a16="http://schemas.microsoft.com/office/drawing/2014/main" id="{00000000-0008-0000-0300-000011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10" name="Text 54">
          <a:extLst>
            <a:ext uri="{FF2B5EF4-FFF2-40B4-BE49-F238E27FC236}">
              <a16:creationId xmlns:a16="http://schemas.microsoft.com/office/drawing/2014/main" id="{00000000-0008-0000-0300-000012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11" name="Text 55">
          <a:extLst>
            <a:ext uri="{FF2B5EF4-FFF2-40B4-BE49-F238E27FC236}">
              <a16:creationId xmlns:a16="http://schemas.microsoft.com/office/drawing/2014/main" id="{00000000-0008-0000-0300-000013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12" name="Text 56">
          <a:extLst>
            <a:ext uri="{FF2B5EF4-FFF2-40B4-BE49-F238E27FC236}">
              <a16:creationId xmlns:a16="http://schemas.microsoft.com/office/drawing/2014/main" id="{00000000-0008-0000-0300-000014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13" name="Text 57">
          <a:extLst>
            <a:ext uri="{FF2B5EF4-FFF2-40B4-BE49-F238E27FC236}">
              <a16:creationId xmlns:a16="http://schemas.microsoft.com/office/drawing/2014/main" id="{00000000-0008-0000-0300-000015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14" name="Text 58">
          <a:extLst>
            <a:ext uri="{FF2B5EF4-FFF2-40B4-BE49-F238E27FC236}">
              <a16:creationId xmlns:a16="http://schemas.microsoft.com/office/drawing/2014/main" id="{00000000-0008-0000-0300-000016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15" name="Text 59">
          <a:extLst>
            <a:ext uri="{FF2B5EF4-FFF2-40B4-BE49-F238E27FC236}">
              <a16:creationId xmlns:a16="http://schemas.microsoft.com/office/drawing/2014/main" id="{00000000-0008-0000-0300-000017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16" name="Text 60">
          <a:extLst>
            <a:ext uri="{FF2B5EF4-FFF2-40B4-BE49-F238E27FC236}">
              <a16:creationId xmlns:a16="http://schemas.microsoft.com/office/drawing/2014/main" id="{00000000-0008-0000-0300-000018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17" name="Text 61">
          <a:extLst>
            <a:ext uri="{FF2B5EF4-FFF2-40B4-BE49-F238E27FC236}">
              <a16:creationId xmlns:a16="http://schemas.microsoft.com/office/drawing/2014/main" id="{00000000-0008-0000-0300-000019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18" name="Text 64">
          <a:extLst>
            <a:ext uri="{FF2B5EF4-FFF2-40B4-BE49-F238E27FC236}">
              <a16:creationId xmlns:a16="http://schemas.microsoft.com/office/drawing/2014/main" id="{00000000-0008-0000-0300-00001A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27</xdr:row>
      <xdr:rowOff>114300</xdr:rowOff>
    </xdr:from>
    <xdr:to>
      <xdr:col>6</xdr:col>
      <xdr:colOff>198120</xdr:colOff>
      <xdr:row>28</xdr:row>
      <xdr:rowOff>114300</xdr:rowOff>
    </xdr:to>
    <xdr:sp macro="" textlink="">
      <xdr:nvSpPr>
        <xdr:cNvPr id="1819" name="Text 65">
          <a:extLst>
            <a:ext uri="{FF2B5EF4-FFF2-40B4-BE49-F238E27FC236}">
              <a16:creationId xmlns:a16="http://schemas.microsoft.com/office/drawing/2014/main" id="{00000000-0008-0000-0300-00001B070000}"/>
            </a:ext>
          </a:extLst>
        </xdr:cNvPr>
        <xdr:cNvSpPr txBox="1">
          <a:spLocks noChangeArrowheads="1"/>
        </xdr:cNvSpPr>
      </xdr:nvSpPr>
      <xdr:spPr bwMode="auto">
        <a:xfrm>
          <a:off x="4625340" y="566166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26</xdr:row>
      <xdr:rowOff>114300</xdr:rowOff>
    </xdr:from>
    <xdr:to>
      <xdr:col>6</xdr:col>
      <xdr:colOff>198120</xdr:colOff>
      <xdr:row>27</xdr:row>
      <xdr:rowOff>106680</xdr:rowOff>
    </xdr:to>
    <xdr:sp macro="" textlink="">
      <xdr:nvSpPr>
        <xdr:cNvPr id="1820" name="Text 66">
          <a:extLst>
            <a:ext uri="{FF2B5EF4-FFF2-40B4-BE49-F238E27FC236}">
              <a16:creationId xmlns:a16="http://schemas.microsoft.com/office/drawing/2014/main" id="{00000000-0008-0000-0300-00001C070000}"/>
            </a:ext>
          </a:extLst>
        </xdr:cNvPr>
        <xdr:cNvSpPr txBox="1">
          <a:spLocks noChangeArrowheads="1"/>
        </xdr:cNvSpPr>
      </xdr:nvSpPr>
      <xdr:spPr bwMode="auto">
        <a:xfrm>
          <a:off x="4625340" y="54559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21" name="Text 67">
          <a:extLst>
            <a:ext uri="{FF2B5EF4-FFF2-40B4-BE49-F238E27FC236}">
              <a16:creationId xmlns:a16="http://schemas.microsoft.com/office/drawing/2014/main" id="{00000000-0008-0000-0300-00001D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22" name="Text 70">
          <a:extLst>
            <a:ext uri="{FF2B5EF4-FFF2-40B4-BE49-F238E27FC236}">
              <a16:creationId xmlns:a16="http://schemas.microsoft.com/office/drawing/2014/main" id="{00000000-0008-0000-0300-00001E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3" name="Text 71">
          <a:extLst>
            <a:ext uri="{FF2B5EF4-FFF2-40B4-BE49-F238E27FC236}">
              <a16:creationId xmlns:a16="http://schemas.microsoft.com/office/drawing/2014/main" id="{00000000-0008-0000-0300-00001F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24" name="Text 72">
          <a:extLst>
            <a:ext uri="{FF2B5EF4-FFF2-40B4-BE49-F238E27FC236}">
              <a16:creationId xmlns:a16="http://schemas.microsoft.com/office/drawing/2014/main" id="{00000000-0008-0000-0300-000020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5" name="Text 73">
          <a:extLst>
            <a:ext uri="{FF2B5EF4-FFF2-40B4-BE49-F238E27FC236}">
              <a16:creationId xmlns:a16="http://schemas.microsoft.com/office/drawing/2014/main" id="{00000000-0008-0000-0300-000021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26" name="Text 74">
          <a:extLst>
            <a:ext uri="{FF2B5EF4-FFF2-40B4-BE49-F238E27FC236}">
              <a16:creationId xmlns:a16="http://schemas.microsoft.com/office/drawing/2014/main" id="{00000000-0008-0000-0300-000022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7" name="Text 75">
          <a:extLst>
            <a:ext uri="{FF2B5EF4-FFF2-40B4-BE49-F238E27FC236}">
              <a16:creationId xmlns:a16="http://schemas.microsoft.com/office/drawing/2014/main" id="{00000000-0008-0000-0300-000023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8" name="Text 76">
          <a:extLst>
            <a:ext uri="{FF2B5EF4-FFF2-40B4-BE49-F238E27FC236}">
              <a16:creationId xmlns:a16="http://schemas.microsoft.com/office/drawing/2014/main" id="{00000000-0008-0000-0300-000024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9" name="Text 77">
          <a:extLst>
            <a:ext uri="{FF2B5EF4-FFF2-40B4-BE49-F238E27FC236}">
              <a16:creationId xmlns:a16="http://schemas.microsoft.com/office/drawing/2014/main" id="{00000000-0008-0000-0300-000025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27</xdr:row>
      <xdr:rowOff>114300</xdr:rowOff>
    </xdr:from>
    <xdr:to>
      <xdr:col>6</xdr:col>
      <xdr:colOff>198120</xdr:colOff>
      <xdr:row>28</xdr:row>
      <xdr:rowOff>114300</xdr:rowOff>
    </xdr:to>
    <xdr:sp macro="" textlink="">
      <xdr:nvSpPr>
        <xdr:cNvPr id="1830" name="Text 78">
          <a:extLst>
            <a:ext uri="{FF2B5EF4-FFF2-40B4-BE49-F238E27FC236}">
              <a16:creationId xmlns:a16="http://schemas.microsoft.com/office/drawing/2014/main" id="{00000000-0008-0000-0300-000026070000}"/>
            </a:ext>
          </a:extLst>
        </xdr:cNvPr>
        <xdr:cNvSpPr txBox="1">
          <a:spLocks noChangeArrowheads="1"/>
        </xdr:cNvSpPr>
      </xdr:nvSpPr>
      <xdr:spPr bwMode="auto">
        <a:xfrm>
          <a:off x="4625340" y="566166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26</xdr:row>
      <xdr:rowOff>114300</xdr:rowOff>
    </xdr:from>
    <xdr:to>
      <xdr:col>6</xdr:col>
      <xdr:colOff>198120</xdr:colOff>
      <xdr:row>27</xdr:row>
      <xdr:rowOff>106680</xdr:rowOff>
    </xdr:to>
    <xdr:sp macro="" textlink="">
      <xdr:nvSpPr>
        <xdr:cNvPr id="1831" name="Text 79">
          <a:extLst>
            <a:ext uri="{FF2B5EF4-FFF2-40B4-BE49-F238E27FC236}">
              <a16:creationId xmlns:a16="http://schemas.microsoft.com/office/drawing/2014/main" id="{00000000-0008-0000-0300-000027070000}"/>
            </a:ext>
          </a:extLst>
        </xdr:cNvPr>
        <xdr:cNvSpPr txBox="1">
          <a:spLocks noChangeArrowheads="1"/>
        </xdr:cNvSpPr>
      </xdr:nvSpPr>
      <xdr:spPr bwMode="auto">
        <a:xfrm>
          <a:off x="4625340" y="54559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32" name="Text 80">
          <a:extLst>
            <a:ext uri="{FF2B5EF4-FFF2-40B4-BE49-F238E27FC236}">
              <a16:creationId xmlns:a16="http://schemas.microsoft.com/office/drawing/2014/main" id="{00000000-0008-0000-0300-000028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33" name="Text 83">
          <a:extLst>
            <a:ext uri="{FF2B5EF4-FFF2-40B4-BE49-F238E27FC236}">
              <a16:creationId xmlns:a16="http://schemas.microsoft.com/office/drawing/2014/main" id="{00000000-0008-0000-0300-000029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34" name="Text 84">
          <a:extLst>
            <a:ext uri="{FF2B5EF4-FFF2-40B4-BE49-F238E27FC236}">
              <a16:creationId xmlns:a16="http://schemas.microsoft.com/office/drawing/2014/main" id="{00000000-0008-0000-0300-00002A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35" name="Text 85">
          <a:extLst>
            <a:ext uri="{FF2B5EF4-FFF2-40B4-BE49-F238E27FC236}">
              <a16:creationId xmlns:a16="http://schemas.microsoft.com/office/drawing/2014/main" id="{00000000-0008-0000-0300-00002B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36" name="Text 86">
          <a:extLst>
            <a:ext uri="{FF2B5EF4-FFF2-40B4-BE49-F238E27FC236}">
              <a16:creationId xmlns:a16="http://schemas.microsoft.com/office/drawing/2014/main" id="{00000000-0008-0000-0300-00002C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37" name="Text 87">
          <a:extLst>
            <a:ext uri="{FF2B5EF4-FFF2-40B4-BE49-F238E27FC236}">
              <a16:creationId xmlns:a16="http://schemas.microsoft.com/office/drawing/2014/main" id="{00000000-0008-0000-0300-00002D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38" name="Text 88">
          <a:extLst>
            <a:ext uri="{FF2B5EF4-FFF2-40B4-BE49-F238E27FC236}">
              <a16:creationId xmlns:a16="http://schemas.microsoft.com/office/drawing/2014/main" id="{00000000-0008-0000-0300-00002E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39" name="Text 89">
          <a:extLst>
            <a:ext uri="{FF2B5EF4-FFF2-40B4-BE49-F238E27FC236}">
              <a16:creationId xmlns:a16="http://schemas.microsoft.com/office/drawing/2014/main" id="{00000000-0008-0000-0300-00002F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40" name="Text 90">
          <a:extLst>
            <a:ext uri="{FF2B5EF4-FFF2-40B4-BE49-F238E27FC236}">
              <a16:creationId xmlns:a16="http://schemas.microsoft.com/office/drawing/2014/main" id="{00000000-0008-0000-0300-000030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41" name="Text 91">
          <a:extLst>
            <a:ext uri="{FF2B5EF4-FFF2-40B4-BE49-F238E27FC236}">
              <a16:creationId xmlns:a16="http://schemas.microsoft.com/office/drawing/2014/main" id="{00000000-0008-0000-0300-000031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42" name="Text 92">
          <a:extLst>
            <a:ext uri="{FF2B5EF4-FFF2-40B4-BE49-F238E27FC236}">
              <a16:creationId xmlns:a16="http://schemas.microsoft.com/office/drawing/2014/main" id="{00000000-0008-0000-0300-000032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43" name="Text 95">
          <a:extLst>
            <a:ext uri="{FF2B5EF4-FFF2-40B4-BE49-F238E27FC236}">
              <a16:creationId xmlns:a16="http://schemas.microsoft.com/office/drawing/2014/main" id="{00000000-0008-0000-0300-000033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26</xdr:row>
      <xdr:rowOff>121920</xdr:rowOff>
    </xdr:from>
    <xdr:to>
      <xdr:col>6</xdr:col>
      <xdr:colOff>205740</xdr:colOff>
      <xdr:row>27</xdr:row>
      <xdr:rowOff>121920</xdr:rowOff>
    </xdr:to>
    <xdr:sp macro="" textlink="">
      <xdr:nvSpPr>
        <xdr:cNvPr id="1844" name="Text 96">
          <a:extLst>
            <a:ext uri="{FF2B5EF4-FFF2-40B4-BE49-F238E27FC236}">
              <a16:creationId xmlns:a16="http://schemas.microsoft.com/office/drawing/2014/main" id="{00000000-0008-0000-0300-000034070000}"/>
            </a:ext>
          </a:extLst>
        </xdr:cNvPr>
        <xdr:cNvSpPr txBox="1">
          <a:spLocks noChangeArrowheads="1"/>
        </xdr:cNvSpPr>
      </xdr:nvSpPr>
      <xdr:spPr bwMode="auto">
        <a:xfrm>
          <a:off x="4640580" y="546354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45" name="Text 97">
          <a:extLst>
            <a:ext uri="{FF2B5EF4-FFF2-40B4-BE49-F238E27FC236}">
              <a16:creationId xmlns:a16="http://schemas.microsoft.com/office/drawing/2014/main" id="{00000000-0008-0000-0300-000035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46" name="Text 100">
          <a:extLst>
            <a:ext uri="{FF2B5EF4-FFF2-40B4-BE49-F238E27FC236}">
              <a16:creationId xmlns:a16="http://schemas.microsoft.com/office/drawing/2014/main" id="{00000000-0008-0000-0300-000036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847" name="Text 101">
          <a:extLst>
            <a:ext uri="{FF2B5EF4-FFF2-40B4-BE49-F238E27FC236}">
              <a16:creationId xmlns:a16="http://schemas.microsoft.com/office/drawing/2014/main" id="{00000000-0008-0000-0300-000037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48" name="Text 102">
          <a:extLst>
            <a:ext uri="{FF2B5EF4-FFF2-40B4-BE49-F238E27FC236}">
              <a16:creationId xmlns:a16="http://schemas.microsoft.com/office/drawing/2014/main" id="{00000000-0008-0000-0300-000038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49" name="Text 103">
          <a:extLst>
            <a:ext uri="{FF2B5EF4-FFF2-40B4-BE49-F238E27FC236}">
              <a16:creationId xmlns:a16="http://schemas.microsoft.com/office/drawing/2014/main" id="{00000000-0008-0000-0300-000039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0" name="Text 104">
          <a:extLst>
            <a:ext uri="{FF2B5EF4-FFF2-40B4-BE49-F238E27FC236}">
              <a16:creationId xmlns:a16="http://schemas.microsoft.com/office/drawing/2014/main" id="{00000000-0008-0000-0300-00003A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51" name="Text 105">
          <a:extLst>
            <a:ext uri="{FF2B5EF4-FFF2-40B4-BE49-F238E27FC236}">
              <a16:creationId xmlns:a16="http://schemas.microsoft.com/office/drawing/2014/main" id="{00000000-0008-0000-0300-00003B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2" name="Text 106">
          <a:extLst>
            <a:ext uri="{FF2B5EF4-FFF2-40B4-BE49-F238E27FC236}">
              <a16:creationId xmlns:a16="http://schemas.microsoft.com/office/drawing/2014/main" id="{00000000-0008-0000-0300-00003C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3" name="Text 107">
          <a:extLst>
            <a:ext uri="{FF2B5EF4-FFF2-40B4-BE49-F238E27FC236}">
              <a16:creationId xmlns:a16="http://schemas.microsoft.com/office/drawing/2014/main" id="{00000000-0008-0000-0300-00003D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4" name="Text 108">
          <a:extLst>
            <a:ext uri="{FF2B5EF4-FFF2-40B4-BE49-F238E27FC236}">
              <a16:creationId xmlns:a16="http://schemas.microsoft.com/office/drawing/2014/main" id="{00000000-0008-0000-0300-00003E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5" name="Text 109">
          <a:extLst>
            <a:ext uri="{FF2B5EF4-FFF2-40B4-BE49-F238E27FC236}">
              <a16:creationId xmlns:a16="http://schemas.microsoft.com/office/drawing/2014/main" id="{00000000-0008-0000-0300-00003F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26</xdr:row>
      <xdr:rowOff>121920</xdr:rowOff>
    </xdr:from>
    <xdr:to>
      <xdr:col>6</xdr:col>
      <xdr:colOff>205740</xdr:colOff>
      <xdr:row>27</xdr:row>
      <xdr:rowOff>121920</xdr:rowOff>
    </xdr:to>
    <xdr:sp macro="" textlink="">
      <xdr:nvSpPr>
        <xdr:cNvPr id="1856" name="Text 110">
          <a:extLst>
            <a:ext uri="{FF2B5EF4-FFF2-40B4-BE49-F238E27FC236}">
              <a16:creationId xmlns:a16="http://schemas.microsoft.com/office/drawing/2014/main" id="{00000000-0008-0000-0300-000040070000}"/>
            </a:ext>
          </a:extLst>
        </xdr:cNvPr>
        <xdr:cNvSpPr txBox="1">
          <a:spLocks noChangeArrowheads="1"/>
        </xdr:cNvSpPr>
      </xdr:nvSpPr>
      <xdr:spPr bwMode="auto">
        <a:xfrm>
          <a:off x="4640580" y="546354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57" name="Text 111">
          <a:extLst>
            <a:ext uri="{FF2B5EF4-FFF2-40B4-BE49-F238E27FC236}">
              <a16:creationId xmlns:a16="http://schemas.microsoft.com/office/drawing/2014/main" id="{00000000-0008-0000-0300-000041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58" name="Text 114">
          <a:extLst>
            <a:ext uri="{FF2B5EF4-FFF2-40B4-BE49-F238E27FC236}">
              <a16:creationId xmlns:a16="http://schemas.microsoft.com/office/drawing/2014/main" id="{00000000-0008-0000-0300-000042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9" name="Text 115">
          <a:extLst>
            <a:ext uri="{FF2B5EF4-FFF2-40B4-BE49-F238E27FC236}">
              <a16:creationId xmlns:a16="http://schemas.microsoft.com/office/drawing/2014/main" id="{00000000-0008-0000-0300-000043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60" name="Text 116">
          <a:extLst>
            <a:ext uri="{FF2B5EF4-FFF2-40B4-BE49-F238E27FC236}">
              <a16:creationId xmlns:a16="http://schemas.microsoft.com/office/drawing/2014/main" id="{00000000-0008-0000-0300-000044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61" name="Text 117">
          <a:extLst>
            <a:ext uri="{FF2B5EF4-FFF2-40B4-BE49-F238E27FC236}">
              <a16:creationId xmlns:a16="http://schemas.microsoft.com/office/drawing/2014/main" id="{00000000-0008-0000-0300-000045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62" name="Text 118">
          <a:extLst>
            <a:ext uri="{FF2B5EF4-FFF2-40B4-BE49-F238E27FC236}">
              <a16:creationId xmlns:a16="http://schemas.microsoft.com/office/drawing/2014/main" id="{00000000-0008-0000-0300-000046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63" name="Text 119">
          <a:extLst>
            <a:ext uri="{FF2B5EF4-FFF2-40B4-BE49-F238E27FC236}">
              <a16:creationId xmlns:a16="http://schemas.microsoft.com/office/drawing/2014/main" id="{00000000-0008-0000-0300-000047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64" name="Text 120">
          <a:extLst>
            <a:ext uri="{FF2B5EF4-FFF2-40B4-BE49-F238E27FC236}">
              <a16:creationId xmlns:a16="http://schemas.microsoft.com/office/drawing/2014/main" id="{00000000-0008-0000-0300-000048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65" name="Text 121">
          <a:extLst>
            <a:ext uri="{FF2B5EF4-FFF2-40B4-BE49-F238E27FC236}">
              <a16:creationId xmlns:a16="http://schemas.microsoft.com/office/drawing/2014/main" id="{00000000-0008-0000-0300-000049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66" name="Text 122">
          <a:extLst>
            <a:ext uri="{FF2B5EF4-FFF2-40B4-BE49-F238E27FC236}">
              <a16:creationId xmlns:a16="http://schemas.microsoft.com/office/drawing/2014/main" id="{00000000-0008-0000-0300-00004A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67" name="Text 123">
          <a:extLst>
            <a:ext uri="{FF2B5EF4-FFF2-40B4-BE49-F238E27FC236}">
              <a16:creationId xmlns:a16="http://schemas.microsoft.com/office/drawing/2014/main" id="{00000000-0008-0000-0300-00004B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68" name="Text 126">
          <a:extLst>
            <a:ext uri="{FF2B5EF4-FFF2-40B4-BE49-F238E27FC236}">
              <a16:creationId xmlns:a16="http://schemas.microsoft.com/office/drawing/2014/main" id="{00000000-0008-0000-0300-00004C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869" name="Text 127">
          <a:extLst>
            <a:ext uri="{FF2B5EF4-FFF2-40B4-BE49-F238E27FC236}">
              <a16:creationId xmlns:a16="http://schemas.microsoft.com/office/drawing/2014/main" id="{00000000-0008-0000-0300-00004D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870" name="Text 128">
          <a:extLst>
            <a:ext uri="{FF2B5EF4-FFF2-40B4-BE49-F238E27FC236}">
              <a16:creationId xmlns:a16="http://schemas.microsoft.com/office/drawing/2014/main" id="{00000000-0008-0000-0300-00004E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71" name="Text 129">
          <a:extLst>
            <a:ext uri="{FF2B5EF4-FFF2-40B4-BE49-F238E27FC236}">
              <a16:creationId xmlns:a16="http://schemas.microsoft.com/office/drawing/2014/main" id="{00000000-0008-0000-0300-00004F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72" name="Text 130">
          <a:extLst>
            <a:ext uri="{FF2B5EF4-FFF2-40B4-BE49-F238E27FC236}">
              <a16:creationId xmlns:a16="http://schemas.microsoft.com/office/drawing/2014/main" id="{00000000-0008-0000-0300-000050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73" name="Text 131">
          <a:extLst>
            <a:ext uri="{FF2B5EF4-FFF2-40B4-BE49-F238E27FC236}">
              <a16:creationId xmlns:a16="http://schemas.microsoft.com/office/drawing/2014/main" id="{00000000-0008-0000-0300-000051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74" name="Text 133">
          <a:extLst>
            <a:ext uri="{FF2B5EF4-FFF2-40B4-BE49-F238E27FC236}">
              <a16:creationId xmlns:a16="http://schemas.microsoft.com/office/drawing/2014/main" id="{00000000-0008-0000-0300-000052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875" name="Text 134">
          <a:extLst>
            <a:ext uri="{FF2B5EF4-FFF2-40B4-BE49-F238E27FC236}">
              <a16:creationId xmlns:a16="http://schemas.microsoft.com/office/drawing/2014/main" id="{00000000-0008-0000-0300-000053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76" name="Text 135">
          <a:extLst>
            <a:ext uri="{FF2B5EF4-FFF2-40B4-BE49-F238E27FC236}">
              <a16:creationId xmlns:a16="http://schemas.microsoft.com/office/drawing/2014/main" id="{00000000-0008-0000-0300-000054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77" name="Text 136">
          <a:extLst>
            <a:ext uri="{FF2B5EF4-FFF2-40B4-BE49-F238E27FC236}">
              <a16:creationId xmlns:a16="http://schemas.microsoft.com/office/drawing/2014/main" id="{00000000-0008-0000-0300-000055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78" name="Text 137">
          <a:extLst>
            <a:ext uri="{FF2B5EF4-FFF2-40B4-BE49-F238E27FC236}">
              <a16:creationId xmlns:a16="http://schemas.microsoft.com/office/drawing/2014/main" id="{00000000-0008-0000-0300-000056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79" name="Text 138">
          <a:extLst>
            <a:ext uri="{FF2B5EF4-FFF2-40B4-BE49-F238E27FC236}">
              <a16:creationId xmlns:a16="http://schemas.microsoft.com/office/drawing/2014/main" id="{00000000-0008-0000-0300-000057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0" name="Text 139">
          <a:extLst>
            <a:ext uri="{FF2B5EF4-FFF2-40B4-BE49-F238E27FC236}">
              <a16:creationId xmlns:a16="http://schemas.microsoft.com/office/drawing/2014/main" id="{00000000-0008-0000-0300-000058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1" name="Text 140">
          <a:extLst>
            <a:ext uri="{FF2B5EF4-FFF2-40B4-BE49-F238E27FC236}">
              <a16:creationId xmlns:a16="http://schemas.microsoft.com/office/drawing/2014/main" id="{00000000-0008-0000-0300-000059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2" name="Text 141">
          <a:extLst>
            <a:ext uri="{FF2B5EF4-FFF2-40B4-BE49-F238E27FC236}">
              <a16:creationId xmlns:a16="http://schemas.microsoft.com/office/drawing/2014/main" id="{00000000-0008-0000-0300-00005A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3" name="Text 142">
          <a:extLst>
            <a:ext uri="{FF2B5EF4-FFF2-40B4-BE49-F238E27FC236}">
              <a16:creationId xmlns:a16="http://schemas.microsoft.com/office/drawing/2014/main" id="{00000000-0008-0000-0300-00005B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84" name="Text 143">
          <a:extLst>
            <a:ext uri="{FF2B5EF4-FFF2-40B4-BE49-F238E27FC236}">
              <a16:creationId xmlns:a16="http://schemas.microsoft.com/office/drawing/2014/main" id="{00000000-0008-0000-0300-00005C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85" name="Text 144">
          <a:extLst>
            <a:ext uri="{FF2B5EF4-FFF2-40B4-BE49-F238E27FC236}">
              <a16:creationId xmlns:a16="http://schemas.microsoft.com/office/drawing/2014/main" id="{00000000-0008-0000-0300-00005D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86" name="Text 146">
          <a:extLst>
            <a:ext uri="{FF2B5EF4-FFF2-40B4-BE49-F238E27FC236}">
              <a16:creationId xmlns:a16="http://schemas.microsoft.com/office/drawing/2014/main" id="{00000000-0008-0000-0300-00005E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7" name="Text 147">
          <a:extLst>
            <a:ext uri="{FF2B5EF4-FFF2-40B4-BE49-F238E27FC236}">
              <a16:creationId xmlns:a16="http://schemas.microsoft.com/office/drawing/2014/main" id="{00000000-0008-0000-0300-00005F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88" name="Text 148">
          <a:extLst>
            <a:ext uri="{FF2B5EF4-FFF2-40B4-BE49-F238E27FC236}">
              <a16:creationId xmlns:a16="http://schemas.microsoft.com/office/drawing/2014/main" id="{00000000-0008-0000-0300-000060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9" name="Text 149">
          <a:extLst>
            <a:ext uri="{FF2B5EF4-FFF2-40B4-BE49-F238E27FC236}">
              <a16:creationId xmlns:a16="http://schemas.microsoft.com/office/drawing/2014/main" id="{00000000-0008-0000-0300-000061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90" name="Text 150">
          <a:extLst>
            <a:ext uri="{FF2B5EF4-FFF2-40B4-BE49-F238E27FC236}">
              <a16:creationId xmlns:a16="http://schemas.microsoft.com/office/drawing/2014/main" id="{00000000-0008-0000-0300-000062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91" name="Text 151">
          <a:extLst>
            <a:ext uri="{FF2B5EF4-FFF2-40B4-BE49-F238E27FC236}">
              <a16:creationId xmlns:a16="http://schemas.microsoft.com/office/drawing/2014/main" id="{00000000-0008-0000-0300-000063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92" name="Text 152">
          <a:extLst>
            <a:ext uri="{FF2B5EF4-FFF2-40B4-BE49-F238E27FC236}">
              <a16:creationId xmlns:a16="http://schemas.microsoft.com/office/drawing/2014/main" id="{00000000-0008-0000-0300-000064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93" name="Text 153">
          <a:extLst>
            <a:ext uri="{FF2B5EF4-FFF2-40B4-BE49-F238E27FC236}">
              <a16:creationId xmlns:a16="http://schemas.microsoft.com/office/drawing/2014/main" id="{00000000-0008-0000-0300-000065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894" name="Text 154">
          <a:extLst>
            <a:ext uri="{FF2B5EF4-FFF2-40B4-BE49-F238E27FC236}">
              <a16:creationId xmlns:a16="http://schemas.microsoft.com/office/drawing/2014/main" id="{00000000-0008-0000-0300-000066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895" name="Text 155">
          <a:extLst>
            <a:ext uri="{FF2B5EF4-FFF2-40B4-BE49-F238E27FC236}">
              <a16:creationId xmlns:a16="http://schemas.microsoft.com/office/drawing/2014/main" id="{00000000-0008-0000-0300-000067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896" name="Text 156">
          <a:extLst>
            <a:ext uri="{FF2B5EF4-FFF2-40B4-BE49-F238E27FC236}">
              <a16:creationId xmlns:a16="http://schemas.microsoft.com/office/drawing/2014/main" id="{00000000-0008-0000-0300-000068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1897" name="Text 163">
          <a:extLst>
            <a:ext uri="{FF2B5EF4-FFF2-40B4-BE49-F238E27FC236}">
              <a16:creationId xmlns:a16="http://schemas.microsoft.com/office/drawing/2014/main" id="{00000000-0008-0000-0300-000069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1898" name="Text 164">
          <a:extLst>
            <a:ext uri="{FF2B5EF4-FFF2-40B4-BE49-F238E27FC236}">
              <a16:creationId xmlns:a16="http://schemas.microsoft.com/office/drawing/2014/main" id="{00000000-0008-0000-0300-00006A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18</xdr:row>
      <xdr:rowOff>38100</xdr:rowOff>
    </xdr:from>
    <xdr:to>
      <xdr:col>6</xdr:col>
      <xdr:colOff>129540</xdr:colOff>
      <xdr:row>19</xdr:row>
      <xdr:rowOff>38100</xdr:rowOff>
    </xdr:to>
    <xdr:sp macro="" textlink="">
      <xdr:nvSpPr>
        <xdr:cNvPr id="1899" name="Text 165">
          <a:extLst>
            <a:ext uri="{FF2B5EF4-FFF2-40B4-BE49-F238E27FC236}">
              <a16:creationId xmlns:a16="http://schemas.microsoft.com/office/drawing/2014/main" id="{00000000-0008-0000-0300-00006B070000}"/>
            </a:ext>
          </a:extLst>
        </xdr:cNvPr>
        <xdr:cNvSpPr txBox="1">
          <a:spLocks noChangeArrowheads="1"/>
        </xdr:cNvSpPr>
      </xdr:nvSpPr>
      <xdr:spPr bwMode="auto">
        <a:xfrm>
          <a:off x="4556760" y="3733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18</xdr:row>
      <xdr:rowOff>38100</xdr:rowOff>
    </xdr:from>
    <xdr:to>
      <xdr:col>6</xdr:col>
      <xdr:colOff>129540</xdr:colOff>
      <xdr:row>19</xdr:row>
      <xdr:rowOff>38100</xdr:rowOff>
    </xdr:to>
    <xdr:sp macro="" textlink="">
      <xdr:nvSpPr>
        <xdr:cNvPr id="1900" name="Text 166">
          <a:extLst>
            <a:ext uri="{FF2B5EF4-FFF2-40B4-BE49-F238E27FC236}">
              <a16:creationId xmlns:a16="http://schemas.microsoft.com/office/drawing/2014/main" id="{00000000-0008-0000-0300-00006C070000}"/>
            </a:ext>
          </a:extLst>
        </xdr:cNvPr>
        <xdr:cNvSpPr txBox="1">
          <a:spLocks noChangeArrowheads="1"/>
        </xdr:cNvSpPr>
      </xdr:nvSpPr>
      <xdr:spPr bwMode="auto">
        <a:xfrm>
          <a:off x="4556760" y="3733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01" name="Text 167">
          <a:extLst>
            <a:ext uri="{FF2B5EF4-FFF2-40B4-BE49-F238E27FC236}">
              <a16:creationId xmlns:a16="http://schemas.microsoft.com/office/drawing/2014/main" id="{00000000-0008-0000-0300-00006D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02" name="Text 168">
          <a:extLst>
            <a:ext uri="{FF2B5EF4-FFF2-40B4-BE49-F238E27FC236}">
              <a16:creationId xmlns:a16="http://schemas.microsoft.com/office/drawing/2014/main" id="{00000000-0008-0000-0300-00006E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03" name="Text 169">
          <a:extLst>
            <a:ext uri="{FF2B5EF4-FFF2-40B4-BE49-F238E27FC236}">
              <a16:creationId xmlns:a16="http://schemas.microsoft.com/office/drawing/2014/main" id="{00000000-0008-0000-0300-00006F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04" name="Text 170">
          <a:extLst>
            <a:ext uri="{FF2B5EF4-FFF2-40B4-BE49-F238E27FC236}">
              <a16:creationId xmlns:a16="http://schemas.microsoft.com/office/drawing/2014/main" id="{00000000-0008-0000-0300-000070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05" name="Text 171">
          <a:extLst>
            <a:ext uri="{FF2B5EF4-FFF2-40B4-BE49-F238E27FC236}">
              <a16:creationId xmlns:a16="http://schemas.microsoft.com/office/drawing/2014/main" id="{00000000-0008-0000-0300-000071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06" name="Text 172">
          <a:extLst>
            <a:ext uri="{FF2B5EF4-FFF2-40B4-BE49-F238E27FC236}">
              <a16:creationId xmlns:a16="http://schemas.microsoft.com/office/drawing/2014/main" id="{00000000-0008-0000-0300-000072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07" name="Text 173">
          <a:extLst>
            <a:ext uri="{FF2B5EF4-FFF2-40B4-BE49-F238E27FC236}">
              <a16:creationId xmlns:a16="http://schemas.microsoft.com/office/drawing/2014/main" id="{00000000-0008-0000-0300-000073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08" name="Text 174">
          <a:extLst>
            <a:ext uri="{FF2B5EF4-FFF2-40B4-BE49-F238E27FC236}">
              <a16:creationId xmlns:a16="http://schemas.microsoft.com/office/drawing/2014/main" id="{00000000-0008-0000-0300-000074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09" name="Text 175">
          <a:extLst>
            <a:ext uri="{FF2B5EF4-FFF2-40B4-BE49-F238E27FC236}">
              <a16:creationId xmlns:a16="http://schemas.microsoft.com/office/drawing/2014/main" id="{00000000-0008-0000-0300-000075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10" name="Text 176">
          <a:extLst>
            <a:ext uri="{FF2B5EF4-FFF2-40B4-BE49-F238E27FC236}">
              <a16:creationId xmlns:a16="http://schemas.microsoft.com/office/drawing/2014/main" id="{00000000-0008-0000-0300-000076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11" name="Text 177">
          <a:extLst>
            <a:ext uri="{FF2B5EF4-FFF2-40B4-BE49-F238E27FC236}">
              <a16:creationId xmlns:a16="http://schemas.microsoft.com/office/drawing/2014/main" id="{00000000-0008-0000-0300-000077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12" name="Text 178">
          <a:extLst>
            <a:ext uri="{FF2B5EF4-FFF2-40B4-BE49-F238E27FC236}">
              <a16:creationId xmlns:a16="http://schemas.microsoft.com/office/drawing/2014/main" id="{00000000-0008-0000-0300-000078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13" name="Text 179">
          <a:extLst>
            <a:ext uri="{FF2B5EF4-FFF2-40B4-BE49-F238E27FC236}">
              <a16:creationId xmlns:a16="http://schemas.microsoft.com/office/drawing/2014/main" id="{00000000-0008-0000-0300-000079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14" name="Text 180">
          <a:extLs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15" name="Text 181">
          <a:extLst>
            <a:ext uri="{FF2B5EF4-FFF2-40B4-BE49-F238E27FC236}">
              <a16:creationId xmlns:a16="http://schemas.microsoft.com/office/drawing/2014/main" id="{00000000-0008-0000-0300-00007B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16" name="Text 182">
          <a:extLst>
            <a:ext uri="{FF2B5EF4-FFF2-40B4-BE49-F238E27FC236}">
              <a16:creationId xmlns:a16="http://schemas.microsoft.com/office/drawing/2014/main" id="{00000000-0008-0000-0300-00007C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17" name="Text 183">
          <a:extLst>
            <a:ext uri="{FF2B5EF4-FFF2-40B4-BE49-F238E27FC236}">
              <a16:creationId xmlns:a16="http://schemas.microsoft.com/office/drawing/2014/main" id="{00000000-0008-0000-0300-00007D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18" name="Text 184">
          <a:extLst>
            <a:ext uri="{FF2B5EF4-FFF2-40B4-BE49-F238E27FC236}">
              <a16:creationId xmlns:a16="http://schemas.microsoft.com/office/drawing/2014/main" id="{00000000-0008-0000-0300-00007E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19" name="Text 185">
          <a:extLst>
            <a:ext uri="{FF2B5EF4-FFF2-40B4-BE49-F238E27FC236}">
              <a16:creationId xmlns:a16="http://schemas.microsoft.com/office/drawing/2014/main" id="{00000000-0008-0000-0300-00007F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20" name="Text 186">
          <a:extLst>
            <a:ext uri="{FF2B5EF4-FFF2-40B4-BE49-F238E27FC236}">
              <a16:creationId xmlns:a16="http://schemas.microsoft.com/office/drawing/2014/main" id="{00000000-0008-0000-0300-000080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21" name="Text 187">
          <a:extLst>
            <a:ext uri="{FF2B5EF4-FFF2-40B4-BE49-F238E27FC236}">
              <a16:creationId xmlns:a16="http://schemas.microsoft.com/office/drawing/2014/main" id="{00000000-0008-0000-0300-000081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22" name="Text 188">
          <a:extLst>
            <a:ext uri="{FF2B5EF4-FFF2-40B4-BE49-F238E27FC236}">
              <a16:creationId xmlns:a16="http://schemas.microsoft.com/office/drawing/2014/main" id="{00000000-0008-0000-0300-000082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23" name="Text 189">
          <a:extLst>
            <a:ext uri="{FF2B5EF4-FFF2-40B4-BE49-F238E27FC236}">
              <a16:creationId xmlns:a16="http://schemas.microsoft.com/office/drawing/2014/main" id="{00000000-0008-0000-0300-000083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24" name="Text 190">
          <a:extLst>
            <a:ext uri="{FF2B5EF4-FFF2-40B4-BE49-F238E27FC236}">
              <a16:creationId xmlns:a16="http://schemas.microsoft.com/office/drawing/2014/main" id="{00000000-0008-0000-0300-000084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25" name="Text 191">
          <a:extLst>
            <a:ext uri="{FF2B5EF4-FFF2-40B4-BE49-F238E27FC236}">
              <a16:creationId xmlns:a16="http://schemas.microsoft.com/office/drawing/2014/main" id="{00000000-0008-0000-0300-000085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26" name="Text 192">
          <a:extLst>
            <a:ext uri="{FF2B5EF4-FFF2-40B4-BE49-F238E27FC236}">
              <a16:creationId xmlns:a16="http://schemas.microsoft.com/office/drawing/2014/main" id="{00000000-0008-0000-0300-000086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27" name="Text 193">
          <a:extLst>
            <a:ext uri="{FF2B5EF4-FFF2-40B4-BE49-F238E27FC236}">
              <a16:creationId xmlns:a16="http://schemas.microsoft.com/office/drawing/2014/main" id="{00000000-0008-0000-0300-000087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28" name="Text 194">
          <a:extLst>
            <a:ext uri="{FF2B5EF4-FFF2-40B4-BE49-F238E27FC236}">
              <a16:creationId xmlns:a16="http://schemas.microsoft.com/office/drawing/2014/main" id="{00000000-0008-0000-0300-000088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1929" name="Text 211">
          <a:extLst>
            <a:ext uri="{FF2B5EF4-FFF2-40B4-BE49-F238E27FC236}">
              <a16:creationId xmlns:a16="http://schemas.microsoft.com/office/drawing/2014/main" id="{00000000-0008-0000-0300-000089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1930" name="Text 212">
          <a:extLst>
            <a:ext uri="{FF2B5EF4-FFF2-40B4-BE49-F238E27FC236}">
              <a16:creationId xmlns:a16="http://schemas.microsoft.com/office/drawing/2014/main" id="{00000000-0008-0000-0300-00008A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31" name="Text 213">
          <a:extLst>
            <a:ext uri="{FF2B5EF4-FFF2-40B4-BE49-F238E27FC236}">
              <a16:creationId xmlns:a16="http://schemas.microsoft.com/office/drawing/2014/main" id="{00000000-0008-0000-0300-00008B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32" name="Text 214">
          <a:extLst>
            <a:ext uri="{FF2B5EF4-FFF2-40B4-BE49-F238E27FC236}">
              <a16:creationId xmlns:a16="http://schemas.microsoft.com/office/drawing/2014/main" id="{00000000-0008-0000-0300-00008C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18</xdr:row>
      <xdr:rowOff>38100</xdr:rowOff>
    </xdr:from>
    <xdr:to>
      <xdr:col>6</xdr:col>
      <xdr:colOff>129540</xdr:colOff>
      <xdr:row>19</xdr:row>
      <xdr:rowOff>38100</xdr:rowOff>
    </xdr:to>
    <xdr:sp macro="" textlink="">
      <xdr:nvSpPr>
        <xdr:cNvPr id="1933" name="Text 215">
          <a:extLst>
            <a:ext uri="{FF2B5EF4-FFF2-40B4-BE49-F238E27FC236}">
              <a16:creationId xmlns:a16="http://schemas.microsoft.com/office/drawing/2014/main" id="{00000000-0008-0000-0300-00008D070000}"/>
            </a:ext>
          </a:extLst>
        </xdr:cNvPr>
        <xdr:cNvSpPr txBox="1">
          <a:spLocks noChangeArrowheads="1"/>
        </xdr:cNvSpPr>
      </xdr:nvSpPr>
      <xdr:spPr bwMode="auto">
        <a:xfrm>
          <a:off x="4556760" y="3733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18</xdr:row>
      <xdr:rowOff>38100</xdr:rowOff>
    </xdr:from>
    <xdr:to>
      <xdr:col>6</xdr:col>
      <xdr:colOff>129540</xdr:colOff>
      <xdr:row>19</xdr:row>
      <xdr:rowOff>38100</xdr:rowOff>
    </xdr:to>
    <xdr:sp macro="" textlink="">
      <xdr:nvSpPr>
        <xdr:cNvPr id="1934" name="Text 216">
          <a:extLst>
            <a:ext uri="{FF2B5EF4-FFF2-40B4-BE49-F238E27FC236}">
              <a16:creationId xmlns:a16="http://schemas.microsoft.com/office/drawing/2014/main" id="{00000000-0008-0000-0300-00008E070000}"/>
            </a:ext>
          </a:extLst>
        </xdr:cNvPr>
        <xdr:cNvSpPr txBox="1">
          <a:spLocks noChangeArrowheads="1"/>
        </xdr:cNvSpPr>
      </xdr:nvSpPr>
      <xdr:spPr bwMode="auto">
        <a:xfrm>
          <a:off x="4556760" y="3733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35" name="Text 217">
          <a:extLst>
            <a:ext uri="{FF2B5EF4-FFF2-40B4-BE49-F238E27FC236}">
              <a16:creationId xmlns:a16="http://schemas.microsoft.com/office/drawing/2014/main" id="{00000000-0008-0000-0300-00008F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36" name="Text 218">
          <a:extLst>
            <a:ext uri="{FF2B5EF4-FFF2-40B4-BE49-F238E27FC236}">
              <a16:creationId xmlns:a16="http://schemas.microsoft.com/office/drawing/2014/main" id="{00000000-0008-0000-0300-000090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37" name="Text 219">
          <a:extLst>
            <a:ext uri="{FF2B5EF4-FFF2-40B4-BE49-F238E27FC236}">
              <a16:creationId xmlns:a16="http://schemas.microsoft.com/office/drawing/2014/main" id="{00000000-0008-0000-0300-000091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38" name="Text 220">
          <a:extLst>
            <a:ext uri="{FF2B5EF4-FFF2-40B4-BE49-F238E27FC236}">
              <a16:creationId xmlns:a16="http://schemas.microsoft.com/office/drawing/2014/main" id="{00000000-0008-0000-0300-000092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39" name="Text 221">
          <a:extLst>
            <a:ext uri="{FF2B5EF4-FFF2-40B4-BE49-F238E27FC236}">
              <a16:creationId xmlns:a16="http://schemas.microsoft.com/office/drawing/2014/main" id="{00000000-0008-0000-0300-000093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40" name="Text 222">
          <a:extLst>
            <a:ext uri="{FF2B5EF4-FFF2-40B4-BE49-F238E27FC236}">
              <a16:creationId xmlns:a16="http://schemas.microsoft.com/office/drawing/2014/main" id="{00000000-0008-0000-0300-000094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41" name="Text 223">
          <a:extLst>
            <a:ext uri="{FF2B5EF4-FFF2-40B4-BE49-F238E27FC236}">
              <a16:creationId xmlns:a16="http://schemas.microsoft.com/office/drawing/2014/main" id="{00000000-0008-0000-0300-000095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42" name="Text 224">
          <a:extLst>
            <a:ext uri="{FF2B5EF4-FFF2-40B4-BE49-F238E27FC236}">
              <a16:creationId xmlns:a16="http://schemas.microsoft.com/office/drawing/2014/main" id="{00000000-0008-0000-0300-000096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43" name="Text 225">
          <a:extLst>
            <a:ext uri="{FF2B5EF4-FFF2-40B4-BE49-F238E27FC236}">
              <a16:creationId xmlns:a16="http://schemas.microsoft.com/office/drawing/2014/main" id="{00000000-0008-0000-0300-000097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44" name="Text 226">
          <a:extLst>
            <a:ext uri="{FF2B5EF4-FFF2-40B4-BE49-F238E27FC236}">
              <a16:creationId xmlns:a16="http://schemas.microsoft.com/office/drawing/2014/main" id="{00000000-0008-0000-0300-000098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45" name="Text 227">
          <a:extLst>
            <a:ext uri="{FF2B5EF4-FFF2-40B4-BE49-F238E27FC236}">
              <a16:creationId xmlns:a16="http://schemas.microsoft.com/office/drawing/2014/main" id="{00000000-0008-0000-0300-000099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46" name="Text 228">
          <a:extLst>
            <a:ext uri="{FF2B5EF4-FFF2-40B4-BE49-F238E27FC236}">
              <a16:creationId xmlns:a16="http://schemas.microsoft.com/office/drawing/2014/main" id="{00000000-0008-0000-0300-00009A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47" name="Text 229">
          <a:extLst>
            <a:ext uri="{FF2B5EF4-FFF2-40B4-BE49-F238E27FC236}">
              <a16:creationId xmlns:a16="http://schemas.microsoft.com/office/drawing/2014/main" id="{00000000-0008-0000-0300-00009B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48" name="Text 230">
          <a:extLst>
            <a:ext uri="{FF2B5EF4-FFF2-40B4-BE49-F238E27FC236}">
              <a16:creationId xmlns:a16="http://schemas.microsoft.com/office/drawing/2014/main" id="{00000000-0008-0000-0300-00009C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49" name="Text 231">
          <a:extLs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50" name="Text 232">
          <a:extLs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51" name="Text 233">
          <a:extLst>
            <a:ext uri="{FF2B5EF4-FFF2-40B4-BE49-F238E27FC236}">
              <a16:creationId xmlns:a16="http://schemas.microsoft.com/office/drawing/2014/main" id="{00000000-0008-0000-0300-00009F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52" name="Text 234">
          <a:extLs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53" name="Text 235">
          <a:extLst>
            <a:ext uri="{FF2B5EF4-FFF2-40B4-BE49-F238E27FC236}">
              <a16:creationId xmlns:a16="http://schemas.microsoft.com/office/drawing/2014/main" id="{00000000-0008-0000-0300-0000A1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54" name="Text 236">
          <a:extLst>
            <a:ext uri="{FF2B5EF4-FFF2-40B4-BE49-F238E27FC236}">
              <a16:creationId xmlns:a16="http://schemas.microsoft.com/office/drawing/2014/main" id="{00000000-0008-0000-0300-0000A2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55" name="Text 237">
          <a:extLst>
            <a:ext uri="{FF2B5EF4-FFF2-40B4-BE49-F238E27FC236}">
              <a16:creationId xmlns:a16="http://schemas.microsoft.com/office/drawing/2014/main" id="{00000000-0008-0000-0300-0000A3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56" name="Text 238">
          <a:extLst>
            <a:ext uri="{FF2B5EF4-FFF2-40B4-BE49-F238E27FC236}">
              <a16:creationId xmlns:a16="http://schemas.microsoft.com/office/drawing/2014/main" id="{00000000-0008-0000-0300-0000A4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57" name="Text 239">
          <a:extLs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58" name="Text 240">
          <a:extLst>
            <a:ext uri="{FF2B5EF4-FFF2-40B4-BE49-F238E27FC236}">
              <a16:creationId xmlns:a16="http://schemas.microsoft.com/office/drawing/2014/main" id="{00000000-0008-0000-0300-0000A6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59" name="Text 241">
          <a:extLst>
            <a:ext uri="{FF2B5EF4-FFF2-40B4-BE49-F238E27FC236}">
              <a16:creationId xmlns:a16="http://schemas.microsoft.com/office/drawing/2014/main" id="{00000000-0008-0000-0300-0000A7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60" name="Text 242">
          <a:extLst>
            <a:ext uri="{FF2B5EF4-FFF2-40B4-BE49-F238E27FC236}">
              <a16:creationId xmlns:a16="http://schemas.microsoft.com/office/drawing/2014/main" id="{00000000-0008-0000-0300-0000A8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61" name="Text 243">
          <a:extLst>
            <a:ext uri="{FF2B5EF4-FFF2-40B4-BE49-F238E27FC236}">
              <a16:creationId xmlns:a16="http://schemas.microsoft.com/office/drawing/2014/main" id="{00000000-0008-0000-0300-0000A9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62" name="Text 244">
          <a:extLst>
            <a:ext uri="{FF2B5EF4-FFF2-40B4-BE49-F238E27FC236}">
              <a16:creationId xmlns:a16="http://schemas.microsoft.com/office/drawing/2014/main" id="{00000000-0008-0000-0300-0000AA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63" name="Text 245">
          <a:extLst>
            <a:ext uri="{FF2B5EF4-FFF2-40B4-BE49-F238E27FC236}">
              <a16:creationId xmlns:a16="http://schemas.microsoft.com/office/drawing/2014/main" id="{00000000-0008-0000-0300-0000AB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64" name="Text 246">
          <a:extLst>
            <a:ext uri="{FF2B5EF4-FFF2-40B4-BE49-F238E27FC236}">
              <a16:creationId xmlns:a16="http://schemas.microsoft.com/office/drawing/2014/main" id="{00000000-0008-0000-0300-0000AC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65" name="Text 247">
          <a:extLst>
            <a:ext uri="{FF2B5EF4-FFF2-40B4-BE49-F238E27FC236}">
              <a16:creationId xmlns:a16="http://schemas.microsoft.com/office/drawing/2014/main" id="{00000000-0008-0000-0300-0000AD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66" name="Text 248">
          <a:extLst>
            <a:ext uri="{FF2B5EF4-FFF2-40B4-BE49-F238E27FC236}">
              <a16:creationId xmlns:a16="http://schemas.microsoft.com/office/drawing/2014/main" id="{00000000-0008-0000-0300-0000AE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67" name="Text 249">
          <a:extLst>
            <a:ext uri="{FF2B5EF4-FFF2-40B4-BE49-F238E27FC236}">
              <a16:creationId xmlns:a16="http://schemas.microsoft.com/office/drawing/2014/main" id="{00000000-0008-0000-0300-0000AF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68" name="Text 250">
          <a:extLst>
            <a:ext uri="{FF2B5EF4-FFF2-40B4-BE49-F238E27FC236}">
              <a16:creationId xmlns:a16="http://schemas.microsoft.com/office/drawing/2014/main" id="{00000000-0008-0000-0300-0000B0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69" name="Text 251">
          <a:extLst>
            <a:ext uri="{FF2B5EF4-FFF2-40B4-BE49-F238E27FC236}">
              <a16:creationId xmlns:a16="http://schemas.microsoft.com/office/drawing/2014/main" id="{00000000-0008-0000-0300-0000B1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70" name="Text 252">
          <a:extLst>
            <a:ext uri="{FF2B5EF4-FFF2-40B4-BE49-F238E27FC236}">
              <a16:creationId xmlns:a16="http://schemas.microsoft.com/office/drawing/2014/main" id="{00000000-0008-0000-0300-0000B2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71" name="Text 253">
          <a:extLst>
            <a:ext uri="{FF2B5EF4-FFF2-40B4-BE49-F238E27FC236}">
              <a16:creationId xmlns:a16="http://schemas.microsoft.com/office/drawing/2014/main" id="{00000000-0008-0000-0300-0000B3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72" name="Text 254">
          <a:extLst>
            <a:ext uri="{FF2B5EF4-FFF2-40B4-BE49-F238E27FC236}">
              <a16:creationId xmlns:a16="http://schemas.microsoft.com/office/drawing/2014/main" id="{00000000-0008-0000-0300-0000B4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73" name="Text 255">
          <a:extLst>
            <a:ext uri="{FF2B5EF4-FFF2-40B4-BE49-F238E27FC236}">
              <a16:creationId xmlns:a16="http://schemas.microsoft.com/office/drawing/2014/main" id="{00000000-0008-0000-0300-0000B5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74" name="Text 256">
          <a:extLst>
            <a:ext uri="{FF2B5EF4-FFF2-40B4-BE49-F238E27FC236}">
              <a16:creationId xmlns:a16="http://schemas.microsoft.com/office/drawing/2014/main" id="{00000000-0008-0000-0300-0000B6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75" name="Text 257">
          <a:extLst>
            <a:ext uri="{FF2B5EF4-FFF2-40B4-BE49-F238E27FC236}">
              <a16:creationId xmlns:a16="http://schemas.microsoft.com/office/drawing/2014/main" id="{00000000-0008-0000-0300-0000B7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76" name="Text 258">
          <a:extLst>
            <a:ext uri="{FF2B5EF4-FFF2-40B4-BE49-F238E27FC236}">
              <a16:creationId xmlns:a16="http://schemas.microsoft.com/office/drawing/2014/main" id="{00000000-0008-0000-0300-0000B8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77" name="Text 259">
          <a:extLst>
            <a:ext uri="{FF2B5EF4-FFF2-40B4-BE49-F238E27FC236}">
              <a16:creationId xmlns:a16="http://schemas.microsoft.com/office/drawing/2014/main" id="{00000000-0008-0000-0300-0000B9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78" name="Text 260">
          <a:extLst>
            <a:ext uri="{FF2B5EF4-FFF2-40B4-BE49-F238E27FC236}">
              <a16:creationId xmlns:a16="http://schemas.microsoft.com/office/drawing/2014/main" id="{00000000-0008-0000-0300-0000BA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79" name="Text 261">
          <a:extLst>
            <a:ext uri="{FF2B5EF4-FFF2-40B4-BE49-F238E27FC236}">
              <a16:creationId xmlns:a16="http://schemas.microsoft.com/office/drawing/2014/main" id="{00000000-0008-0000-0300-0000BB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80" name="Text 262">
          <a:extLst>
            <a:ext uri="{FF2B5EF4-FFF2-40B4-BE49-F238E27FC236}">
              <a16:creationId xmlns:a16="http://schemas.microsoft.com/office/drawing/2014/main" id="{00000000-0008-0000-0300-0000BC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81" name="Text 263">
          <a:extLst>
            <a:ext uri="{FF2B5EF4-FFF2-40B4-BE49-F238E27FC236}">
              <a16:creationId xmlns:a16="http://schemas.microsoft.com/office/drawing/2014/main" id="{00000000-0008-0000-0300-0000BD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82" name="Text 264">
          <a:extLst>
            <a:ext uri="{FF2B5EF4-FFF2-40B4-BE49-F238E27FC236}">
              <a16:creationId xmlns:a16="http://schemas.microsoft.com/office/drawing/2014/main" id="{00000000-0008-0000-0300-0000BE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83" name="Text 265">
          <a:extLst>
            <a:ext uri="{FF2B5EF4-FFF2-40B4-BE49-F238E27FC236}">
              <a16:creationId xmlns:a16="http://schemas.microsoft.com/office/drawing/2014/main" id="{00000000-0008-0000-0300-0000BF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84" name="Text 266">
          <a:extLst>
            <a:ext uri="{FF2B5EF4-FFF2-40B4-BE49-F238E27FC236}">
              <a16:creationId xmlns:a16="http://schemas.microsoft.com/office/drawing/2014/main" id="{00000000-0008-0000-0300-0000C0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85" name="Text 267">
          <a:extLst>
            <a:ext uri="{FF2B5EF4-FFF2-40B4-BE49-F238E27FC236}">
              <a16:creationId xmlns:a16="http://schemas.microsoft.com/office/drawing/2014/main" id="{00000000-0008-0000-0300-0000C1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86" name="Text 268">
          <a:extLst>
            <a:ext uri="{FF2B5EF4-FFF2-40B4-BE49-F238E27FC236}">
              <a16:creationId xmlns:a16="http://schemas.microsoft.com/office/drawing/2014/main" id="{00000000-0008-0000-0300-0000C2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87" name="Text 269">
          <a:extLst>
            <a:ext uri="{FF2B5EF4-FFF2-40B4-BE49-F238E27FC236}">
              <a16:creationId xmlns:a16="http://schemas.microsoft.com/office/drawing/2014/main" id="{00000000-0008-0000-0300-0000C3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88" name="Text 270">
          <a:extLst>
            <a:ext uri="{FF2B5EF4-FFF2-40B4-BE49-F238E27FC236}">
              <a16:creationId xmlns:a16="http://schemas.microsoft.com/office/drawing/2014/main" id="{00000000-0008-0000-0300-0000C4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89" name="Text 271">
          <a:extLst>
            <a:ext uri="{FF2B5EF4-FFF2-40B4-BE49-F238E27FC236}">
              <a16:creationId xmlns:a16="http://schemas.microsoft.com/office/drawing/2014/main" id="{00000000-0008-0000-0300-0000C5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90" name="Text 272">
          <a:extLst>
            <a:ext uri="{FF2B5EF4-FFF2-40B4-BE49-F238E27FC236}">
              <a16:creationId xmlns:a16="http://schemas.microsoft.com/office/drawing/2014/main" id="{00000000-0008-0000-0300-0000C6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1991" name="Text 307">
          <a:extLst>
            <a:ext uri="{FF2B5EF4-FFF2-40B4-BE49-F238E27FC236}">
              <a16:creationId xmlns:a16="http://schemas.microsoft.com/office/drawing/2014/main" id="{00000000-0008-0000-0300-0000C7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1992" name="Text 308">
          <a:extLst>
            <a:ext uri="{FF2B5EF4-FFF2-40B4-BE49-F238E27FC236}">
              <a16:creationId xmlns:a16="http://schemas.microsoft.com/office/drawing/2014/main" id="{00000000-0008-0000-0300-0000C8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3" name="Text 309">
          <a:extLst>
            <a:ext uri="{FF2B5EF4-FFF2-40B4-BE49-F238E27FC236}">
              <a16:creationId xmlns:a16="http://schemas.microsoft.com/office/drawing/2014/main" id="{00000000-0008-0000-0300-0000C9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4" name="Text 310">
          <a:extLst>
            <a:ext uri="{FF2B5EF4-FFF2-40B4-BE49-F238E27FC236}">
              <a16:creationId xmlns:a16="http://schemas.microsoft.com/office/drawing/2014/main" id="{00000000-0008-0000-0300-0000CA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5" name="Text 311">
          <a:extLst>
            <a:ext uri="{FF2B5EF4-FFF2-40B4-BE49-F238E27FC236}">
              <a16:creationId xmlns:a16="http://schemas.microsoft.com/office/drawing/2014/main" id="{00000000-0008-0000-0300-0000CB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6" name="Text 312">
          <a:extLst>
            <a:ext uri="{FF2B5EF4-FFF2-40B4-BE49-F238E27FC236}">
              <a16:creationId xmlns:a16="http://schemas.microsoft.com/office/drawing/2014/main" id="{00000000-0008-0000-0300-0000CC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7" name="Text 313">
          <a:extLst>
            <a:ext uri="{FF2B5EF4-FFF2-40B4-BE49-F238E27FC236}">
              <a16:creationId xmlns:a16="http://schemas.microsoft.com/office/drawing/2014/main" id="{00000000-0008-0000-0300-0000CD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8" name="Text 314">
          <a:extLst>
            <a:ext uri="{FF2B5EF4-FFF2-40B4-BE49-F238E27FC236}">
              <a16:creationId xmlns:a16="http://schemas.microsoft.com/office/drawing/2014/main" id="{00000000-0008-0000-0300-0000CE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1999" name="Text 315">
          <a:extLst>
            <a:ext uri="{FF2B5EF4-FFF2-40B4-BE49-F238E27FC236}">
              <a16:creationId xmlns:a16="http://schemas.microsoft.com/office/drawing/2014/main" id="{00000000-0008-0000-0300-0000CF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00" name="Text 316">
          <a:extLst>
            <a:ext uri="{FF2B5EF4-FFF2-40B4-BE49-F238E27FC236}">
              <a16:creationId xmlns:a16="http://schemas.microsoft.com/office/drawing/2014/main" id="{00000000-0008-0000-0300-0000D0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01" name="Text 317">
          <a:extLst>
            <a:ext uri="{FF2B5EF4-FFF2-40B4-BE49-F238E27FC236}">
              <a16:creationId xmlns:a16="http://schemas.microsoft.com/office/drawing/2014/main" id="{00000000-0008-0000-0300-0000D1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02" name="Text 318">
          <a:extLst>
            <a:ext uri="{FF2B5EF4-FFF2-40B4-BE49-F238E27FC236}">
              <a16:creationId xmlns:a16="http://schemas.microsoft.com/office/drawing/2014/main" id="{00000000-0008-0000-0300-0000D2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03" name="Text 349">
          <a:extLst>
            <a:ext uri="{FF2B5EF4-FFF2-40B4-BE49-F238E27FC236}">
              <a16:creationId xmlns:a16="http://schemas.microsoft.com/office/drawing/2014/main" id="{00000000-0008-0000-0300-0000D3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04" name="Text 350">
          <a:extLst>
            <a:ext uri="{FF2B5EF4-FFF2-40B4-BE49-F238E27FC236}">
              <a16:creationId xmlns:a16="http://schemas.microsoft.com/office/drawing/2014/main" id="{00000000-0008-0000-0300-0000D4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05" name="Text 351">
          <a:extLst>
            <a:ext uri="{FF2B5EF4-FFF2-40B4-BE49-F238E27FC236}">
              <a16:creationId xmlns:a16="http://schemas.microsoft.com/office/drawing/2014/main" id="{00000000-0008-0000-0300-0000D5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06" name="Text 352">
          <a:extLst>
            <a:ext uri="{FF2B5EF4-FFF2-40B4-BE49-F238E27FC236}">
              <a16:creationId xmlns:a16="http://schemas.microsoft.com/office/drawing/2014/main" id="{00000000-0008-0000-0300-0000D6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07" name="Text 353">
          <a:extLst>
            <a:ext uri="{FF2B5EF4-FFF2-40B4-BE49-F238E27FC236}">
              <a16:creationId xmlns:a16="http://schemas.microsoft.com/office/drawing/2014/main" id="{00000000-0008-0000-0300-0000D7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08" name="Text 354">
          <a:extLst>
            <a:ext uri="{FF2B5EF4-FFF2-40B4-BE49-F238E27FC236}">
              <a16:creationId xmlns:a16="http://schemas.microsoft.com/office/drawing/2014/main" id="{00000000-0008-0000-0300-0000D8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09" name="Text 355">
          <a:extLst>
            <a:ext uri="{FF2B5EF4-FFF2-40B4-BE49-F238E27FC236}">
              <a16:creationId xmlns:a16="http://schemas.microsoft.com/office/drawing/2014/main" id="{00000000-0008-0000-0300-0000D9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10" name="Text 356">
          <a:extLst>
            <a:ext uri="{FF2B5EF4-FFF2-40B4-BE49-F238E27FC236}">
              <a16:creationId xmlns:a16="http://schemas.microsoft.com/office/drawing/2014/main" id="{00000000-0008-0000-0300-0000DA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11" name="Text 357">
          <a:extLst>
            <a:ext uri="{FF2B5EF4-FFF2-40B4-BE49-F238E27FC236}">
              <a16:creationId xmlns:a16="http://schemas.microsoft.com/office/drawing/2014/main" id="{00000000-0008-0000-0300-0000DB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12" name="Text 358">
          <a:extLst>
            <a:ext uri="{FF2B5EF4-FFF2-40B4-BE49-F238E27FC236}">
              <a16:creationId xmlns:a16="http://schemas.microsoft.com/office/drawing/2014/main" id="{00000000-0008-0000-0300-0000DC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13" name="Text 359">
          <a:extLst>
            <a:ext uri="{FF2B5EF4-FFF2-40B4-BE49-F238E27FC236}">
              <a16:creationId xmlns:a16="http://schemas.microsoft.com/office/drawing/2014/main" id="{00000000-0008-0000-0300-0000DD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14" name="Text 360">
          <a:extLst>
            <a:ext uri="{FF2B5EF4-FFF2-40B4-BE49-F238E27FC236}">
              <a16:creationId xmlns:a16="http://schemas.microsoft.com/office/drawing/2014/main" id="{00000000-0008-0000-0300-0000DE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15" name="Text 361">
          <a:extLst>
            <a:ext uri="{FF2B5EF4-FFF2-40B4-BE49-F238E27FC236}">
              <a16:creationId xmlns:a16="http://schemas.microsoft.com/office/drawing/2014/main" id="{00000000-0008-0000-0300-0000DF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16" name="Text 362">
          <a:extLst>
            <a:ext uri="{FF2B5EF4-FFF2-40B4-BE49-F238E27FC236}">
              <a16:creationId xmlns:a16="http://schemas.microsoft.com/office/drawing/2014/main" id="{00000000-0008-0000-0300-0000E0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60960</xdr:colOff>
      <xdr:row>23</xdr:row>
      <xdr:rowOff>53340</xdr:rowOff>
    </xdr:from>
    <xdr:to>
      <xdr:col>6</xdr:col>
      <xdr:colOff>144780</xdr:colOff>
      <xdr:row>24</xdr:row>
      <xdr:rowOff>53340</xdr:rowOff>
    </xdr:to>
    <xdr:sp macro="" textlink="">
      <xdr:nvSpPr>
        <xdr:cNvPr id="2017" name="Text 363">
          <a:extLst>
            <a:ext uri="{FF2B5EF4-FFF2-40B4-BE49-F238E27FC236}">
              <a16:creationId xmlns:a16="http://schemas.microsoft.com/office/drawing/2014/main" id="{00000000-0008-0000-0300-0000E1070000}"/>
            </a:ext>
          </a:extLst>
        </xdr:cNvPr>
        <xdr:cNvSpPr txBox="1">
          <a:spLocks noChangeArrowheads="1"/>
        </xdr:cNvSpPr>
      </xdr:nvSpPr>
      <xdr:spPr bwMode="auto">
        <a:xfrm>
          <a:off x="4572000" y="47777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60960</xdr:colOff>
      <xdr:row>22</xdr:row>
      <xdr:rowOff>53340</xdr:rowOff>
    </xdr:from>
    <xdr:to>
      <xdr:col>6</xdr:col>
      <xdr:colOff>144780</xdr:colOff>
      <xdr:row>23</xdr:row>
      <xdr:rowOff>53340</xdr:rowOff>
    </xdr:to>
    <xdr:sp macro="" textlink="">
      <xdr:nvSpPr>
        <xdr:cNvPr id="2018" name="Text 364">
          <a:extLst>
            <a:ext uri="{FF2B5EF4-FFF2-40B4-BE49-F238E27FC236}">
              <a16:creationId xmlns:a16="http://schemas.microsoft.com/office/drawing/2014/main" id="{00000000-0008-0000-0300-0000E2070000}"/>
            </a:ext>
          </a:extLst>
        </xdr:cNvPr>
        <xdr:cNvSpPr txBox="1">
          <a:spLocks noChangeArrowheads="1"/>
        </xdr:cNvSpPr>
      </xdr:nvSpPr>
      <xdr:spPr bwMode="auto">
        <a:xfrm>
          <a:off x="4572000" y="45720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19" name="Text 365">
          <a:extLst>
            <a:ext uri="{FF2B5EF4-FFF2-40B4-BE49-F238E27FC236}">
              <a16:creationId xmlns:a16="http://schemas.microsoft.com/office/drawing/2014/main" id="{00000000-0008-0000-0300-0000E3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0" name="Text 366">
          <a:extLst>
            <a:ext uri="{FF2B5EF4-FFF2-40B4-BE49-F238E27FC236}">
              <a16:creationId xmlns:a16="http://schemas.microsoft.com/office/drawing/2014/main" id="{00000000-0008-0000-0300-0000E4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21" name="Text 367">
          <a:extLst>
            <a:ext uri="{FF2B5EF4-FFF2-40B4-BE49-F238E27FC236}">
              <a16:creationId xmlns:a16="http://schemas.microsoft.com/office/drawing/2014/main" id="{00000000-0008-0000-0300-0000E5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22" name="Text 368">
          <a:extLst>
            <a:ext uri="{FF2B5EF4-FFF2-40B4-BE49-F238E27FC236}">
              <a16:creationId xmlns:a16="http://schemas.microsoft.com/office/drawing/2014/main" id="{00000000-0008-0000-0300-0000E6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3" name="Text 369">
          <a:extLst>
            <a:ext uri="{FF2B5EF4-FFF2-40B4-BE49-F238E27FC236}">
              <a16:creationId xmlns:a16="http://schemas.microsoft.com/office/drawing/2014/main" id="{00000000-0008-0000-0300-0000E7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4" name="Text 370">
          <a:extLst>
            <a:ext uri="{FF2B5EF4-FFF2-40B4-BE49-F238E27FC236}">
              <a16:creationId xmlns:a16="http://schemas.microsoft.com/office/drawing/2014/main" id="{00000000-0008-0000-0300-0000E8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25" name="Text 371">
          <a:extLst>
            <a:ext uri="{FF2B5EF4-FFF2-40B4-BE49-F238E27FC236}">
              <a16:creationId xmlns:a16="http://schemas.microsoft.com/office/drawing/2014/main" id="{00000000-0008-0000-0300-0000E9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26" name="Text 372">
          <a:extLst>
            <a:ext uri="{FF2B5EF4-FFF2-40B4-BE49-F238E27FC236}">
              <a16:creationId xmlns:a16="http://schemas.microsoft.com/office/drawing/2014/main" id="{00000000-0008-0000-0300-0000EA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7" name="Text 373">
          <a:extLst>
            <a:ext uri="{FF2B5EF4-FFF2-40B4-BE49-F238E27FC236}">
              <a16:creationId xmlns:a16="http://schemas.microsoft.com/office/drawing/2014/main" id="{00000000-0008-0000-0300-0000EB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8" name="Text 374">
          <a:extLst>
            <a:ext uri="{FF2B5EF4-FFF2-40B4-BE49-F238E27FC236}">
              <a16:creationId xmlns:a16="http://schemas.microsoft.com/office/drawing/2014/main" id="{00000000-0008-0000-0300-0000EC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9" name="Text 375">
          <a:extLst>
            <a:ext uri="{FF2B5EF4-FFF2-40B4-BE49-F238E27FC236}">
              <a16:creationId xmlns:a16="http://schemas.microsoft.com/office/drawing/2014/main" id="{00000000-0008-0000-0300-0000ED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30" name="Text 376">
          <a:extLst>
            <a:ext uri="{FF2B5EF4-FFF2-40B4-BE49-F238E27FC236}">
              <a16:creationId xmlns:a16="http://schemas.microsoft.com/office/drawing/2014/main" id="{00000000-0008-0000-0300-0000EE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31" name="Text 377">
          <a:extLst>
            <a:ext uri="{FF2B5EF4-FFF2-40B4-BE49-F238E27FC236}">
              <a16:creationId xmlns:a16="http://schemas.microsoft.com/office/drawing/2014/main" id="{00000000-0008-0000-0300-0000EF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32" name="Text 378">
          <a:extLst>
            <a:ext uri="{FF2B5EF4-FFF2-40B4-BE49-F238E27FC236}">
              <a16:creationId xmlns:a16="http://schemas.microsoft.com/office/drawing/2014/main" id="{00000000-0008-0000-0300-0000F0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33" name="Text 379">
          <a:extLst>
            <a:ext uri="{FF2B5EF4-FFF2-40B4-BE49-F238E27FC236}">
              <a16:creationId xmlns:a16="http://schemas.microsoft.com/office/drawing/2014/main" id="{00000000-0008-0000-0300-0000F1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34" name="Text 380">
          <a:extLst>
            <a:ext uri="{FF2B5EF4-FFF2-40B4-BE49-F238E27FC236}">
              <a16:creationId xmlns:a16="http://schemas.microsoft.com/office/drawing/2014/main" id="{00000000-0008-0000-0300-0000F2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2035" name="Text 381">
          <a:extLst>
            <a:ext uri="{FF2B5EF4-FFF2-40B4-BE49-F238E27FC236}">
              <a16:creationId xmlns:a16="http://schemas.microsoft.com/office/drawing/2014/main" id="{00000000-0008-0000-0300-0000F3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2036" name="Text 382">
          <a:extLst>
            <a:ext uri="{FF2B5EF4-FFF2-40B4-BE49-F238E27FC236}">
              <a16:creationId xmlns:a16="http://schemas.microsoft.com/office/drawing/2014/main" id="{00000000-0008-0000-0300-0000F4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37" name="Text 383">
          <a:extLst>
            <a:ext uri="{FF2B5EF4-FFF2-40B4-BE49-F238E27FC236}">
              <a16:creationId xmlns:a16="http://schemas.microsoft.com/office/drawing/2014/main" id="{00000000-0008-0000-0300-0000F5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38" name="Text 384">
          <a:extLst>
            <a:ext uri="{FF2B5EF4-FFF2-40B4-BE49-F238E27FC236}">
              <a16:creationId xmlns:a16="http://schemas.microsoft.com/office/drawing/2014/main" id="{00000000-0008-0000-0300-0000F6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2039" name="Text 385">
          <a:extLst>
            <a:ext uri="{FF2B5EF4-FFF2-40B4-BE49-F238E27FC236}">
              <a16:creationId xmlns:a16="http://schemas.microsoft.com/office/drawing/2014/main" id="{00000000-0008-0000-0300-0000F7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2040" name="Text 386">
          <a:extLst>
            <a:ext uri="{FF2B5EF4-FFF2-40B4-BE49-F238E27FC236}">
              <a16:creationId xmlns:a16="http://schemas.microsoft.com/office/drawing/2014/main" id="{00000000-0008-0000-0300-0000F8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1" name="Text 387">
          <a:extLst>
            <a:ext uri="{FF2B5EF4-FFF2-40B4-BE49-F238E27FC236}">
              <a16:creationId xmlns:a16="http://schemas.microsoft.com/office/drawing/2014/main" id="{00000000-0008-0000-0300-0000F9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2" name="Text 388">
          <a:extLst>
            <a:ext uri="{FF2B5EF4-FFF2-40B4-BE49-F238E27FC236}">
              <a16:creationId xmlns:a16="http://schemas.microsoft.com/office/drawing/2014/main" id="{00000000-0008-0000-0300-0000FA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3" name="Text 389">
          <a:extLst>
            <a:ext uri="{FF2B5EF4-FFF2-40B4-BE49-F238E27FC236}">
              <a16:creationId xmlns:a16="http://schemas.microsoft.com/office/drawing/2014/main" id="{00000000-0008-0000-0300-0000FB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4" name="Text 390">
          <a:extLst>
            <a:ext uri="{FF2B5EF4-FFF2-40B4-BE49-F238E27FC236}">
              <a16:creationId xmlns:a16="http://schemas.microsoft.com/office/drawing/2014/main" id="{00000000-0008-0000-0300-0000FC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5" name="Text 391">
          <a:extLst>
            <a:ext uri="{FF2B5EF4-FFF2-40B4-BE49-F238E27FC236}">
              <a16:creationId xmlns:a16="http://schemas.microsoft.com/office/drawing/2014/main" id="{00000000-0008-0000-0300-0000FD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6" name="Text 392">
          <a:extLst>
            <a:ext uri="{FF2B5EF4-FFF2-40B4-BE49-F238E27FC236}">
              <a16:creationId xmlns:a16="http://schemas.microsoft.com/office/drawing/2014/main" id="{00000000-0008-0000-0300-0000FE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47" name="Text 29">
          <a:extLst>
            <a:ext uri="{FF2B5EF4-FFF2-40B4-BE49-F238E27FC236}">
              <a16:creationId xmlns:a16="http://schemas.microsoft.com/office/drawing/2014/main" id="{00000000-0008-0000-0300-0000FF07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48" name="Text 60">
          <a:extLst>
            <a:ext uri="{FF2B5EF4-FFF2-40B4-BE49-F238E27FC236}">
              <a16:creationId xmlns:a16="http://schemas.microsoft.com/office/drawing/2014/main" id="{00000000-0008-0000-0300-000000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49" name="Text 64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50" name="Text 91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51" name="Text 122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52" name="Text 126">
          <a:extLs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053" name="Text 127">
          <a:extLs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054" name="Text 128">
          <a:extLs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55" name="Text 154">
          <a:extLs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56" name="Text 156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057" name="Text 163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058" name="Text 164">
          <a:extLs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059" name="Text 165">
          <a:extLs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060" name="Text 166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61" name="Text 167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62" name="Text 168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63" name="Text 169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64" name="Text 170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65" name="Text 171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66" name="Text 172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67" name="Text 173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68" name="Text 174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69" name="Text 175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70" name="Text 176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071" name="Text 177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072" name="Text 178">
          <a:extLs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073" name="Text 179">
          <a:extLs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074" name="Text 180">
          <a:extLs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075" name="Text 21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076" name="Text 21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077" name="Text 213">
          <a:extLst>
            <a:ext uri="{FF2B5EF4-FFF2-40B4-BE49-F238E27FC236}">
              <a16:creationId xmlns:a16="http://schemas.microsoft.com/office/drawing/2014/main" id="{00000000-0008-0000-0300-00001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078" name="Text 214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079" name="Text 215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080" name="Text 216">
          <a:extLs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81" name="Text 217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82" name="Text 218">
          <a:extLs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83" name="Text 219">
          <a:extLs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84" name="Text 220">
          <a:extLs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85" name="Text 221">
          <a:extLs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86" name="Text 222">
          <a:extLs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87" name="Text 223">
          <a:extLs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88" name="Text 224">
          <a:extLs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89" name="Text 225">
          <a:extLs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90" name="Text 226">
          <a:extLs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91" name="Text 227">
          <a:extLs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92" name="Text 228">
          <a:extLs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93" name="Text 229">
          <a:extLs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94" name="Text 230">
          <a:extLs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95" name="Text 231">
          <a:extLs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96" name="Text 232">
          <a:extLs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97" name="Text 233">
          <a:extLs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98" name="Text 234">
          <a:extLs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99" name="Text 235">
          <a:extLst>
            <a:ext uri="{FF2B5EF4-FFF2-40B4-BE49-F238E27FC236}">
              <a16:creationId xmlns:a16="http://schemas.microsoft.com/office/drawing/2014/main" id="{00000000-0008-0000-0300-000033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100" name="Text 236">
          <a:extLst>
            <a:ext uri="{FF2B5EF4-FFF2-40B4-BE49-F238E27FC236}">
              <a16:creationId xmlns:a16="http://schemas.microsoft.com/office/drawing/2014/main" id="{00000000-0008-0000-0300-000034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01" name="Text 237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02" name="Text 238">
          <a:extLst>
            <a:ext uri="{FF2B5EF4-FFF2-40B4-BE49-F238E27FC236}">
              <a16:creationId xmlns:a16="http://schemas.microsoft.com/office/drawing/2014/main" id="{00000000-0008-0000-0300-000036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03" name="Text 239">
          <a:extLst>
            <a:ext uri="{FF2B5EF4-FFF2-40B4-BE49-F238E27FC236}">
              <a16:creationId xmlns:a16="http://schemas.microsoft.com/office/drawing/2014/main" id="{00000000-0008-0000-0300-000037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04" name="Text 240">
          <a:extLst>
            <a:ext uri="{FF2B5EF4-FFF2-40B4-BE49-F238E27FC236}">
              <a16:creationId xmlns:a16="http://schemas.microsoft.com/office/drawing/2014/main" id="{00000000-0008-0000-0300-000038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105" name="Text 241">
          <a:extLst>
            <a:ext uri="{FF2B5EF4-FFF2-40B4-BE49-F238E27FC236}">
              <a16:creationId xmlns:a16="http://schemas.microsoft.com/office/drawing/2014/main" id="{00000000-0008-0000-0300-000039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106" name="Text 242">
          <a:extLst>
            <a:ext uri="{FF2B5EF4-FFF2-40B4-BE49-F238E27FC236}">
              <a16:creationId xmlns:a16="http://schemas.microsoft.com/office/drawing/2014/main" id="{00000000-0008-0000-0300-00003A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107" name="Text 243">
          <a:extLs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108" name="Text 244">
          <a:extLst>
            <a:ext uri="{FF2B5EF4-FFF2-40B4-BE49-F238E27FC236}">
              <a16:creationId xmlns:a16="http://schemas.microsoft.com/office/drawing/2014/main" id="{00000000-0008-0000-0300-00003C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09" name="Text 307">
          <a:extLst>
            <a:ext uri="{FF2B5EF4-FFF2-40B4-BE49-F238E27FC236}">
              <a16:creationId xmlns:a16="http://schemas.microsoft.com/office/drawing/2014/main" id="{00000000-0008-0000-0300-00003D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10" name="Text 308">
          <a:extLst>
            <a:ext uri="{FF2B5EF4-FFF2-40B4-BE49-F238E27FC236}">
              <a16:creationId xmlns:a16="http://schemas.microsoft.com/office/drawing/2014/main" id="{00000000-0008-0000-0300-00003E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1" name="Text 309">
          <a:extLst>
            <a:ext uri="{FF2B5EF4-FFF2-40B4-BE49-F238E27FC236}">
              <a16:creationId xmlns:a16="http://schemas.microsoft.com/office/drawing/2014/main" id="{00000000-0008-0000-0300-00003F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2" name="Text 310">
          <a:extLst>
            <a:ext uri="{FF2B5EF4-FFF2-40B4-BE49-F238E27FC236}">
              <a16:creationId xmlns:a16="http://schemas.microsoft.com/office/drawing/2014/main" id="{00000000-0008-0000-0300-000040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3" name="Text 311">
          <a:extLst>
            <a:ext uri="{FF2B5EF4-FFF2-40B4-BE49-F238E27FC236}">
              <a16:creationId xmlns:a16="http://schemas.microsoft.com/office/drawing/2014/main" id="{00000000-0008-0000-0300-00004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4" name="Text 312">
          <a:extLst>
            <a:ext uri="{FF2B5EF4-FFF2-40B4-BE49-F238E27FC236}">
              <a16:creationId xmlns:a16="http://schemas.microsoft.com/office/drawing/2014/main" id="{00000000-0008-0000-0300-00004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5" name="Text 313">
          <a:extLst>
            <a:ext uri="{FF2B5EF4-FFF2-40B4-BE49-F238E27FC236}">
              <a16:creationId xmlns:a16="http://schemas.microsoft.com/office/drawing/2014/main" id="{00000000-0008-0000-0300-00004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6" name="Text 314">
          <a:extLst>
            <a:ext uri="{FF2B5EF4-FFF2-40B4-BE49-F238E27FC236}">
              <a16:creationId xmlns:a16="http://schemas.microsoft.com/office/drawing/2014/main" id="{00000000-0008-0000-0300-00004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17" name="Text 315">
          <a:extLst>
            <a:ext uri="{FF2B5EF4-FFF2-40B4-BE49-F238E27FC236}">
              <a16:creationId xmlns:a16="http://schemas.microsoft.com/office/drawing/2014/main" id="{00000000-0008-0000-0300-000045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18" name="Text 316">
          <a:extLst>
            <a:ext uri="{FF2B5EF4-FFF2-40B4-BE49-F238E27FC236}">
              <a16:creationId xmlns:a16="http://schemas.microsoft.com/office/drawing/2014/main" id="{00000000-0008-0000-0300-000046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19" name="Text 317">
          <a:extLst>
            <a:ext uri="{FF2B5EF4-FFF2-40B4-BE49-F238E27FC236}">
              <a16:creationId xmlns:a16="http://schemas.microsoft.com/office/drawing/2014/main" id="{00000000-0008-0000-0300-000047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0" name="Text 318">
          <a:extLst>
            <a:ext uri="{FF2B5EF4-FFF2-40B4-BE49-F238E27FC236}">
              <a16:creationId xmlns:a16="http://schemas.microsoft.com/office/drawing/2014/main" id="{00000000-0008-0000-0300-000048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24</xdr:row>
      <xdr:rowOff>66675</xdr:rowOff>
    </xdr:from>
    <xdr:to>
      <xdr:col>6</xdr:col>
      <xdr:colOff>152400</xdr:colOff>
      <xdr:row>25</xdr:row>
      <xdr:rowOff>66675</xdr:rowOff>
    </xdr:to>
    <xdr:sp macro="" textlink="">
      <xdr:nvSpPr>
        <xdr:cNvPr id="2121" name="Text 363">
          <a:extLs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 txBox="1">
          <a:spLocks noChangeArrowheads="1"/>
        </xdr:cNvSpPr>
      </xdr:nvSpPr>
      <xdr:spPr bwMode="auto">
        <a:xfrm>
          <a:off x="4448175" y="49911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23</xdr:row>
      <xdr:rowOff>66675</xdr:rowOff>
    </xdr:from>
    <xdr:to>
      <xdr:col>6</xdr:col>
      <xdr:colOff>152400</xdr:colOff>
      <xdr:row>24</xdr:row>
      <xdr:rowOff>66675</xdr:rowOff>
    </xdr:to>
    <xdr:sp macro="" textlink="">
      <xdr:nvSpPr>
        <xdr:cNvPr id="2122" name="Text 364">
          <a:extLs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 txBox="1">
          <a:spLocks noChangeArrowheads="1"/>
        </xdr:cNvSpPr>
      </xdr:nvSpPr>
      <xdr:spPr bwMode="auto">
        <a:xfrm>
          <a:off x="4448175" y="4791075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3" name="Text 365">
          <a:extLs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4" name="Text 366">
          <a:extLs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25" name="Text 367">
          <a:extLs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26" name="Text 368">
          <a:extLs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7" name="Text 369">
          <a:extLst>
            <a:ext uri="{FF2B5EF4-FFF2-40B4-BE49-F238E27FC236}">
              <a16:creationId xmlns:a16="http://schemas.microsoft.com/office/drawing/2014/main" id="{00000000-0008-0000-0300-00004F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8" name="Text 370">
          <a:extLst>
            <a:ext uri="{FF2B5EF4-FFF2-40B4-BE49-F238E27FC236}">
              <a16:creationId xmlns:a16="http://schemas.microsoft.com/office/drawing/2014/main" id="{00000000-0008-0000-0300-000050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29" name="Text 371">
          <a:extLst>
            <a:ext uri="{FF2B5EF4-FFF2-40B4-BE49-F238E27FC236}">
              <a16:creationId xmlns:a16="http://schemas.microsoft.com/office/drawing/2014/main" id="{00000000-0008-0000-0300-00005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30" name="Text 372">
          <a:extLst>
            <a:ext uri="{FF2B5EF4-FFF2-40B4-BE49-F238E27FC236}">
              <a16:creationId xmlns:a16="http://schemas.microsoft.com/office/drawing/2014/main" id="{00000000-0008-0000-0300-00005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1" name="Text 373">
          <a:extLst>
            <a:ext uri="{FF2B5EF4-FFF2-40B4-BE49-F238E27FC236}">
              <a16:creationId xmlns:a16="http://schemas.microsoft.com/office/drawing/2014/main" id="{00000000-0008-0000-0300-000053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2" name="Text 374">
          <a:extLst>
            <a:ext uri="{FF2B5EF4-FFF2-40B4-BE49-F238E27FC236}">
              <a16:creationId xmlns:a16="http://schemas.microsoft.com/office/drawing/2014/main" id="{00000000-0008-0000-0300-000054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3" name="Text 375">
          <a:extLst>
            <a:ext uri="{FF2B5EF4-FFF2-40B4-BE49-F238E27FC236}">
              <a16:creationId xmlns:a16="http://schemas.microsoft.com/office/drawing/2014/main" id="{00000000-0008-0000-0300-000055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4" name="Text 376">
          <a:extLst>
            <a:ext uri="{FF2B5EF4-FFF2-40B4-BE49-F238E27FC236}">
              <a16:creationId xmlns:a16="http://schemas.microsoft.com/office/drawing/2014/main" id="{00000000-0008-0000-0300-000056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5" name="Text 377">
          <a:extLst>
            <a:ext uri="{FF2B5EF4-FFF2-40B4-BE49-F238E27FC236}">
              <a16:creationId xmlns:a16="http://schemas.microsoft.com/office/drawing/2014/main" id="{00000000-0008-0000-0300-000057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6" name="Text 378">
          <a:extLst>
            <a:ext uri="{FF2B5EF4-FFF2-40B4-BE49-F238E27FC236}">
              <a16:creationId xmlns:a16="http://schemas.microsoft.com/office/drawing/2014/main" id="{00000000-0008-0000-0300-000058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37" name="Text 379">
          <a:extLst>
            <a:ext uri="{FF2B5EF4-FFF2-40B4-BE49-F238E27FC236}">
              <a16:creationId xmlns:a16="http://schemas.microsoft.com/office/drawing/2014/main" id="{00000000-0008-0000-0300-000059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38" name="Text 380">
          <a:extLst>
            <a:ext uri="{FF2B5EF4-FFF2-40B4-BE49-F238E27FC236}">
              <a16:creationId xmlns:a16="http://schemas.microsoft.com/office/drawing/2014/main" id="{00000000-0008-0000-0300-00005A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39" name="Text 381">
          <a:extLst>
            <a:ext uri="{FF2B5EF4-FFF2-40B4-BE49-F238E27FC236}">
              <a16:creationId xmlns:a16="http://schemas.microsoft.com/office/drawing/2014/main" id="{00000000-0008-0000-0300-00005B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40" name="Text 382">
          <a:extLst>
            <a:ext uri="{FF2B5EF4-FFF2-40B4-BE49-F238E27FC236}">
              <a16:creationId xmlns:a16="http://schemas.microsoft.com/office/drawing/2014/main" id="{00000000-0008-0000-0300-00005C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1" name="Text 383">
          <a:extLst>
            <a:ext uri="{FF2B5EF4-FFF2-40B4-BE49-F238E27FC236}">
              <a16:creationId xmlns:a16="http://schemas.microsoft.com/office/drawing/2014/main" id="{00000000-0008-0000-0300-00005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2" name="Text 384">
          <a:extLst>
            <a:ext uri="{FF2B5EF4-FFF2-40B4-BE49-F238E27FC236}">
              <a16:creationId xmlns:a16="http://schemas.microsoft.com/office/drawing/2014/main" id="{00000000-0008-0000-0300-00005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43" name="Text 385">
          <a:extLst>
            <a:ext uri="{FF2B5EF4-FFF2-40B4-BE49-F238E27FC236}">
              <a16:creationId xmlns:a16="http://schemas.microsoft.com/office/drawing/2014/main" id="{00000000-0008-0000-0300-00005F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44" name="Text 386">
          <a:extLst>
            <a:ext uri="{FF2B5EF4-FFF2-40B4-BE49-F238E27FC236}">
              <a16:creationId xmlns:a16="http://schemas.microsoft.com/office/drawing/2014/main" id="{00000000-0008-0000-0300-000060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5" name="Text 387">
          <a:extLst>
            <a:ext uri="{FF2B5EF4-FFF2-40B4-BE49-F238E27FC236}">
              <a16:creationId xmlns:a16="http://schemas.microsoft.com/office/drawing/2014/main" id="{00000000-0008-0000-0300-00006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6" name="Text 388">
          <a:extLst>
            <a:ext uri="{FF2B5EF4-FFF2-40B4-BE49-F238E27FC236}">
              <a16:creationId xmlns:a16="http://schemas.microsoft.com/office/drawing/2014/main" id="{00000000-0008-0000-0300-00006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7" name="Text 389">
          <a:extLst>
            <a:ext uri="{FF2B5EF4-FFF2-40B4-BE49-F238E27FC236}">
              <a16:creationId xmlns:a16="http://schemas.microsoft.com/office/drawing/2014/main" id="{00000000-0008-0000-0300-00006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8" name="Text 390">
          <a:extLst>
            <a:ext uri="{FF2B5EF4-FFF2-40B4-BE49-F238E27FC236}">
              <a16:creationId xmlns:a16="http://schemas.microsoft.com/office/drawing/2014/main" id="{00000000-0008-0000-0300-00006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9" name="Text 391">
          <a:extLs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50" name="Text 392">
          <a:extLs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1" name="Text 393">
          <a:extLs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2" name="Text 394">
          <a:extLst>
            <a:ext uri="{FF2B5EF4-FFF2-40B4-BE49-F238E27FC236}">
              <a16:creationId xmlns:a16="http://schemas.microsoft.com/office/drawing/2014/main" id="{00000000-0008-0000-0300-000068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3" name="Text 395">
          <a:extLst>
            <a:ext uri="{FF2B5EF4-FFF2-40B4-BE49-F238E27FC236}">
              <a16:creationId xmlns:a16="http://schemas.microsoft.com/office/drawing/2014/main" id="{00000000-0008-0000-0300-000069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4" name="Text 396">
          <a:extLst>
            <a:ext uri="{FF2B5EF4-FFF2-40B4-BE49-F238E27FC236}">
              <a16:creationId xmlns:a16="http://schemas.microsoft.com/office/drawing/2014/main" id="{00000000-0008-0000-0300-00006A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5" name="Text 397">
          <a:extLst>
            <a:ext uri="{FF2B5EF4-FFF2-40B4-BE49-F238E27FC236}">
              <a16:creationId xmlns:a16="http://schemas.microsoft.com/office/drawing/2014/main" id="{00000000-0008-0000-0300-00006B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6" name="Text 398">
          <a:extLst>
            <a:ext uri="{FF2B5EF4-FFF2-40B4-BE49-F238E27FC236}">
              <a16:creationId xmlns:a16="http://schemas.microsoft.com/office/drawing/2014/main" id="{00000000-0008-0000-0300-00006C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57" name="Text 399">
          <a:extLst>
            <a:ext uri="{FF2B5EF4-FFF2-40B4-BE49-F238E27FC236}">
              <a16:creationId xmlns:a16="http://schemas.microsoft.com/office/drawing/2014/main" id="{00000000-0008-0000-0300-00006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58" name="Text 400">
          <a:extLst>
            <a:ext uri="{FF2B5EF4-FFF2-40B4-BE49-F238E27FC236}">
              <a16:creationId xmlns:a16="http://schemas.microsoft.com/office/drawing/2014/main" id="{00000000-0008-0000-0300-00006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59" name="Text 401">
          <a:extLst>
            <a:ext uri="{FF2B5EF4-FFF2-40B4-BE49-F238E27FC236}">
              <a16:creationId xmlns:a16="http://schemas.microsoft.com/office/drawing/2014/main" id="{00000000-0008-0000-0300-00006F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60" name="Text 402">
          <a:extLst>
            <a:ext uri="{FF2B5EF4-FFF2-40B4-BE49-F238E27FC236}">
              <a16:creationId xmlns:a16="http://schemas.microsoft.com/office/drawing/2014/main" id="{00000000-0008-0000-0300-000070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61" name="Text 403">
          <a:extLst>
            <a:ext uri="{FF2B5EF4-FFF2-40B4-BE49-F238E27FC236}">
              <a16:creationId xmlns:a16="http://schemas.microsoft.com/office/drawing/2014/main" id="{00000000-0008-0000-0300-000071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62" name="Text 404">
          <a:extLst>
            <a:ext uri="{FF2B5EF4-FFF2-40B4-BE49-F238E27FC236}">
              <a16:creationId xmlns:a16="http://schemas.microsoft.com/office/drawing/2014/main" id="{00000000-0008-0000-0300-000072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163" name="Text 405">
          <a:extLst>
            <a:ext uri="{FF2B5EF4-FFF2-40B4-BE49-F238E27FC236}">
              <a16:creationId xmlns:a16="http://schemas.microsoft.com/office/drawing/2014/main" id="{00000000-0008-0000-0300-000073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164" name="Text 406">
          <a:extLs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65" name="Text 407">
          <a:extLst>
            <a:ext uri="{FF2B5EF4-FFF2-40B4-BE49-F238E27FC236}">
              <a16:creationId xmlns:a16="http://schemas.microsoft.com/office/drawing/2014/main" id="{00000000-0008-0000-0300-000075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66" name="Text 408">
          <a:extLst>
            <a:ext uri="{FF2B5EF4-FFF2-40B4-BE49-F238E27FC236}">
              <a16:creationId xmlns:a16="http://schemas.microsoft.com/office/drawing/2014/main" id="{00000000-0008-0000-0300-000076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67" name="Text 409">
          <a:extLst>
            <a:ext uri="{FF2B5EF4-FFF2-40B4-BE49-F238E27FC236}">
              <a16:creationId xmlns:a16="http://schemas.microsoft.com/office/drawing/2014/main" id="{00000000-0008-0000-0300-000077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68" name="Text 410">
          <a:extLst>
            <a:ext uri="{FF2B5EF4-FFF2-40B4-BE49-F238E27FC236}">
              <a16:creationId xmlns:a16="http://schemas.microsoft.com/office/drawing/2014/main" id="{00000000-0008-0000-0300-000078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69" name="Text 411">
          <a:extLst>
            <a:ext uri="{FF2B5EF4-FFF2-40B4-BE49-F238E27FC236}">
              <a16:creationId xmlns:a16="http://schemas.microsoft.com/office/drawing/2014/main" id="{00000000-0008-0000-0300-000079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70" name="Text 412">
          <a:extLst>
            <a:ext uri="{FF2B5EF4-FFF2-40B4-BE49-F238E27FC236}">
              <a16:creationId xmlns:a16="http://schemas.microsoft.com/office/drawing/2014/main" id="{00000000-0008-0000-0300-00007A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71" name="Text 413">
          <a:extLst>
            <a:ext uri="{FF2B5EF4-FFF2-40B4-BE49-F238E27FC236}">
              <a16:creationId xmlns:a16="http://schemas.microsoft.com/office/drawing/2014/main" id="{00000000-0008-0000-0300-00007B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72" name="Text 414">
          <a:extLst>
            <a:ext uri="{FF2B5EF4-FFF2-40B4-BE49-F238E27FC236}">
              <a16:creationId xmlns:a16="http://schemas.microsoft.com/office/drawing/2014/main" id="{00000000-0008-0000-0300-00007C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173" name="Text 415">
          <a:extLst>
            <a:ext uri="{FF2B5EF4-FFF2-40B4-BE49-F238E27FC236}">
              <a16:creationId xmlns:a16="http://schemas.microsoft.com/office/drawing/2014/main" id="{00000000-0008-0000-0300-00007D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174" name="Text 416">
          <a:extLst>
            <a:ext uri="{FF2B5EF4-FFF2-40B4-BE49-F238E27FC236}">
              <a16:creationId xmlns:a16="http://schemas.microsoft.com/office/drawing/2014/main" id="{00000000-0008-0000-0300-00007E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75" name="Text 417">
          <a:extLst>
            <a:ext uri="{FF2B5EF4-FFF2-40B4-BE49-F238E27FC236}">
              <a16:creationId xmlns:a16="http://schemas.microsoft.com/office/drawing/2014/main" id="{00000000-0008-0000-0300-00007F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76" name="Text 418">
          <a:extLst>
            <a:ext uri="{FF2B5EF4-FFF2-40B4-BE49-F238E27FC236}">
              <a16:creationId xmlns:a16="http://schemas.microsoft.com/office/drawing/2014/main" id="{00000000-0008-0000-0300-000080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77" name="Text 419">
          <a:extLst>
            <a:ext uri="{FF2B5EF4-FFF2-40B4-BE49-F238E27FC236}">
              <a16:creationId xmlns:a16="http://schemas.microsoft.com/office/drawing/2014/main" id="{00000000-0008-0000-0300-000081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78" name="Text 420">
          <a:extLst>
            <a:ext uri="{FF2B5EF4-FFF2-40B4-BE49-F238E27FC236}">
              <a16:creationId xmlns:a16="http://schemas.microsoft.com/office/drawing/2014/main" id="{00000000-0008-0000-0300-000082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79" name="Text 421">
          <a:extLst>
            <a:ext uri="{FF2B5EF4-FFF2-40B4-BE49-F238E27FC236}">
              <a16:creationId xmlns:a16="http://schemas.microsoft.com/office/drawing/2014/main" id="{00000000-0008-0000-0300-00008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80" name="Text 422">
          <a:extLst>
            <a:ext uri="{FF2B5EF4-FFF2-40B4-BE49-F238E27FC236}">
              <a16:creationId xmlns:a16="http://schemas.microsoft.com/office/drawing/2014/main" id="{00000000-0008-0000-0300-00008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181" name="Text 423">
          <a:extLst>
            <a:ext uri="{FF2B5EF4-FFF2-40B4-BE49-F238E27FC236}">
              <a16:creationId xmlns:a16="http://schemas.microsoft.com/office/drawing/2014/main" id="{00000000-0008-0000-0300-000085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182" name="Text 424">
          <a:extLst>
            <a:ext uri="{FF2B5EF4-FFF2-40B4-BE49-F238E27FC236}">
              <a16:creationId xmlns:a16="http://schemas.microsoft.com/office/drawing/2014/main" id="{00000000-0008-0000-0300-000086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83" name="Text 425">
          <a:extLst>
            <a:ext uri="{FF2B5EF4-FFF2-40B4-BE49-F238E27FC236}">
              <a16:creationId xmlns:a16="http://schemas.microsoft.com/office/drawing/2014/main" id="{00000000-0008-0000-0300-000087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84" name="Text 426">
          <a:extLst>
            <a:ext uri="{FF2B5EF4-FFF2-40B4-BE49-F238E27FC236}">
              <a16:creationId xmlns:a16="http://schemas.microsoft.com/office/drawing/2014/main" id="{00000000-0008-0000-0300-000088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85" name="Text 427">
          <a:extLst>
            <a:ext uri="{FF2B5EF4-FFF2-40B4-BE49-F238E27FC236}">
              <a16:creationId xmlns:a16="http://schemas.microsoft.com/office/drawing/2014/main" id="{00000000-0008-0000-0300-000089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86" name="Text 428">
          <a:extLst>
            <a:ext uri="{FF2B5EF4-FFF2-40B4-BE49-F238E27FC236}">
              <a16:creationId xmlns:a16="http://schemas.microsoft.com/office/drawing/2014/main" id="{00000000-0008-0000-0300-00008A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87" name="Text 429">
          <a:extLst>
            <a:ext uri="{FF2B5EF4-FFF2-40B4-BE49-F238E27FC236}">
              <a16:creationId xmlns:a16="http://schemas.microsoft.com/office/drawing/2014/main" id="{00000000-0008-0000-0300-00008B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88" name="Text 430">
          <a:extLst>
            <a:ext uri="{FF2B5EF4-FFF2-40B4-BE49-F238E27FC236}">
              <a16:creationId xmlns:a16="http://schemas.microsoft.com/office/drawing/2014/main" id="{00000000-0008-0000-0300-00008C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89" name="Text 431">
          <a:extLst>
            <a:ext uri="{FF2B5EF4-FFF2-40B4-BE49-F238E27FC236}">
              <a16:creationId xmlns:a16="http://schemas.microsoft.com/office/drawing/2014/main" id="{00000000-0008-0000-0300-00008D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90" name="Text 432">
          <a:extLst>
            <a:ext uri="{FF2B5EF4-FFF2-40B4-BE49-F238E27FC236}">
              <a16:creationId xmlns:a16="http://schemas.microsoft.com/office/drawing/2014/main" id="{00000000-0008-0000-0300-00008E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91" name="Text 433">
          <a:extLst>
            <a:ext uri="{FF2B5EF4-FFF2-40B4-BE49-F238E27FC236}">
              <a16:creationId xmlns:a16="http://schemas.microsoft.com/office/drawing/2014/main" id="{00000000-0008-0000-0300-00008F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92" name="Text 434">
          <a:extLst>
            <a:ext uri="{FF2B5EF4-FFF2-40B4-BE49-F238E27FC236}">
              <a16:creationId xmlns:a16="http://schemas.microsoft.com/office/drawing/2014/main" id="{00000000-0008-0000-0300-000090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93" name="Text 435">
          <a:extLst>
            <a:ext uri="{FF2B5EF4-FFF2-40B4-BE49-F238E27FC236}">
              <a16:creationId xmlns:a16="http://schemas.microsoft.com/office/drawing/2014/main" id="{00000000-0008-0000-0300-000091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94" name="Text 436">
          <a:extLst>
            <a:ext uri="{FF2B5EF4-FFF2-40B4-BE49-F238E27FC236}">
              <a16:creationId xmlns:a16="http://schemas.microsoft.com/office/drawing/2014/main" id="{00000000-0008-0000-0300-000092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95" name="Text 437">
          <a:extLst>
            <a:ext uri="{FF2B5EF4-FFF2-40B4-BE49-F238E27FC236}">
              <a16:creationId xmlns:a16="http://schemas.microsoft.com/office/drawing/2014/main" id="{00000000-0008-0000-0300-000093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96" name="Text 438">
          <a:extLst>
            <a:ext uri="{FF2B5EF4-FFF2-40B4-BE49-F238E27FC236}">
              <a16:creationId xmlns:a16="http://schemas.microsoft.com/office/drawing/2014/main" id="{00000000-0008-0000-0300-000094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97" name="Text 439">
          <a:extLst>
            <a:ext uri="{FF2B5EF4-FFF2-40B4-BE49-F238E27FC236}">
              <a16:creationId xmlns:a16="http://schemas.microsoft.com/office/drawing/2014/main" id="{00000000-0008-0000-0300-000095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98" name="Text 440">
          <a:extLst>
            <a:ext uri="{FF2B5EF4-FFF2-40B4-BE49-F238E27FC236}">
              <a16:creationId xmlns:a16="http://schemas.microsoft.com/office/drawing/2014/main" id="{00000000-0008-0000-0300-000096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199" name="Text 441">
          <a:extLst>
            <a:ext uri="{FF2B5EF4-FFF2-40B4-BE49-F238E27FC236}">
              <a16:creationId xmlns:a16="http://schemas.microsoft.com/office/drawing/2014/main" id="{00000000-0008-0000-0300-000097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00" name="Text 442">
          <a:extLst>
            <a:ext uri="{FF2B5EF4-FFF2-40B4-BE49-F238E27FC236}">
              <a16:creationId xmlns:a16="http://schemas.microsoft.com/office/drawing/2014/main" id="{00000000-0008-0000-0300-000098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01" name="Text 443">
          <a:extLs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02" name="Text 444">
          <a:extLst>
            <a:ext uri="{FF2B5EF4-FFF2-40B4-BE49-F238E27FC236}">
              <a16:creationId xmlns:a16="http://schemas.microsoft.com/office/drawing/2014/main" id="{00000000-0008-0000-0300-00009A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03" name="Text 445">
          <a:extLst>
            <a:ext uri="{FF2B5EF4-FFF2-40B4-BE49-F238E27FC236}">
              <a16:creationId xmlns:a16="http://schemas.microsoft.com/office/drawing/2014/main" id="{00000000-0008-0000-0300-00009B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04" name="Text 446">
          <a:extLst>
            <a:ext uri="{FF2B5EF4-FFF2-40B4-BE49-F238E27FC236}">
              <a16:creationId xmlns:a16="http://schemas.microsoft.com/office/drawing/2014/main" id="{00000000-0008-0000-0300-00009C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05" name="Text 447">
          <a:extLst>
            <a:ext uri="{FF2B5EF4-FFF2-40B4-BE49-F238E27FC236}">
              <a16:creationId xmlns:a16="http://schemas.microsoft.com/office/drawing/2014/main" id="{00000000-0008-0000-0300-00009D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06" name="Text 448">
          <a:extLst>
            <a:ext uri="{FF2B5EF4-FFF2-40B4-BE49-F238E27FC236}">
              <a16:creationId xmlns:a16="http://schemas.microsoft.com/office/drawing/2014/main" id="{00000000-0008-0000-0300-00009E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07" name="Text 449">
          <a:extLst>
            <a:ext uri="{FF2B5EF4-FFF2-40B4-BE49-F238E27FC236}">
              <a16:creationId xmlns:a16="http://schemas.microsoft.com/office/drawing/2014/main" id="{00000000-0008-0000-0300-00009F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08" name="Text 450">
          <a:extLst>
            <a:ext uri="{FF2B5EF4-FFF2-40B4-BE49-F238E27FC236}">
              <a16:creationId xmlns:a16="http://schemas.microsoft.com/office/drawing/2014/main" id="{00000000-0008-0000-0300-0000A0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09" name="Text 451">
          <a:extLst>
            <a:ext uri="{FF2B5EF4-FFF2-40B4-BE49-F238E27FC236}">
              <a16:creationId xmlns:a16="http://schemas.microsoft.com/office/drawing/2014/main" id="{00000000-0008-0000-0300-0000A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0" name="Text 452">
          <a:extLst>
            <a:ext uri="{FF2B5EF4-FFF2-40B4-BE49-F238E27FC236}">
              <a16:creationId xmlns:a16="http://schemas.microsoft.com/office/drawing/2014/main" id="{00000000-0008-0000-0300-0000A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1" name="Text 453">
          <a:extLst>
            <a:ext uri="{FF2B5EF4-FFF2-40B4-BE49-F238E27FC236}">
              <a16:creationId xmlns:a16="http://schemas.microsoft.com/office/drawing/2014/main" id="{00000000-0008-0000-0300-0000A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2" name="Text 454">
          <a:extLst>
            <a:ext uri="{FF2B5EF4-FFF2-40B4-BE49-F238E27FC236}">
              <a16:creationId xmlns:a16="http://schemas.microsoft.com/office/drawing/2014/main" id="{00000000-0008-0000-0300-0000A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3" name="Text 455">
          <a:extLst>
            <a:ext uri="{FF2B5EF4-FFF2-40B4-BE49-F238E27FC236}">
              <a16:creationId xmlns:a16="http://schemas.microsoft.com/office/drawing/2014/main" id="{00000000-0008-0000-0300-0000A5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4" name="Text 456">
          <a:extLst>
            <a:ext uri="{FF2B5EF4-FFF2-40B4-BE49-F238E27FC236}">
              <a16:creationId xmlns:a16="http://schemas.microsoft.com/office/drawing/2014/main" id="{00000000-0008-0000-0300-0000A6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15" name="Text 457">
          <a:extLst>
            <a:ext uri="{FF2B5EF4-FFF2-40B4-BE49-F238E27FC236}">
              <a16:creationId xmlns:a16="http://schemas.microsoft.com/office/drawing/2014/main" id="{00000000-0008-0000-0300-0000A7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16" name="Text 458">
          <a:extLst>
            <a:ext uri="{FF2B5EF4-FFF2-40B4-BE49-F238E27FC236}">
              <a16:creationId xmlns:a16="http://schemas.microsoft.com/office/drawing/2014/main" id="{00000000-0008-0000-0300-0000A8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17" name="Text 459">
          <a:extLst>
            <a:ext uri="{FF2B5EF4-FFF2-40B4-BE49-F238E27FC236}">
              <a16:creationId xmlns:a16="http://schemas.microsoft.com/office/drawing/2014/main" id="{00000000-0008-0000-0300-0000A9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18" name="Text 460">
          <a:extLst>
            <a:ext uri="{FF2B5EF4-FFF2-40B4-BE49-F238E27FC236}">
              <a16:creationId xmlns:a16="http://schemas.microsoft.com/office/drawing/2014/main" id="{00000000-0008-0000-0300-0000AA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24</xdr:row>
      <xdr:rowOff>66675</xdr:rowOff>
    </xdr:from>
    <xdr:to>
      <xdr:col>6</xdr:col>
      <xdr:colOff>152400</xdr:colOff>
      <xdr:row>25</xdr:row>
      <xdr:rowOff>66675</xdr:rowOff>
    </xdr:to>
    <xdr:sp macro="" textlink="">
      <xdr:nvSpPr>
        <xdr:cNvPr id="2219" name="Text 461">
          <a:extLst>
            <a:ext uri="{FF2B5EF4-FFF2-40B4-BE49-F238E27FC236}">
              <a16:creationId xmlns:a16="http://schemas.microsoft.com/office/drawing/2014/main" id="{00000000-0008-0000-0300-0000AB080000}"/>
            </a:ext>
          </a:extLst>
        </xdr:cNvPr>
        <xdr:cNvSpPr txBox="1">
          <a:spLocks noChangeArrowheads="1"/>
        </xdr:cNvSpPr>
      </xdr:nvSpPr>
      <xdr:spPr bwMode="auto">
        <a:xfrm>
          <a:off x="4448175" y="49911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23</xdr:row>
      <xdr:rowOff>66675</xdr:rowOff>
    </xdr:from>
    <xdr:to>
      <xdr:col>6</xdr:col>
      <xdr:colOff>152400</xdr:colOff>
      <xdr:row>24</xdr:row>
      <xdr:rowOff>66675</xdr:rowOff>
    </xdr:to>
    <xdr:sp macro="" textlink="">
      <xdr:nvSpPr>
        <xdr:cNvPr id="2220" name="Text 462">
          <a:extLst>
            <a:ext uri="{FF2B5EF4-FFF2-40B4-BE49-F238E27FC236}">
              <a16:creationId xmlns:a16="http://schemas.microsoft.com/office/drawing/2014/main" id="{00000000-0008-0000-0300-0000AC080000}"/>
            </a:ext>
          </a:extLst>
        </xdr:cNvPr>
        <xdr:cNvSpPr txBox="1">
          <a:spLocks noChangeArrowheads="1"/>
        </xdr:cNvSpPr>
      </xdr:nvSpPr>
      <xdr:spPr bwMode="auto">
        <a:xfrm>
          <a:off x="4448175" y="4791075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1" name="Text 463">
          <a:extLst>
            <a:ext uri="{FF2B5EF4-FFF2-40B4-BE49-F238E27FC236}">
              <a16:creationId xmlns:a16="http://schemas.microsoft.com/office/drawing/2014/main" id="{00000000-0008-0000-0300-0000AD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2" name="Text 464">
          <a:extLst>
            <a:ext uri="{FF2B5EF4-FFF2-40B4-BE49-F238E27FC236}">
              <a16:creationId xmlns:a16="http://schemas.microsoft.com/office/drawing/2014/main" id="{00000000-0008-0000-0300-0000AE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3" name="Text 465">
          <a:extLst>
            <a:ext uri="{FF2B5EF4-FFF2-40B4-BE49-F238E27FC236}">
              <a16:creationId xmlns:a16="http://schemas.microsoft.com/office/drawing/2014/main" id="{00000000-0008-0000-0300-0000AF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4" name="Text 466">
          <a:extLst>
            <a:ext uri="{FF2B5EF4-FFF2-40B4-BE49-F238E27FC236}">
              <a16:creationId xmlns:a16="http://schemas.microsoft.com/office/drawing/2014/main" id="{00000000-0008-0000-0300-0000B0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5" name="Text 467">
          <a:extLst>
            <a:ext uri="{FF2B5EF4-FFF2-40B4-BE49-F238E27FC236}">
              <a16:creationId xmlns:a16="http://schemas.microsoft.com/office/drawing/2014/main" id="{00000000-0008-0000-0300-0000B1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6" name="Text 468">
          <a:extLst>
            <a:ext uri="{FF2B5EF4-FFF2-40B4-BE49-F238E27FC236}">
              <a16:creationId xmlns:a16="http://schemas.microsoft.com/office/drawing/2014/main" id="{00000000-0008-0000-0300-0000B2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27" name="Text 469">
          <a:extLst>
            <a:ext uri="{FF2B5EF4-FFF2-40B4-BE49-F238E27FC236}">
              <a16:creationId xmlns:a16="http://schemas.microsoft.com/office/drawing/2014/main" id="{00000000-0008-0000-0300-0000B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28" name="Text 470">
          <a:extLst>
            <a:ext uri="{FF2B5EF4-FFF2-40B4-BE49-F238E27FC236}">
              <a16:creationId xmlns:a16="http://schemas.microsoft.com/office/drawing/2014/main" id="{00000000-0008-0000-0300-0000B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29" name="Text 471">
          <a:extLst>
            <a:ext uri="{FF2B5EF4-FFF2-40B4-BE49-F238E27FC236}">
              <a16:creationId xmlns:a16="http://schemas.microsoft.com/office/drawing/2014/main" id="{00000000-0008-0000-0300-0000B5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30" name="Text 472">
          <a:extLst>
            <a:ext uri="{FF2B5EF4-FFF2-40B4-BE49-F238E27FC236}">
              <a16:creationId xmlns:a16="http://schemas.microsoft.com/office/drawing/2014/main" id="{00000000-0008-0000-0300-0000B6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31" name="Text 473">
          <a:extLst>
            <a:ext uri="{FF2B5EF4-FFF2-40B4-BE49-F238E27FC236}">
              <a16:creationId xmlns:a16="http://schemas.microsoft.com/office/drawing/2014/main" id="{00000000-0008-0000-0300-0000B7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32" name="Text 474">
          <a:extLst>
            <a:ext uri="{FF2B5EF4-FFF2-40B4-BE49-F238E27FC236}">
              <a16:creationId xmlns:a16="http://schemas.microsoft.com/office/drawing/2014/main" id="{00000000-0008-0000-0300-0000B8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233" name="Text 475">
          <a:extLst>
            <a:ext uri="{FF2B5EF4-FFF2-40B4-BE49-F238E27FC236}">
              <a16:creationId xmlns:a16="http://schemas.microsoft.com/office/drawing/2014/main" id="{00000000-0008-0000-0300-0000B9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234" name="Text 476">
          <a:extLst>
            <a:ext uri="{FF2B5EF4-FFF2-40B4-BE49-F238E27FC236}">
              <a16:creationId xmlns:a16="http://schemas.microsoft.com/office/drawing/2014/main" id="{00000000-0008-0000-0300-0000BA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35" name="Text 477">
          <a:extLst>
            <a:ext uri="{FF2B5EF4-FFF2-40B4-BE49-F238E27FC236}">
              <a16:creationId xmlns:a16="http://schemas.microsoft.com/office/drawing/2014/main" id="{00000000-0008-0000-0300-0000BB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36" name="Text 478">
          <a:extLst>
            <a:ext uri="{FF2B5EF4-FFF2-40B4-BE49-F238E27FC236}">
              <a16:creationId xmlns:a16="http://schemas.microsoft.com/office/drawing/2014/main" id="{00000000-0008-0000-0300-0000BC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37" name="Text 479">
          <a:extLst>
            <a:ext uri="{FF2B5EF4-FFF2-40B4-BE49-F238E27FC236}">
              <a16:creationId xmlns:a16="http://schemas.microsoft.com/office/drawing/2014/main" id="{00000000-0008-0000-0300-0000BD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38" name="Text 480">
          <a:extLst>
            <a:ext uri="{FF2B5EF4-FFF2-40B4-BE49-F238E27FC236}">
              <a16:creationId xmlns:a16="http://schemas.microsoft.com/office/drawing/2014/main" id="{00000000-0008-0000-0300-0000BE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39" name="Text 481">
          <a:extLst>
            <a:ext uri="{FF2B5EF4-FFF2-40B4-BE49-F238E27FC236}">
              <a16:creationId xmlns:a16="http://schemas.microsoft.com/office/drawing/2014/main" id="{00000000-0008-0000-0300-0000BF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40" name="Text 482">
          <a:extLst>
            <a:ext uri="{FF2B5EF4-FFF2-40B4-BE49-F238E27FC236}">
              <a16:creationId xmlns:a16="http://schemas.microsoft.com/office/drawing/2014/main" id="{00000000-0008-0000-0300-0000C0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41" name="Text 483">
          <a:extLst>
            <a:ext uri="{FF2B5EF4-FFF2-40B4-BE49-F238E27FC236}">
              <a16:creationId xmlns:a16="http://schemas.microsoft.com/office/drawing/2014/main" id="{00000000-0008-0000-0300-0000C1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42" name="Text 484">
          <a:extLst>
            <a:ext uri="{FF2B5EF4-FFF2-40B4-BE49-F238E27FC236}">
              <a16:creationId xmlns:a16="http://schemas.microsoft.com/office/drawing/2014/main" id="{00000000-0008-0000-0300-0000C2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43" name="Text 485">
          <a:extLst>
            <a:ext uri="{FF2B5EF4-FFF2-40B4-BE49-F238E27FC236}">
              <a16:creationId xmlns:a16="http://schemas.microsoft.com/office/drawing/2014/main" id="{00000000-0008-0000-0300-0000C3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44" name="Text 486">
          <a:extLst>
            <a:ext uri="{FF2B5EF4-FFF2-40B4-BE49-F238E27FC236}">
              <a16:creationId xmlns:a16="http://schemas.microsoft.com/office/drawing/2014/main" id="{00000000-0008-0000-0300-0000C4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45" name="Text 487">
          <a:extLst>
            <a:ext uri="{FF2B5EF4-FFF2-40B4-BE49-F238E27FC236}">
              <a16:creationId xmlns:a16="http://schemas.microsoft.com/office/drawing/2014/main" id="{00000000-0008-0000-0300-0000C5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46" name="Text 488">
          <a:extLst>
            <a:ext uri="{FF2B5EF4-FFF2-40B4-BE49-F238E27FC236}">
              <a16:creationId xmlns:a16="http://schemas.microsoft.com/office/drawing/2014/main" id="{00000000-0008-0000-0300-0000C6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47" name="Text 489">
          <a:extLst>
            <a:ext uri="{FF2B5EF4-FFF2-40B4-BE49-F238E27FC236}">
              <a16:creationId xmlns:a16="http://schemas.microsoft.com/office/drawing/2014/main" id="{00000000-0008-0000-0300-0000C7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48" name="Text 490">
          <a:extLst>
            <a:ext uri="{FF2B5EF4-FFF2-40B4-BE49-F238E27FC236}">
              <a16:creationId xmlns:a16="http://schemas.microsoft.com/office/drawing/2014/main" id="{00000000-0008-0000-0300-0000C8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49" name="Text 491">
          <a:extLst>
            <a:ext uri="{FF2B5EF4-FFF2-40B4-BE49-F238E27FC236}">
              <a16:creationId xmlns:a16="http://schemas.microsoft.com/office/drawing/2014/main" id="{00000000-0008-0000-0300-0000C9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50" name="Text 492">
          <a:extLst>
            <a:ext uri="{FF2B5EF4-FFF2-40B4-BE49-F238E27FC236}">
              <a16:creationId xmlns:a16="http://schemas.microsoft.com/office/drawing/2014/main" id="{00000000-0008-0000-0300-0000CA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51" name="Text 493">
          <a:extLst>
            <a:ext uri="{FF2B5EF4-FFF2-40B4-BE49-F238E27FC236}">
              <a16:creationId xmlns:a16="http://schemas.microsoft.com/office/drawing/2014/main" id="{00000000-0008-0000-0300-0000CB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52" name="Text 494">
          <a:extLst>
            <a:ext uri="{FF2B5EF4-FFF2-40B4-BE49-F238E27FC236}">
              <a16:creationId xmlns:a16="http://schemas.microsoft.com/office/drawing/2014/main" id="{00000000-0008-0000-0300-0000CC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253" name="Text 495">
          <a:extLst>
            <a:ext uri="{FF2B5EF4-FFF2-40B4-BE49-F238E27FC236}">
              <a16:creationId xmlns:a16="http://schemas.microsoft.com/office/drawing/2014/main" id="{00000000-0008-0000-0300-0000CD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254" name="Text 496">
          <a:extLst>
            <a:ext uri="{FF2B5EF4-FFF2-40B4-BE49-F238E27FC236}">
              <a16:creationId xmlns:a16="http://schemas.microsoft.com/office/drawing/2014/main" id="{00000000-0008-0000-0300-0000CE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55" name="Text 497">
          <a:extLst>
            <a:ext uri="{FF2B5EF4-FFF2-40B4-BE49-F238E27FC236}">
              <a16:creationId xmlns:a16="http://schemas.microsoft.com/office/drawing/2014/main" id="{00000000-0008-0000-0300-0000CF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56" name="Text 498">
          <a:extLst>
            <a:ext uri="{FF2B5EF4-FFF2-40B4-BE49-F238E27FC236}">
              <a16:creationId xmlns:a16="http://schemas.microsoft.com/office/drawing/2014/main" id="{00000000-0008-0000-0300-0000D0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57" name="Text 499">
          <a:extLst>
            <a:ext uri="{FF2B5EF4-FFF2-40B4-BE49-F238E27FC236}">
              <a16:creationId xmlns:a16="http://schemas.microsoft.com/office/drawing/2014/main" id="{00000000-0008-0000-0300-0000D1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58" name="Text 500">
          <a:extLst>
            <a:ext uri="{FF2B5EF4-FFF2-40B4-BE49-F238E27FC236}">
              <a16:creationId xmlns:a16="http://schemas.microsoft.com/office/drawing/2014/main" id="{00000000-0008-0000-0300-0000D2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59" name="Text 501">
          <a:extLst>
            <a:ext uri="{FF2B5EF4-FFF2-40B4-BE49-F238E27FC236}">
              <a16:creationId xmlns:a16="http://schemas.microsoft.com/office/drawing/2014/main" id="{00000000-0008-0000-0300-0000D3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60" name="Text 502">
          <a:extLst>
            <a:ext uri="{FF2B5EF4-FFF2-40B4-BE49-F238E27FC236}">
              <a16:creationId xmlns:a16="http://schemas.microsoft.com/office/drawing/2014/main" id="{00000000-0008-0000-0300-0000D4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61" name="Text 503">
          <a:extLst>
            <a:ext uri="{FF2B5EF4-FFF2-40B4-BE49-F238E27FC236}">
              <a16:creationId xmlns:a16="http://schemas.microsoft.com/office/drawing/2014/main" id="{00000000-0008-0000-0300-0000D5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62" name="Text 504">
          <a:extLst>
            <a:ext uri="{FF2B5EF4-FFF2-40B4-BE49-F238E27FC236}">
              <a16:creationId xmlns:a16="http://schemas.microsoft.com/office/drawing/2014/main" id="{00000000-0008-0000-0300-0000D6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63" name="Text 505">
          <a:extLst>
            <a:ext uri="{FF2B5EF4-FFF2-40B4-BE49-F238E27FC236}">
              <a16:creationId xmlns:a16="http://schemas.microsoft.com/office/drawing/2014/main" id="{00000000-0008-0000-0300-0000D7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64" name="Text 506">
          <a:extLst>
            <a:ext uri="{FF2B5EF4-FFF2-40B4-BE49-F238E27FC236}">
              <a16:creationId xmlns:a16="http://schemas.microsoft.com/office/drawing/2014/main" id="{00000000-0008-0000-0300-0000D8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65" name="Text 507">
          <a:extLst>
            <a:ext uri="{FF2B5EF4-FFF2-40B4-BE49-F238E27FC236}">
              <a16:creationId xmlns:a16="http://schemas.microsoft.com/office/drawing/2014/main" id="{00000000-0008-0000-0300-0000D9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66" name="Text 508">
          <a:extLst>
            <a:ext uri="{FF2B5EF4-FFF2-40B4-BE49-F238E27FC236}">
              <a16:creationId xmlns:a16="http://schemas.microsoft.com/office/drawing/2014/main" id="{00000000-0008-0000-0300-0000DA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67" name="Text 509">
          <a:extLst>
            <a:ext uri="{FF2B5EF4-FFF2-40B4-BE49-F238E27FC236}">
              <a16:creationId xmlns:a16="http://schemas.microsoft.com/office/drawing/2014/main" id="{00000000-0008-0000-0300-0000DB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68" name="Text 510">
          <a:extLst>
            <a:ext uri="{FF2B5EF4-FFF2-40B4-BE49-F238E27FC236}">
              <a16:creationId xmlns:a16="http://schemas.microsoft.com/office/drawing/2014/main" id="{00000000-0008-0000-0300-0000DC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69" name="Text 511">
          <a:extLst>
            <a:ext uri="{FF2B5EF4-FFF2-40B4-BE49-F238E27FC236}">
              <a16:creationId xmlns:a16="http://schemas.microsoft.com/office/drawing/2014/main" id="{00000000-0008-0000-0300-0000DD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70" name="Text 512">
          <a:extLst>
            <a:ext uri="{FF2B5EF4-FFF2-40B4-BE49-F238E27FC236}">
              <a16:creationId xmlns:a16="http://schemas.microsoft.com/office/drawing/2014/main" id="{00000000-0008-0000-0300-0000DE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71" name="Text 513">
          <a:extLst>
            <a:ext uri="{FF2B5EF4-FFF2-40B4-BE49-F238E27FC236}">
              <a16:creationId xmlns:a16="http://schemas.microsoft.com/office/drawing/2014/main" id="{00000000-0008-0000-0300-0000DF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72" name="Text 514">
          <a:extLst>
            <a:ext uri="{FF2B5EF4-FFF2-40B4-BE49-F238E27FC236}">
              <a16:creationId xmlns:a16="http://schemas.microsoft.com/office/drawing/2014/main" id="{00000000-0008-0000-0300-0000E0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73" name="Text 515">
          <a:extLst>
            <a:ext uri="{FF2B5EF4-FFF2-40B4-BE49-F238E27FC236}">
              <a16:creationId xmlns:a16="http://schemas.microsoft.com/office/drawing/2014/main" id="{00000000-0008-0000-0300-0000E1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74" name="Text 516">
          <a:extLst>
            <a:ext uri="{FF2B5EF4-FFF2-40B4-BE49-F238E27FC236}">
              <a16:creationId xmlns:a16="http://schemas.microsoft.com/office/drawing/2014/main" id="{00000000-0008-0000-0300-0000E2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75" name="Text 517">
          <a:extLst>
            <a:ext uri="{FF2B5EF4-FFF2-40B4-BE49-F238E27FC236}">
              <a16:creationId xmlns:a16="http://schemas.microsoft.com/office/drawing/2014/main" id="{00000000-0008-0000-0300-0000E3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76" name="Text 518">
          <a:extLst>
            <a:ext uri="{FF2B5EF4-FFF2-40B4-BE49-F238E27FC236}">
              <a16:creationId xmlns:a16="http://schemas.microsoft.com/office/drawing/2014/main" id="{00000000-0008-0000-0300-0000E4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77" name="Text 519">
          <a:extLst>
            <a:ext uri="{FF2B5EF4-FFF2-40B4-BE49-F238E27FC236}">
              <a16:creationId xmlns:a16="http://schemas.microsoft.com/office/drawing/2014/main" id="{00000000-0008-0000-0300-0000E5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78" name="Text 520">
          <a:extLst>
            <a:ext uri="{FF2B5EF4-FFF2-40B4-BE49-F238E27FC236}">
              <a16:creationId xmlns:a16="http://schemas.microsoft.com/office/drawing/2014/main" id="{00000000-0008-0000-0300-0000E6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79" name="Text 521">
          <a:extLst>
            <a:ext uri="{FF2B5EF4-FFF2-40B4-BE49-F238E27FC236}">
              <a16:creationId xmlns:a16="http://schemas.microsoft.com/office/drawing/2014/main" id="{00000000-0008-0000-0300-0000E7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80" name="Text 522">
          <a:extLst>
            <a:ext uri="{FF2B5EF4-FFF2-40B4-BE49-F238E27FC236}">
              <a16:creationId xmlns:a16="http://schemas.microsoft.com/office/drawing/2014/main" id="{00000000-0008-0000-0300-0000E8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81" name="Text 523">
          <a:extLst>
            <a:ext uri="{FF2B5EF4-FFF2-40B4-BE49-F238E27FC236}">
              <a16:creationId xmlns:a16="http://schemas.microsoft.com/office/drawing/2014/main" id="{00000000-0008-0000-0300-0000E9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82" name="Text 524">
          <a:extLst>
            <a:ext uri="{FF2B5EF4-FFF2-40B4-BE49-F238E27FC236}">
              <a16:creationId xmlns:a16="http://schemas.microsoft.com/office/drawing/2014/main" id="{00000000-0008-0000-0300-0000EA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83" name="Text 525">
          <a:extLst>
            <a:ext uri="{FF2B5EF4-FFF2-40B4-BE49-F238E27FC236}">
              <a16:creationId xmlns:a16="http://schemas.microsoft.com/office/drawing/2014/main" id="{00000000-0008-0000-0300-0000EB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84" name="Text 526">
          <a:extLst>
            <a:ext uri="{FF2B5EF4-FFF2-40B4-BE49-F238E27FC236}">
              <a16:creationId xmlns:a16="http://schemas.microsoft.com/office/drawing/2014/main" id="{00000000-0008-0000-0300-0000EC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5" name="Text 527">
          <a:extLst>
            <a:ext uri="{FF2B5EF4-FFF2-40B4-BE49-F238E27FC236}">
              <a16:creationId xmlns:a16="http://schemas.microsoft.com/office/drawing/2014/main" id="{00000000-0008-0000-0300-0000E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6" name="Text 528">
          <a:extLst>
            <a:ext uri="{FF2B5EF4-FFF2-40B4-BE49-F238E27FC236}">
              <a16:creationId xmlns:a16="http://schemas.microsoft.com/office/drawing/2014/main" id="{00000000-0008-0000-0300-0000E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7" name="Text 529">
          <a:extLst>
            <a:ext uri="{FF2B5EF4-FFF2-40B4-BE49-F238E27FC236}">
              <a16:creationId xmlns:a16="http://schemas.microsoft.com/office/drawing/2014/main" id="{00000000-0008-0000-0300-0000EF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8" name="Text 530">
          <a:extLst>
            <a:ext uri="{FF2B5EF4-FFF2-40B4-BE49-F238E27FC236}">
              <a16:creationId xmlns:a16="http://schemas.microsoft.com/office/drawing/2014/main" id="{00000000-0008-0000-0300-0000F0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9" name="Text 531">
          <a:extLst>
            <a:ext uri="{FF2B5EF4-FFF2-40B4-BE49-F238E27FC236}">
              <a16:creationId xmlns:a16="http://schemas.microsoft.com/office/drawing/2014/main" id="{00000000-0008-0000-0300-0000F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90" name="Text 532">
          <a:extLst>
            <a:ext uri="{FF2B5EF4-FFF2-40B4-BE49-F238E27FC236}">
              <a16:creationId xmlns:a16="http://schemas.microsoft.com/office/drawing/2014/main" id="{00000000-0008-0000-0300-0000F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1" name="Text 533">
          <a:extLst>
            <a:ext uri="{FF2B5EF4-FFF2-40B4-BE49-F238E27FC236}">
              <a16:creationId xmlns:a16="http://schemas.microsoft.com/office/drawing/2014/main" id="{00000000-0008-0000-0300-0000F3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2" name="Text 534">
          <a:extLst>
            <a:ext uri="{FF2B5EF4-FFF2-40B4-BE49-F238E27FC236}">
              <a16:creationId xmlns:a16="http://schemas.microsoft.com/office/drawing/2014/main" id="{00000000-0008-0000-0300-0000F4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3" name="Text 535">
          <a:extLst>
            <a:ext uri="{FF2B5EF4-FFF2-40B4-BE49-F238E27FC236}">
              <a16:creationId xmlns:a16="http://schemas.microsoft.com/office/drawing/2014/main" id="{00000000-0008-0000-0300-0000F5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4" name="Text 536">
          <a:extLst>
            <a:ext uri="{FF2B5EF4-FFF2-40B4-BE49-F238E27FC236}">
              <a16:creationId xmlns:a16="http://schemas.microsoft.com/office/drawing/2014/main" id="{00000000-0008-0000-0300-0000F6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24</xdr:row>
      <xdr:rowOff>66675</xdr:rowOff>
    </xdr:from>
    <xdr:to>
      <xdr:col>6</xdr:col>
      <xdr:colOff>152400</xdr:colOff>
      <xdr:row>25</xdr:row>
      <xdr:rowOff>66675</xdr:rowOff>
    </xdr:to>
    <xdr:sp macro="" textlink="">
      <xdr:nvSpPr>
        <xdr:cNvPr id="2295" name="Text 537">
          <a:extLst>
            <a:ext uri="{FF2B5EF4-FFF2-40B4-BE49-F238E27FC236}">
              <a16:creationId xmlns:a16="http://schemas.microsoft.com/office/drawing/2014/main" id="{00000000-0008-0000-0300-0000F7080000}"/>
            </a:ext>
          </a:extLst>
        </xdr:cNvPr>
        <xdr:cNvSpPr txBox="1">
          <a:spLocks noChangeArrowheads="1"/>
        </xdr:cNvSpPr>
      </xdr:nvSpPr>
      <xdr:spPr bwMode="auto">
        <a:xfrm>
          <a:off x="4448175" y="49911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23</xdr:row>
      <xdr:rowOff>66675</xdr:rowOff>
    </xdr:from>
    <xdr:to>
      <xdr:col>6</xdr:col>
      <xdr:colOff>152400</xdr:colOff>
      <xdr:row>24</xdr:row>
      <xdr:rowOff>66675</xdr:rowOff>
    </xdr:to>
    <xdr:sp macro="" textlink="">
      <xdr:nvSpPr>
        <xdr:cNvPr id="2296" name="Text 538">
          <a:extLst>
            <a:ext uri="{FF2B5EF4-FFF2-40B4-BE49-F238E27FC236}">
              <a16:creationId xmlns:a16="http://schemas.microsoft.com/office/drawing/2014/main" id="{00000000-0008-0000-0300-0000F8080000}"/>
            </a:ext>
          </a:extLst>
        </xdr:cNvPr>
        <xdr:cNvSpPr txBox="1">
          <a:spLocks noChangeArrowheads="1"/>
        </xdr:cNvSpPr>
      </xdr:nvSpPr>
      <xdr:spPr bwMode="auto">
        <a:xfrm>
          <a:off x="4448175" y="4791075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7" name="Text 539">
          <a:extLst>
            <a:ext uri="{FF2B5EF4-FFF2-40B4-BE49-F238E27FC236}">
              <a16:creationId xmlns:a16="http://schemas.microsoft.com/office/drawing/2014/main" id="{00000000-0008-0000-0300-0000F9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8" name="Text 540">
          <a:extLst>
            <a:ext uri="{FF2B5EF4-FFF2-40B4-BE49-F238E27FC236}">
              <a16:creationId xmlns:a16="http://schemas.microsoft.com/office/drawing/2014/main" id="{00000000-0008-0000-0300-0000FA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299" name="Text 541">
          <a:extLst>
            <a:ext uri="{FF2B5EF4-FFF2-40B4-BE49-F238E27FC236}">
              <a16:creationId xmlns:a16="http://schemas.microsoft.com/office/drawing/2014/main" id="{00000000-0008-0000-0300-0000FB08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00" name="Text 542">
          <a:extLst>
            <a:ext uri="{FF2B5EF4-FFF2-40B4-BE49-F238E27FC236}">
              <a16:creationId xmlns:a16="http://schemas.microsoft.com/office/drawing/2014/main" id="{00000000-0008-0000-0300-0000FC08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1" name="Text 543">
          <a:extLst>
            <a:ext uri="{FF2B5EF4-FFF2-40B4-BE49-F238E27FC236}">
              <a16:creationId xmlns:a16="http://schemas.microsoft.com/office/drawing/2014/main" id="{00000000-0008-0000-0300-0000FD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2" name="Text 544">
          <a:extLst>
            <a:ext uri="{FF2B5EF4-FFF2-40B4-BE49-F238E27FC236}">
              <a16:creationId xmlns:a16="http://schemas.microsoft.com/office/drawing/2014/main" id="{00000000-0008-0000-0300-0000FE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3" name="Text 545">
          <a:extLst>
            <a:ext uri="{FF2B5EF4-FFF2-40B4-BE49-F238E27FC236}">
              <a16:creationId xmlns:a16="http://schemas.microsoft.com/office/drawing/2014/main" id="{00000000-0008-0000-0300-0000FF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4" name="Text 546">
          <a:extLst>
            <a:ext uri="{FF2B5EF4-FFF2-40B4-BE49-F238E27FC236}">
              <a16:creationId xmlns:a16="http://schemas.microsoft.com/office/drawing/2014/main" id="{00000000-0008-0000-0300-000000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5" name="Text 547">
          <a:extLst>
            <a:ext uri="{FF2B5EF4-FFF2-40B4-BE49-F238E27FC236}">
              <a16:creationId xmlns:a16="http://schemas.microsoft.com/office/drawing/2014/main" id="{00000000-0008-0000-0300-000001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6" name="Text 548">
          <a:extLst>
            <a:ext uri="{FF2B5EF4-FFF2-40B4-BE49-F238E27FC236}">
              <a16:creationId xmlns:a16="http://schemas.microsoft.com/office/drawing/2014/main" id="{00000000-0008-0000-0300-000002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7" name="Text 549">
          <a:extLst>
            <a:ext uri="{FF2B5EF4-FFF2-40B4-BE49-F238E27FC236}">
              <a16:creationId xmlns:a16="http://schemas.microsoft.com/office/drawing/2014/main" id="{00000000-0008-0000-0300-000003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8" name="Text 550">
          <a:extLst>
            <a:ext uri="{FF2B5EF4-FFF2-40B4-BE49-F238E27FC236}">
              <a16:creationId xmlns:a16="http://schemas.microsoft.com/office/drawing/2014/main" id="{00000000-0008-0000-0300-000004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09" name="Text 551">
          <a:extLst>
            <a:ext uri="{FF2B5EF4-FFF2-40B4-BE49-F238E27FC236}">
              <a16:creationId xmlns:a16="http://schemas.microsoft.com/office/drawing/2014/main" id="{00000000-0008-0000-0300-000005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0" name="Text 552">
          <a:extLst>
            <a:ext uri="{FF2B5EF4-FFF2-40B4-BE49-F238E27FC236}">
              <a16:creationId xmlns:a16="http://schemas.microsoft.com/office/drawing/2014/main" id="{00000000-0008-0000-0300-000006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1" name="Text 553">
          <a:extLst>
            <a:ext uri="{FF2B5EF4-FFF2-40B4-BE49-F238E27FC236}">
              <a16:creationId xmlns:a16="http://schemas.microsoft.com/office/drawing/2014/main" id="{00000000-0008-0000-0300-000007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2" name="Text 554">
          <a:extLst>
            <a:ext uri="{FF2B5EF4-FFF2-40B4-BE49-F238E27FC236}">
              <a16:creationId xmlns:a16="http://schemas.microsoft.com/office/drawing/2014/main" id="{00000000-0008-0000-0300-000008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3" name="Text 555">
          <a:extLst>
            <a:ext uri="{FF2B5EF4-FFF2-40B4-BE49-F238E27FC236}">
              <a16:creationId xmlns:a16="http://schemas.microsoft.com/office/drawing/2014/main" id="{00000000-0008-0000-0300-000009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4" name="Text 556">
          <a:extLst>
            <a:ext uri="{FF2B5EF4-FFF2-40B4-BE49-F238E27FC236}">
              <a16:creationId xmlns:a16="http://schemas.microsoft.com/office/drawing/2014/main" id="{00000000-0008-0000-0300-00000A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15" name="Text 557">
          <a:extLst>
            <a:ext uri="{FF2B5EF4-FFF2-40B4-BE49-F238E27FC236}">
              <a16:creationId xmlns:a16="http://schemas.microsoft.com/office/drawing/2014/main" id="{00000000-0008-0000-0300-00000B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16" name="Text 558">
          <a:extLst>
            <a:ext uri="{FF2B5EF4-FFF2-40B4-BE49-F238E27FC236}">
              <a16:creationId xmlns:a16="http://schemas.microsoft.com/office/drawing/2014/main" id="{00000000-0008-0000-0300-00000C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7" name="Text 559">
          <a:extLst>
            <a:ext uri="{FF2B5EF4-FFF2-40B4-BE49-F238E27FC236}">
              <a16:creationId xmlns:a16="http://schemas.microsoft.com/office/drawing/2014/main" id="{00000000-0008-0000-0300-00000D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8" name="Text 560">
          <a:extLst>
            <a:ext uri="{FF2B5EF4-FFF2-40B4-BE49-F238E27FC236}">
              <a16:creationId xmlns:a16="http://schemas.microsoft.com/office/drawing/2014/main" id="{00000000-0008-0000-0300-00000E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19" name="Text 561">
          <a:extLst>
            <a:ext uri="{FF2B5EF4-FFF2-40B4-BE49-F238E27FC236}">
              <a16:creationId xmlns:a16="http://schemas.microsoft.com/office/drawing/2014/main" id="{00000000-0008-0000-0300-00000F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20" name="Text 562">
          <a:extLst>
            <a:ext uri="{FF2B5EF4-FFF2-40B4-BE49-F238E27FC236}">
              <a16:creationId xmlns:a16="http://schemas.microsoft.com/office/drawing/2014/main" id="{00000000-0008-0000-0300-000010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1" name="Text 563">
          <a:extLst>
            <a:ext uri="{FF2B5EF4-FFF2-40B4-BE49-F238E27FC236}">
              <a16:creationId xmlns:a16="http://schemas.microsoft.com/office/drawing/2014/main" id="{00000000-0008-0000-0300-000011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2" name="Text 564">
          <a:extLst>
            <a:ext uri="{FF2B5EF4-FFF2-40B4-BE49-F238E27FC236}">
              <a16:creationId xmlns:a16="http://schemas.microsoft.com/office/drawing/2014/main" id="{00000000-0008-0000-0300-000012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3" name="Text 565">
          <a:extLst>
            <a:ext uri="{FF2B5EF4-FFF2-40B4-BE49-F238E27FC236}">
              <a16:creationId xmlns:a16="http://schemas.microsoft.com/office/drawing/2014/main" id="{00000000-0008-0000-0300-000013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4" name="Text 566">
          <a:extLst>
            <a:ext uri="{FF2B5EF4-FFF2-40B4-BE49-F238E27FC236}">
              <a16:creationId xmlns:a16="http://schemas.microsoft.com/office/drawing/2014/main" id="{00000000-0008-0000-0300-000014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5" name="Text 567">
          <a:extLst>
            <a:ext uri="{FF2B5EF4-FFF2-40B4-BE49-F238E27FC236}">
              <a16:creationId xmlns:a16="http://schemas.microsoft.com/office/drawing/2014/main" id="{00000000-0008-0000-0300-000015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6" name="Text 568">
          <a:extLst>
            <a:ext uri="{FF2B5EF4-FFF2-40B4-BE49-F238E27FC236}">
              <a16:creationId xmlns:a16="http://schemas.microsoft.com/office/drawing/2014/main" id="{00000000-0008-0000-0300-000016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27" name="Text 569">
          <a:extLst>
            <a:ext uri="{FF2B5EF4-FFF2-40B4-BE49-F238E27FC236}">
              <a16:creationId xmlns:a16="http://schemas.microsoft.com/office/drawing/2014/main" id="{00000000-0008-0000-0300-000017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28" name="Text 570">
          <a:extLst>
            <a:ext uri="{FF2B5EF4-FFF2-40B4-BE49-F238E27FC236}">
              <a16:creationId xmlns:a16="http://schemas.microsoft.com/office/drawing/2014/main" id="{00000000-0008-0000-0300-000018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29" name="Text 571">
          <a:extLst>
            <a:ext uri="{FF2B5EF4-FFF2-40B4-BE49-F238E27FC236}">
              <a16:creationId xmlns:a16="http://schemas.microsoft.com/office/drawing/2014/main" id="{00000000-0008-0000-0300-000019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0" name="Text 572">
          <a:extLst>
            <a:ext uri="{FF2B5EF4-FFF2-40B4-BE49-F238E27FC236}">
              <a16:creationId xmlns:a16="http://schemas.microsoft.com/office/drawing/2014/main" id="{00000000-0008-0000-0300-00001A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1" name="Text 573">
          <a:extLst>
            <a:ext uri="{FF2B5EF4-FFF2-40B4-BE49-F238E27FC236}">
              <a16:creationId xmlns:a16="http://schemas.microsoft.com/office/drawing/2014/main" id="{00000000-0008-0000-0300-00001B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2" name="Text 574">
          <a:extLst>
            <a:ext uri="{FF2B5EF4-FFF2-40B4-BE49-F238E27FC236}">
              <a16:creationId xmlns:a16="http://schemas.microsoft.com/office/drawing/2014/main" id="{00000000-0008-0000-0300-00001C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3" name="Text 575">
          <a:extLst>
            <a:ext uri="{FF2B5EF4-FFF2-40B4-BE49-F238E27FC236}">
              <a16:creationId xmlns:a16="http://schemas.microsoft.com/office/drawing/2014/main" id="{00000000-0008-0000-0300-00001D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4" name="Text 576">
          <a:extLst>
            <a:ext uri="{FF2B5EF4-FFF2-40B4-BE49-F238E27FC236}">
              <a16:creationId xmlns:a16="http://schemas.microsoft.com/office/drawing/2014/main" id="{00000000-0008-0000-0300-00001E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5" name="Text 577">
          <a:extLst>
            <a:ext uri="{FF2B5EF4-FFF2-40B4-BE49-F238E27FC236}">
              <a16:creationId xmlns:a16="http://schemas.microsoft.com/office/drawing/2014/main" id="{00000000-0008-0000-0300-00001F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6" name="Text 578">
          <a:extLst>
            <a:ext uri="{FF2B5EF4-FFF2-40B4-BE49-F238E27FC236}">
              <a16:creationId xmlns:a16="http://schemas.microsoft.com/office/drawing/2014/main" id="{00000000-0008-0000-0300-000020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7" name="Text 579">
          <a:extLst>
            <a:ext uri="{FF2B5EF4-FFF2-40B4-BE49-F238E27FC236}">
              <a16:creationId xmlns:a16="http://schemas.microsoft.com/office/drawing/2014/main" id="{00000000-0008-0000-0300-000021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8" name="Text 580">
          <a:extLst>
            <a:ext uri="{FF2B5EF4-FFF2-40B4-BE49-F238E27FC236}">
              <a16:creationId xmlns:a16="http://schemas.microsoft.com/office/drawing/2014/main" id="{00000000-0008-0000-0300-000022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39" name="Text 581">
          <a:extLst>
            <a:ext uri="{FF2B5EF4-FFF2-40B4-BE49-F238E27FC236}">
              <a16:creationId xmlns:a16="http://schemas.microsoft.com/office/drawing/2014/main" id="{00000000-0008-0000-0300-000023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40" name="Text 582">
          <a:extLst>
            <a:ext uri="{FF2B5EF4-FFF2-40B4-BE49-F238E27FC236}">
              <a16:creationId xmlns:a16="http://schemas.microsoft.com/office/drawing/2014/main" id="{00000000-0008-0000-0300-000024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1" name="Text 583">
          <a:extLst>
            <a:ext uri="{FF2B5EF4-FFF2-40B4-BE49-F238E27FC236}">
              <a16:creationId xmlns:a16="http://schemas.microsoft.com/office/drawing/2014/main" id="{00000000-0008-0000-0300-000025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2" name="Text 584">
          <a:extLst>
            <a:ext uri="{FF2B5EF4-FFF2-40B4-BE49-F238E27FC236}">
              <a16:creationId xmlns:a16="http://schemas.microsoft.com/office/drawing/2014/main" id="{00000000-0008-0000-0300-000026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3" name="Text 585">
          <a:extLst>
            <a:ext uri="{FF2B5EF4-FFF2-40B4-BE49-F238E27FC236}">
              <a16:creationId xmlns:a16="http://schemas.microsoft.com/office/drawing/2014/main" id="{00000000-0008-0000-0300-000027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4" name="Text 586">
          <a:extLst>
            <a:ext uri="{FF2B5EF4-FFF2-40B4-BE49-F238E27FC236}">
              <a16:creationId xmlns:a16="http://schemas.microsoft.com/office/drawing/2014/main" id="{00000000-0008-0000-0300-000028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5" name="Text 587">
          <a:extLst>
            <a:ext uri="{FF2B5EF4-FFF2-40B4-BE49-F238E27FC236}">
              <a16:creationId xmlns:a16="http://schemas.microsoft.com/office/drawing/2014/main" id="{00000000-0008-0000-0300-000029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6" name="Text 588">
          <a:extLst>
            <a:ext uri="{FF2B5EF4-FFF2-40B4-BE49-F238E27FC236}">
              <a16:creationId xmlns:a16="http://schemas.microsoft.com/office/drawing/2014/main" id="{00000000-0008-0000-0300-00002A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7" name="Text 589">
          <a:extLst>
            <a:ext uri="{FF2B5EF4-FFF2-40B4-BE49-F238E27FC236}">
              <a16:creationId xmlns:a16="http://schemas.microsoft.com/office/drawing/2014/main" id="{00000000-0008-0000-0300-00002B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8" name="Text 590">
          <a:extLst>
            <a:ext uri="{FF2B5EF4-FFF2-40B4-BE49-F238E27FC236}">
              <a16:creationId xmlns:a16="http://schemas.microsoft.com/office/drawing/2014/main" id="{00000000-0008-0000-0300-00002C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49" name="Text 591">
          <a:extLst>
            <a:ext uri="{FF2B5EF4-FFF2-40B4-BE49-F238E27FC236}">
              <a16:creationId xmlns:a16="http://schemas.microsoft.com/office/drawing/2014/main" id="{00000000-0008-0000-0300-00002D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0" name="Text 592">
          <a:extLst>
            <a:ext uri="{FF2B5EF4-FFF2-40B4-BE49-F238E27FC236}">
              <a16:creationId xmlns:a16="http://schemas.microsoft.com/office/drawing/2014/main" id="{00000000-0008-0000-0300-00002E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1" name="Text 593">
          <a:extLst>
            <a:ext uri="{FF2B5EF4-FFF2-40B4-BE49-F238E27FC236}">
              <a16:creationId xmlns:a16="http://schemas.microsoft.com/office/drawing/2014/main" id="{00000000-0008-0000-0300-00002F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2" name="Text 594">
          <a:extLst>
            <a:ext uri="{FF2B5EF4-FFF2-40B4-BE49-F238E27FC236}">
              <a16:creationId xmlns:a16="http://schemas.microsoft.com/office/drawing/2014/main" id="{00000000-0008-0000-0300-000030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3" name="Text 595">
          <a:extLst>
            <a:ext uri="{FF2B5EF4-FFF2-40B4-BE49-F238E27FC236}">
              <a16:creationId xmlns:a16="http://schemas.microsoft.com/office/drawing/2014/main" id="{00000000-0008-0000-0300-000031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4" name="Text 596">
          <a:extLst>
            <a:ext uri="{FF2B5EF4-FFF2-40B4-BE49-F238E27FC236}">
              <a16:creationId xmlns:a16="http://schemas.microsoft.com/office/drawing/2014/main" id="{00000000-0008-0000-0300-000032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5" name="Text 597">
          <a:extLst>
            <a:ext uri="{FF2B5EF4-FFF2-40B4-BE49-F238E27FC236}">
              <a16:creationId xmlns:a16="http://schemas.microsoft.com/office/drawing/2014/main" id="{00000000-0008-0000-0300-000033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6" name="Text 598">
          <a:extLst>
            <a:ext uri="{FF2B5EF4-FFF2-40B4-BE49-F238E27FC236}">
              <a16:creationId xmlns:a16="http://schemas.microsoft.com/office/drawing/2014/main" id="{00000000-0008-0000-0300-000034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7" name="Text 599">
          <a:extLst>
            <a:ext uri="{FF2B5EF4-FFF2-40B4-BE49-F238E27FC236}">
              <a16:creationId xmlns:a16="http://schemas.microsoft.com/office/drawing/2014/main" id="{00000000-0008-0000-0300-000035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8" name="Text 600">
          <a:extLst>
            <a:ext uri="{FF2B5EF4-FFF2-40B4-BE49-F238E27FC236}">
              <a16:creationId xmlns:a16="http://schemas.microsoft.com/office/drawing/2014/main" id="{00000000-0008-0000-0300-000036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9" name="Text 601">
          <a:extLst>
            <a:ext uri="{FF2B5EF4-FFF2-40B4-BE49-F238E27FC236}">
              <a16:creationId xmlns:a16="http://schemas.microsoft.com/office/drawing/2014/main" id="{00000000-0008-0000-0300-000037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0" name="Text 602">
          <a:extLst>
            <a:ext uri="{FF2B5EF4-FFF2-40B4-BE49-F238E27FC236}">
              <a16:creationId xmlns:a16="http://schemas.microsoft.com/office/drawing/2014/main" id="{00000000-0008-0000-0300-000038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1" name="Text 603">
          <a:extLst>
            <a:ext uri="{FF2B5EF4-FFF2-40B4-BE49-F238E27FC236}">
              <a16:creationId xmlns:a16="http://schemas.microsoft.com/office/drawing/2014/main" id="{00000000-0008-0000-0300-000039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2" name="Text 604">
          <a:extLst>
            <a:ext uri="{FF2B5EF4-FFF2-40B4-BE49-F238E27FC236}">
              <a16:creationId xmlns:a16="http://schemas.microsoft.com/office/drawing/2014/main" id="{00000000-0008-0000-0300-00003A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3" name="Text 605">
          <a:extLst>
            <a:ext uri="{FF2B5EF4-FFF2-40B4-BE49-F238E27FC236}">
              <a16:creationId xmlns:a16="http://schemas.microsoft.com/office/drawing/2014/main" id="{00000000-0008-0000-0300-00003B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4" name="Text 606">
          <a:extLst>
            <a:ext uri="{FF2B5EF4-FFF2-40B4-BE49-F238E27FC236}">
              <a16:creationId xmlns:a16="http://schemas.microsoft.com/office/drawing/2014/main" id="{00000000-0008-0000-0300-00003C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65" name="Text 607">
          <a:extLst>
            <a:ext uri="{FF2B5EF4-FFF2-40B4-BE49-F238E27FC236}">
              <a16:creationId xmlns:a16="http://schemas.microsoft.com/office/drawing/2014/main" id="{00000000-0008-0000-0300-00003D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66" name="Text 608">
          <a:extLst>
            <a:ext uri="{FF2B5EF4-FFF2-40B4-BE49-F238E27FC236}">
              <a16:creationId xmlns:a16="http://schemas.microsoft.com/office/drawing/2014/main" id="{00000000-0008-0000-0300-00003E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67" name="Text 609">
          <a:extLst>
            <a:ext uri="{FF2B5EF4-FFF2-40B4-BE49-F238E27FC236}">
              <a16:creationId xmlns:a16="http://schemas.microsoft.com/office/drawing/2014/main" id="{00000000-0008-0000-0300-00003F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68" name="Text 610">
          <a:extLst>
            <a:ext uri="{FF2B5EF4-FFF2-40B4-BE49-F238E27FC236}">
              <a16:creationId xmlns:a16="http://schemas.microsoft.com/office/drawing/2014/main" id="{00000000-0008-0000-0300-000040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369" name="Text 3">
          <a:extLst>
            <a:ext uri="{FF2B5EF4-FFF2-40B4-BE49-F238E27FC236}">
              <a16:creationId xmlns:a16="http://schemas.microsoft.com/office/drawing/2014/main" id="{46184C5E-47E4-420B-A439-24BC32535247}"/>
            </a:ext>
          </a:extLst>
        </xdr:cNvPr>
        <xdr:cNvSpPr txBox="1">
          <a:spLocks noChangeArrowheads="1"/>
        </xdr:cNvSpPr>
      </xdr:nvSpPr>
      <xdr:spPr bwMode="auto">
        <a:xfrm>
          <a:off x="456247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0</xdr:rowOff>
    </xdr:from>
    <xdr:to>
      <xdr:col>6</xdr:col>
      <xdr:colOff>247650</xdr:colOff>
      <xdr:row>29</xdr:row>
      <xdr:rowOff>114300</xdr:rowOff>
    </xdr:to>
    <xdr:sp macro="" textlink="">
      <xdr:nvSpPr>
        <xdr:cNvPr id="2370" name="Text 4">
          <a:extLst>
            <a:ext uri="{FF2B5EF4-FFF2-40B4-BE49-F238E27FC236}">
              <a16:creationId xmlns:a16="http://schemas.microsoft.com/office/drawing/2014/main" id="{E08F3843-B90D-4612-81ED-CBE2B742B9E3}"/>
            </a:ext>
          </a:extLst>
        </xdr:cNvPr>
        <xdr:cNvSpPr txBox="1">
          <a:spLocks noChangeArrowheads="1"/>
        </xdr:cNvSpPr>
      </xdr:nvSpPr>
      <xdr:spPr bwMode="auto">
        <a:xfrm>
          <a:off x="4562475" y="5867400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71" name="Text 5">
          <a:extLst>
            <a:ext uri="{FF2B5EF4-FFF2-40B4-BE49-F238E27FC236}">
              <a16:creationId xmlns:a16="http://schemas.microsoft.com/office/drawing/2014/main" id="{39A59AA2-E15C-4437-8A9B-818E1CA50ED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72" name="Text 8">
          <a:extLst>
            <a:ext uri="{FF2B5EF4-FFF2-40B4-BE49-F238E27FC236}">
              <a16:creationId xmlns:a16="http://schemas.microsoft.com/office/drawing/2014/main" id="{B35DED71-8BE3-43E9-9FBB-570EAE8BC32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3" name="Text 9">
          <a:extLst>
            <a:ext uri="{FF2B5EF4-FFF2-40B4-BE49-F238E27FC236}">
              <a16:creationId xmlns:a16="http://schemas.microsoft.com/office/drawing/2014/main" id="{CD237AF7-2FD4-4365-A626-1C689F316027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74" name="Text 10">
          <a:extLst>
            <a:ext uri="{FF2B5EF4-FFF2-40B4-BE49-F238E27FC236}">
              <a16:creationId xmlns:a16="http://schemas.microsoft.com/office/drawing/2014/main" id="{D8E39649-9CA4-4025-B1E2-8507B0AA52DF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5" name="Text 11">
          <a:extLst>
            <a:ext uri="{FF2B5EF4-FFF2-40B4-BE49-F238E27FC236}">
              <a16:creationId xmlns:a16="http://schemas.microsoft.com/office/drawing/2014/main" id="{E6195932-A704-48B4-83CF-12C1136ACA49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76" name="Text 12">
          <a:extLst>
            <a:ext uri="{FF2B5EF4-FFF2-40B4-BE49-F238E27FC236}">
              <a16:creationId xmlns:a16="http://schemas.microsoft.com/office/drawing/2014/main" id="{85953388-25C1-4D2D-BD65-7E1BB1778F9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7" name="Text 13">
          <a:extLst>
            <a:ext uri="{FF2B5EF4-FFF2-40B4-BE49-F238E27FC236}">
              <a16:creationId xmlns:a16="http://schemas.microsoft.com/office/drawing/2014/main" id="{B05F3A89-65D0-4728-8FE6-47A47584BE8B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8" name="Text 14">
          <a:extLst>
            <a:ext uri="{FF2B5EF4-FFF2-40B4-BE49-F238E27FC236}">
              <a16:creationId xmlns:a16="http://schemas.microsoft.com/office/drawing/2014/main" id="{0B23BC11-761C-4FBF-872A-31FEFF7B4DCE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9" name="Text 15">
          <a:extLst>
            <a:ext uri="{FF2B5EF4-FFF2-40B4-BE49-F238E27FC236}">
              <a16:creationId xmlns:a16="http://schemas.microsoft.com/office/drawing/2014/main" id="{57B9A513-DEDA-4907-A8DA-1C9BB6B859D4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380" name="Text 16">
          <a:extLst>
            <a:ext uri="{FF2B5EF4-FFF2-40B4-BE49-F238E27FC236}">
              <a16:creationId xmlns:a16="http://schemas.microsoft.com/office/drawing/2014/main" id="{4004725B-D4ED-476F-B28F-00DC3E745FDD}"/>
            </a:ext>
          </a:extLst>
        </xdr:cNvPr>
        <xdr:cNvSpPr txBox="1">
          <a:spLocks noChangeArrowheads="1"/>
        </xdr:cNvSpPr>
      </xdr:nvSpPr>
      <xdr:spPr bwMode="auto">
        <a:xfrm>
          <a:off x="456247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0</xdr:rowOff>
    </xdr:from>
    <xdr:to>
      <xdr:col>6</xdr:col>
      <xdr:colOff>247650</xdr:colOff>
      <xdr:row>29</xdr:row>
      <xdr:rowOff>114300</xdr:rowOff>
    </xdr:to>
    <xdr:sp macro="" textlink="">
      <xdr:nvSpPr>
        <xdr:cNvPr id="2381" name="Text 17">
          <a:extLst>
            <a:ext uri="{FF2B5EF4-FFF2-40B4-BE49-F238E27FC236}">
              <a16:creationId xmlns:a16="http://schemas.microsoft.com/office/drawing/2014/main" id="{0D2C3AD4-A5D8-46FC-B5F6-04C4FE6830C1}"/>
            </a:ext>
          </a:extLst>
        </xdr:cNvPr>
        <xdr:cNvSpPr txBox="1">
          <a:spLocks noChangeArrowheads="1"/>
        </xdr:cNvSpPr>
      </xdr:nvSpPr>
      <xdr:spPr bwMode="auto">
        <a:xfrm>
          <a:off x="4562475" y="5867400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82" name="Text 18">
          <a:extLst>
            <a:ext uri="{FF2B5EF4-FFF2-40B4-BE49-F238E27FC236}">
              <a16:creationId xmlns:a16="http://schemas.microsoft.com/office/drawing/2014/main" id="{5221CAB0-1DB2-46A6-8A80-2595A6D1275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83" name="Text 21">
          <a:extLst>
            <a:ext uri="{FF2B5EF4-FFF2-40B4-BE49-F238E27FC236}">
              <a16:creationId xmlns:a16="http://schemas.microsoft.com/office/drawing/2014/main" id="{B9EEB86A-7491-4277-A9F3-2E9CA7BD688B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84" name="Text 22">
          <a:extLst>
            <a:ext uri="{FF2B5EF4-FFF2-40B4-BE49-F238E27FC236}">
              <a16:creationId xmlns:a16="http://schemas.microsoft.com/office/drawing/2014/main" id="{35633A83-4097-4CFC-9F63-1D1F8EDBF049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85" name="Text 23">
          <a:extLst>
            <a:ext uri="{FF2B5EF4-FFF2-40B4-BE49-F238E27FC236}">
              <a16:creationId xmlns:a16="http://schemas.microsoft.com/office/drawing/2014/main" id="{48462A15-7C45-4BBA-BC23-16E45CB6F75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86" name="Text 24">
          <a:extLst>
            <a:ext uri="{FF2B5EF4-FFF2-40B4-BE49-F238E27FC236}">
              <a16:creationId xmlns:a16="http://schemas.microsoft.com/office/drawing/2014/main" id="{96D7FCA4-D163-4BAE-B68B-EA7942EBBB3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87" name="Text 25">
          <a:extLst>
            <a:ext uri="{FF2B5EF4-FFF2-40B4-BE49-F238E27FC236}">
              <a16:creationId xmlns:a16="http://schemas.microsoft.com/office/drawing/2014/main" id="{74E16B90-89B1-4F9C-A70D-D677AD8228E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88" name="Text 26">
          <a:extLst>
            <a:ext uri="{FF2B5EF4-FFF2-40B4-BE49-F238E27FC236}">
              <a16:creationId xmlns:a16="http://schemas.microsoft.com/office/drawing/2014/main" id="{46E26B5E-5319-4E44-AD43-46B7CFF50452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89" name="Text 27">
          <a:extLst>
            <a:ext uri="{FF2B5EF4-FFF2-40B4-BE49-F238E27FC236}">
              <a16:creationId xmlns:a16="http://schemas.microsoft.com/office/drawing/2014/main" id="{F210ACC3-2323-4FDB-9839-2586A594AEA1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90" name="Text 28">
          <a:extLst>
            <a:ext uri="{FF2B5EF4-FFF2-40B4-BE49-F238E27FC236}">
              <a16:creationId xmlns:a16="http://schemas.microsoft.com/office/drawing/2014/main" id="{9E242E63-D4B3-430C-AE8F-67172C2A8100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391" name="Text 29">
          <a:extLst>
            <a:ext uri="{FF2B5EF4-FFF2-40B4-BE49-F238E27FC236}">
              <a16:creationId xmlns:a16="http://schemas.microsoft.com/office/drawing/2014/main" id="{E7FE01AD-492E-4D66-AA7A-6E27BB1D676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392" name="Text 30">
          <a:extLst>
            <a:ext uri="{FF2B5EF4-FFF2-40B4-BE49-F238E27FC236}">
              <a16:creationId xmlns:a16="http://schemas.microsoft.com/office/drawing/2014/main" id="{9345A6EC-1F82-4E36-8374-0B0D15E0B78D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93" name="Text 33">
          <a:extLst>
            <a:ext uri="{FF2B5EF4-FFF2-40B4-BE49-F238E27FC236}">
              <a16:creationId xmlns:a16="http://schemas.microsoft.com/office/drawing/2014/main" id="{6F4942EC-1C05-4489-910C-4BC2A10C9DB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0</xdr:rowOff>
    </xdr:from>
    <xdr:to>
      <xdr:col>6</xdr:col>
      <xdr:colOff>257175</xdr:colOff>
      <xdr:row>29</xdr:row>
      <xdr:rowOff>152400</xdr:rowOff>
    </xdr:to>
    <xdr:sp macro="" textlink="">
      <xdr:nvSpPr>
        <xdr:cNvPr id="2394" name="Text 34">
          <a:extLst>
            <a:ext uri="{FF2B5EF4-FFF2-40B4-BE49-F238E27FC236}">
              <a16:creationId xmlns:a16="http://schemas.microsoft.com/office/drawing/2014/main" id="{BDC792FB-CFAE-452F-A976-3FD140D9F412}"/>
            </a:ext>
          </a:extLst>
        </xdr:cNvPr>
        <xdr:cNvSpPr txBox="1">
          <a:spLocks noChangeArrowheads="1"/>
        </xdr:cNvSpPr>
      </xdr:nvSpPr>
      <xdr:spPr bwMode="auto">
        <a:xfrm>
          <a:off x="4572000" y="58674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95" name="Text 35">
          <a:extLst>
            <a:ext uri="{FF2B5EF4-FFF2-40B4-BE49-F238E27FC236}">
              <a16:creationId xmlns:a16="http://schemas.microsoft.com/office/drawing/2014/main" id="{560A8CB7-1F3A-4C5D-A634-52F54C6A5961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96" name="Text 38">
          <a:extLst>
            <a:ext uri="{FF2B5EF4-FFF2-40B4-BE49-F238E27FC236}">
              <a16:creationId xmlns:a16="http://schemas.microsoft.com/office/drawing/2014/main" id="{0D8B16C6-3792-41C2-8B9A-49D5D2E87ED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397" name="Text 39">
          <a:extLst>
            <a:ext uri="{FF2B5EF4-FFF2-40B4-BE49-F238E27FC236}">
              <a16:creationId xmlns:a16="http://schemas.microsoft.com/office/drawing/2014/main" id="{A3B22ED4-64BF-43BE-82A9-6E17B7430B88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98" name="Text 40">
          <a:extLst>
            <a:ext uri="{FF2B5EF4-FFF2-40B4-BE49-F238E27FC236}">
              <a16:creationId xmlns:a16="http://schemas.microsoft.com/office/drawing/2014/main" id="{B52D1401-7ED4-48FF-8F93-772AC082777B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99" name="Text 41">
          <a:extLst>
            <a:ext uri="{FF2B5EF4-FFF2-40B4-BE49-F238E27FC236}">
              <a16:creationId xmlns:a16="http://schemas.microsoft.com/office/drawing/2014/main" id="{2FB7BC1B-36F8-4419-9461-3D5B8D5C182C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0" name="Text 42">
          <a:extLst>
            <a:ext uri="{FF2B5EF4-FFF2-40B4-BE49-F238E27FC236}">
              <a16:creationId xmlns:a16="http://schemas.microsoft.com/office/drawing/2014/main" id="{03246D9E-DF7B-4116-AC39-481B34F118AD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01" name="Text 43">
          <a:extLst>
            <a:ext uri="{FF2B5EF4-FFF2-40B4-BE49-F238E27FC236}">
              <a16:creationId xmlns:a16="http://schemas.microsoft.com/office/drawing/2014/main" id="{CA0C3FA0-B465-4398-AD27-63E305B09122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2" name="Text 44">
          <a:extLst>
            <a:ext uri="{FF2B5EF4-FFF2-40B4-BE49-F238E27FC236}">
              <a16:creationId xmlns:a16="http://schemas.microsoft.com/office/drawing/2014/main" id="{AD57C338-0671-4170-B603-F1735E17F04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3" name="Text 45">
          <a:extLst>
            <a:ext uri="{FF2B5EF4-FFF2-40B4-BE49-F238E27FC236}">
              <a16:creationId xmlns:a16="http://schemas.microsoft.com/office/drawing/2014/main" id="{8A400A68-BDD8-4192-89F8-4E099B9B6F85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4" name="Text 46">
          <a:extLst>
            <a:ext uri="{FF2B5EF4-FFF2-40B4-BE49-F238E27FC236}">
              <a16:creationId xmlns:a16="http://schemas.microsoft.com/office/drawing/2014/main" id="{91161651-8A59-4236-8A4B-DA556D7975D2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5" name="Text 47">
          <a:extLst>
            <a:ext uri="{FF2B5EF4-FFF2-40B4-BE49-F238E27FC236}">
              <a16:creationId xmlns:a16="http://schemas.microsoft.com/office/drawing/2014/main" id="{C567C3BA-D65F-4AD2-8C4D-D13B4383303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0</xdr:rowOff>
    </xdr:from>
    <xdr:to>
      <xdr:col>6</xdr:col>
      <xdr:colOff>257175</xdr:colOff>
      <xdr:row>29</xdr:row>
      <xdr:rowOff>152400</xdr:rowOff>
    </xdr:to>
    <xdr:sp macro="" textlink="">
      <xdr:nvSpPr>
        <xdr:cNvPr id="2406" name="Text 48">
          <a:extLst>
            <a:ext uri="{FF2B5EF4-FFF2-40B4-BE49-F238E27FC236}">
              <a16:creationId xmlns:a16="http://schemas.microsoft.com/office/drawing/2014/main" id="{E70729C5-B725-44D4-BD80-261D561FCAEA}"/>
            </a:ext>
          </a:extLst>
        </xdr:cNvPr>
        <xdr:cNvSpPr txBox="1">
          <a:spLocks noChangeArrowheads="1"/>
        </xdr:cNvSpPr>
      </xdr:nvSpPr>
      <xdr:spPr bwMode="auto">
        <a:xfrm>
          <a:off x="4572000" y="58674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07" name="Text 49">
          <a:extLst>
            <a:ext uri="{FF2B5EF4-FFF2-40B4-BE49-F238E27FC236}">
              <a16:creationId xmlns:a16="http://schemas.microsoft.com/office/drawing/2014/main" id="{A651C862-6308-482E-AA99-DB892A760CE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08" name="Text 52">
          <a:extLst>
            <a:ext uri="{FF2B5EF4-FFF2-40B4-BE49-F238E27FC236}">
              <a16:creationId xmlns:a16="http://schemas.microsoft.com/office/drawing/2014/main" id="{9F42BBBA-CDB7-4974-9E28-76FFBB6AB4E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9" name="Text 53">
          <a:extLst>
            <a:ext uri="{FF2B5EF4-FFF2-40B4-BE49-F238E27FC236}">
              <a16:creationId xmlns:a16="http://schemas.microsoft.com/office/drawing/2014/main" id="{F40EF051-5F9C-4BCC-966A-517F32E4F3E4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10" name="Text 54">
          <a:extLst>
            <a:ext uri="{FF2B5EF4-FFF2-40B4-BE49-F238E27FC236}">
              <a16:creationId xmlns:a16="http://schemas.microsoft.com/office/drawing/2014/main" id="{860C3FD5-93E2-434B-9A87-DE72BD11C58A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11" name="Text 55">
          <a:extLst>
            <a:ext uri="{FF2B5EF4-FFF2-40B4-BE49-F238E27FC236}">
              <a16:creationId xmlns:a16="http://schemas.microsoft.com/office/drawing/2014/main" id="{74FCC43D-4895-46CC-BB5F-BB4E6690E43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12" name="Text 56">
          <a:extLst>
            <a:ext uri="{FF2B5EF4-FFF2-40B4-BE49-F238E27FC236}">
              <a16:creationId xmlns:a16="http://schemas.microsoft.com/office/drawing/2014/main" id="{491A65ED-F7EB-4488-B606-D4D06B8DEDB5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13" name="Text 57">
          <a:extLst>
            <a:ext uri="{FF2B5EF4-FFF2-40B4-BE49-F238E27FC236}">
              <a16:creationId xmlns:a16="http://schemas.microsoft.com/office/drawing/2014/main" id="{3719D5B2-159F-46B5-902B-44EA5B9B99F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14" name="Text 58">
          <a:extLst>
            <a:ext uri="{FF2B5EF4-FFF2-40B4-BE49-F238E27FC236}">
              <a16:creationId xmlns:a16="http://schemas.microsoft.com/office/drawing/2014/main" id="{069991F8-BF9A-42A2-8353-C6784741AD16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15" name="Text 59">
          <a:extLst>
            <a:ext uri="{FF2B5EF4-FFF2-40B4-BE49-F238E27FC236}">
              <a16:creationId xmlns:a16="http://schemas.microsoft.com/office/drawing/2014/main" id="{AB588073-76E0-4B5D-8697-C1108FF67261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16" name="Text 60">
          <a:extLst>
            <a:ext uri="{FF2B5EF4-FFF2-40B4-BE49-F238E27FC236}">
              <a16:creationId xmlns:a16="http://schemas.microsoft.com/office/drawing/2014/main" id="{9BFCD1D9-8BC6-4CD3-ABC5-AF8AFEBB81A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17" name="Text 61">
          <a:extLst>
            <a:ext uri="{FF2B5EF4-FFF2-40B4-BE49-F238E27FC236}">
              <a16:creationId xmlns:a16="http://schemas.microsoft.com/office/drawing/2014/main" id="{3693F086-E0AA-4501-AF40-DF5AC02107C0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18" name="Text 64">
          <a:extLst>
            <a:ext uri="{FF2B5EF4-FFF2-40B4-BE49-F238E27FC236}">
              <a16:creationId xmlns:a16="http://schemas.microsoft.com/office/drawing/2014/main" id="{12E8D7CC-2B85-4DE9-82A0-4BAEC9F54D2F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419" name="Text 65">
          <a:extLst>
            <a:ext uri="{FF2B5EF4-FFF2-40B4-BE49-F238E27FC236}">
              <a16:creationId xmlns:a16="http://schemas.microsoft.com/office/drawing/2014/main" id="{96363A7F-9B19-4CA4-8784-C9CAEB6086A5}"/>
            </a:ext>
          </a:extLst>
        </xdr:cNvPr>
        <xdr:cNvSpPr txBox="1">
          <a:spLocks noChangeArrowheads="1"/>
        </xdr:cNvSpPr>
      </xdr:nvSpPr>
      <xdr:spPr bwMode="auto">
        <a:xfrm>
          <a:off x="456247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0</xdr:rowOff>
    </xdr:from>
    <xdr:to>
      <xdr:col>6</xdr:col>
      <xdr:colOff>247650</xdr:colOff>
      <xdr:row>29</xdr:row>
      <xdr:rowOff>114300</xdr:rowOff>
    </xdr:to>
    <xdr:sp macro="" textlink="">
      <xdr:nvSpPr>
        <xdr:cNvPr id="2420" name="Text 66">
          <a:extLst>
            <a:ext uri="{FF2B5EF4-FFF2-40B4-BE49-F238E27FC236}">
              <a16:creationId xmlns:a16="http://schemas.microsoft.com/office/drawing/2014/main" id="{98B469E7-0E3E-4217-B8F6-E05FB83C141C}"/>
            </a:ext>
          </a:extLst>
        </xdr:cNvPr>
        <xdr:cNvSpPr txBox="1">
          <a:spLocks noChangeArrowheads="1"/>
        </xdr:cNvSpPr>
      </xdr:nvSpPr>
      <xdr:spPr bwMode="auto">
        <a:xfrm>
          <a:off x="4562475" y="5867400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21" name="Text 67">
          <a:extLst>
            <a:ext uri="{FF2B5EF4-FFF2-40B4-BE49-F238E27FC236}">
              <a16:creationId xmlns:a16="http://schemas.microsoft.com/office/drawing/2014/main" id="{C7F7412A-72EC-48AB-AE13-B265E1C86335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22" name="Text 70">
          <a:extLst>
            <a:ext uri="{FF2B5EF4-FFF2-40B4-BE49-F238E27FC236}">
              <a16:creationId xmlns:a16="http://schemas.microsoft.com/office/drawing/2014/main" id="{37BEC012-F3AD-4BFF-9947-FB0AFCDF4F6B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3" name="Text 71">
          <a:extLst>
            <a:ext uri="{FF2B5EF4-FFF2-40B4-BE49-F238E27FC236}">
              <a16:creationId xmlns:a16="http://schemas.microsoft.com/office/drawing/2014/main" id="{F2CA8A82-0624-48B1-8E69-801D25B42BD5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24" name="Text 72">
          <a:extLst>
            <a:ext uri="{FF2B5EF4-FFF2-40B4-BE49-F238E27FC236}">
              <a16:creationId xmlns:a16="http://schemas.microsoft.com/office/drawing/2014/main" id="{31D4F9B4-2A0C-4FDC-A955-3F78D1671BF9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5" name="Text 73">
          <a:extLst>
            <a:ext uri="{FF2B5EF4-FFF2-40B4-BE49-F238E27FC236}">
              <a16:creationId xmlns:a16="http://schemas.microsoft.com/office/drawing/2014/main" id="{B2C5FE4A-9CB4-48E3-AF01-EB760B4E9315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26" name="Text 74">
          <a:extLst>
            <a:ext uri="{FF2B5EF4-FFF2-40B4-BE49-F238E27FC236}">
              <a16:creationId xmlns:a16="http://schemas.microsoft.com/office/drawing/2014/main" id="{27F31C56-76D4-424E-AAB5-3A5EFF8E002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7" name="Text 75">
          <a:extLst>
            <a:ext uri="{FF2B5EF4-FFF2-40B4-BE49-F238E27FC236}">
              <a16:creationId xmlns:a16="http://schemas.microsoft.com/office/drawing/2014/main" id="{6A16811E-88F4-4263-87FC-6A4179383EA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8" name="Text 76">
          <a:extLst>
            <a:ext uri="{FF2B5EF4-FFF2-40B4-BE49-F238E27FC236}">
              <a16:creationId xmlns:a16="http://schemas.microsoft.com/office/drawing/2014/main" id="{C526F753-DA16-4172-8187-91B3CE8BF1E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9" name="Text 77">
          <a:extLst>
            <a:ext uri="{FF2B5EF4-FFF2-40B4-BE49-F238E27FC236}">
              <a16:creationId xmlns:a16="http://schemas.microsoft.com/office/drawing/2014/main" id="{867C745F-20FE-48A0-A987-F7803F537AB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430" name="Text 78">
          <a:extLst>
            <a:ext uri="{FF2B5EF4-FFF2-40B4-BE49-F238E27FC236}">
              <a16:creationId xmlns:a16="http://schemas.microsoft.com/office/drawing/2014/main" id="{C81D4F26-943E-41D9-8E22-30E3612E7904}"/>
            </a:ext>
          </a:extLst>
        </xdr:cNvPr>
        <xdr:cNvSpPr txBox="1">
          <a:spLocks noChangeArrowheads="1"/>
        </xdr:cNvSpPr>
      </xdr:nvSpPr>
      <xdr:spPr bwMode="auto">
        <a:xfrm>
          <a:off x="456247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0</xdr:rowOff>
    </xdr:from>
    <xdr:to>
      <xdr:col>6</xdr:col>
      <xdr:colOff>247650</xdr:colOff>
      <xdr:row>29</xdr:row>
      <xdr:rowOff>114300</xdr:rowOff>
    </xdr:to>
    <xdr:sp macro="" textlink="">
      <xdr:nvSpPr>
        <xdr:cNvPr id="2431" name="Text 79">
          <a:extLst>
            <a:ext uri="{FF2B5EF4-FFF2-40B4-BE49-F238E27FC236}">
              <a16:creationId xmlns:a16="http://schemas.microsoft.com/office/drawing/2014/main" id="{1B7C2009-59C0-4846-8198-C7D2D5631BC8}"/>
            </a:ext>
          </a:extLst>
        </xdr:cNvPr>
        <xdr:cNvSpPr txBox="1">
          <a:spLocks noChangeArrowheads="1"/>
        </xdr:cNvSpPr>
      </xdr:nvSpPr>
      <xdr:spPr bwMode="auto">
        <a:xfrm>
          <a:off x="4562475" y="5867400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32" name="Text 80">
          <a:extLst>
            <a:ext uri="{FF2B5EF4-FFF2-40B4-BE49-F238E27FC236}">
              <a16:creationId xmlns:a16="http://schemas.microsoft.com/office/drawing/2014/main" id="{86919720-41B1-4E5D-8308-4321BF48519F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33" name="Text 83">
          <a:extLst>
            <a:ext uri="{FF2B5EF4-FFF2-40B4-BE49-F238E27FC236}">
              <a16:creationId xmlns:a16="http://schemas.microsoft.com/office/drawing/2014/main" id="{4C989372-5297-4AF7-9982-C49E4548061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34" name="Text 84">
          <a:extLst>
            <a:ext uri="{FF2B5EF4-FFF2-40B4-BE49-F238E27FC236}">
              <a16:creationId xmlns:a16="http://schemas.microsoft.com/office/drawing/2014/main" id="{08D4D0D5-6250-41C6-BCA7-24D62800539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35" name="Text 85">
          <a:extLst>
            <a:ext uri="{FF2B5EF4-FFF2-40B4-BE49-F238E27FC236}">
              <a16:creationId xmlns:a16="http://schemas.microsoft.com/office/drawing/2014/main" id="{BA7376C8-3B27-4BD4-9052-92A3FF4694CF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36" name="Text 86">
          <a:extLst>
            <a:ext uri="{FF2B5EF4-FFF2-40B4-BE49-F238E27FC236}">
              <a16:creationId xmlns:a16="http://schemas.microsoft.com/office/drawing/2014/main" id="{6BE044E4-64FA-4074-BB39-664D5C099F8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37" name="Text 87">
          <a:extLst>
            <a:ext uri="{FF2B5EF4-FFF2-40B4-BE49-F238E27FC236}">
              <a16:creationId xmlns:a16="http://schemas.microsoft.com/office/drawing/2014/main" id="{CB54154A-6C40-4BEC-A24D-B9EBF27F0305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38" name="Text 88">
          <a:extLst>
            <a:ext uri="{FF2B5EF4-FFF2-40B4-BE49-F238E27FC236}">
              <a16:creationId xmlns:a16="http://schemas.microsoft.com/office/drawing/2014/main" id="{DC061E6F-F09D-4B7B-9CC1-CB101949656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39" name="Text 89">
          <a:extLst>
            <a:ext uri="{FF2B5EF4-FFF2-40B4-BE49-F238E27FC236}">
              <a16:creationId xmlns:a16="http://schemas.microsoft.com/office/drawing/2014/main" id="{8D8A9E37-49E6-44C1-95F3-DC0AF4A064D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40" name="Text 90">
          <a:extLst>
            <a:ext uri="{FF2B5EF4-FFF2-40B4-BE49-F238E27FC236}">
              <a16:creationId xmlns:a16="http://schemas.microsoft.com/office/drawing/2014/main" id="{53701031-60B9-42AF-BD3C-49CCF264FFA6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41" name="Text 91">
          <a:extLst>
            <a:ext uri="{FF2B5EF4-FFF2-40B4-BE49-F238E27FC236}">
              <a16:creationId xmlns:a16="http://schemas.microsoft.com/office/drawing/2014/main" id="{E79E5975-8772-4A35-B4C1-21156AAA0912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42" name="Text 92">
          <a:extLst>
            <a:ext uri="{FF2B5EF4-FFF2-40B4-BE49-F238E27FC236}">
              <a16:creationId xmlns:a16="http://schemas.microsoft.com/office/drawing/2014/main" id="{5BE93FB7-77E0-4647-A23E-ED0C67F9D501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43" name="Text 95">
          <a:extLst>
            <a:ext uri="{FF2B5EF4-FFF2-40B4-BE49-F238E27FC236}">
              <a16:creationId xmlns:a16="http://schemas.microsoft.com/office/drawing/2014/main" id="{12DE5E53-3D60-4718-B455-A070F3F3EA70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0</xdr:rowOff>
    </xdr:from>
    <xdr:to>
      <xdr:col>6</xdr:col>
      <xdr:colOff>257175</xdr:colOff>
      <xdr:row>29</xdr:row>
      <xdr:rowOff>152400</xdr:rowOff>
    </xdr:to>
    <xdr:sp macro="" textlink="">
      <xdr:nvSpPr>
        <xdr:cNvPr id="2444" name="Text 96">
          <a:extLst>
            <a:ext uri="{FF2B5EF4-FFF2-40B4-BE49-F238E27FC236}">
              <a16:creationId xmlns:a16="http://schemas.microsoft.com/office/drawing/2014/main" id="{219E730E-BF2C-450F-A902-EC887B6084D2}"/>
            </a:ext>
          </a:extLst>
        </xdr:cNvPr>
        <xdr:cNvSpPr txBox="1">
          <a:spLocks noChangeArrowheads="1"/>
        </xdr:cNvSpPr>
      </xdr:nvSpPr>
      <xdr:spPr bwMode="auto">
        <a:xfrm>
          <a:off x="4572000" y="58674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45" name="Text 97">
          <a:extLst>
            <a:ext uri="{FF2B5EF4-FFF2-40B4-BE49-F238E27FC236}">
              <a16:creationId xmlns:a16="http://schemas.microsoft.com/office/drawing/2014/main" id="{91E5EEE1-35DC-42B2-B4A8-24089ADE6F4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46" name="Text 100">
          <a:extLst>
            <a:ext uri="{FF2B5EF4-FFF2-40B4-BE49-F238E27FC236}">
              <a16:creationId xmlns:a16="http://schemas.microsoft.com/office/drawing/2014/main" id="{CDE94CDD-E5A1-4DDB-9DDC-6CBAC0921B21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447" name="Text 101">
          <a:extLst>
            <a:ext uri="{FF2B5EF4-FFF2-40B4-BE49-F238E27FC236}">
              <a16:creationId xmlns:a16="http://schemas.microsoft.com/office/drawing/2014/main" id="{DEDC1249-0ADA-466C-ADC5-1D269C5EB14E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48" name="Text 102">
          <a:extLst>
            <a:ext uri="{FF2B5EF4-FFF2-40B4-BE49-F238E27FC236}">
              <a16:creationId xmlns:a16="http://schemas.microsoft.com/office/drawing/2014/main" id="{522F3E6A-3156-463F-9F80-ABC2AE0B722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49" name="Text 103">
          <a:extLst>
            <a:ext uri="{FF2B5EF4-FFF2-40B4-BE49-F238E27FC236}">
              <a16:creationId xmlns:a16="http://schemas.microsoft.com/office/drawing/2014/main" id="{C02296F7-0CC9-4263-A0C0-B9A6284D7FAF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0" name="Text 104">
          <a:extLst>
            <a:ext uri="{FF2B5EF4-FFF2-40B4-BE49-F238E27FC236}">
              <a16:creationId xmlns:a16="http://schemas.microsoft.com/office/drawing/2014/main" id="{CB72A530-0E4B-4CC6-BD34-B12453F9F4B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51" name="Text 105">
          <a:extLst>
            <a:ext uri="{FF2B5EF4-FFF2-40B4-BE49-F238E27FC236}">
              <a16:creationId xmlns:a16="http://schemas.microsoft.com/office/drawing/2014/main" id="{150B57CC-17DA-4D1C-B41D-19B3450AAC4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2" name="Text 106">
          <a:extLst>
            <a:ext uri="{FF2B5EF4-FFF2-40B4-BE49-F238E27FC236}">
              <a16:creationId xmlns:a16="http://schemas.microsoft.com/office/drawing/2014/main" id="{2640E53E-8010-433E-B3EB-92DCA50E1930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3" name="Text 107">
          <a:extLst>
            <a:ext uri="{FF2B5EF4-FFF2-40B4-BE49-F238E27FC236}">
              <a16:creationId xmlns:a16="http://schemas.microsoft.com/office/drawing/2014/main" id="{84904D1A-3684-48AA-A6E4-BBE79E6AA185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4" name="Text 108">
          <a:extLst>
            <a:ext uri="{FF2B5EF4-FFF2-40B4-BE49-F238E27FC236}">
              <a16:creationId xmlns:a16="http://schemas.microsoft.com/office/drawing/2014/main" id="{62700D1B-DCD9-4377-A8AA-09047566199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5" name="Text 109">
          <a:extLst>
            <a:ext uri="{FF2B5EF4-FFF2-40B4-BE49-F238E27FC236}">
              <a16:creationId xmlns:a16="http://schemas.microsoft.com/office/drawing/2014/main" id="{6D823495-9A23-49CC-9C5E-1EEA34E814FB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0</xdr:rowOff>
    </xdr:from>
    <xdr:to>
      <xdr:col>6</xdr:col>
      <xdr:colOff>257175</xdr:colOff>
      <xdr:row>29</xdr:row>
      <xdr:rowOff>152400</xdr:rowOff>
    </xdr:to>
    <xdr:sp macro="" textlink="">
      <xdr:nvSpPr>
        <xdr:cNvPr id="2456" name="Text 110">
          <a:extLst>
            <a:ext uri="{FF2B5EF4-FFF2-40B4-BE49-F238E27FC236}">
              <a16:creationId xmlns:a16="http://schemas.microsoft.com/office/drawing/2014/main" id="{63ABC44A-2025-48DC-A083-93813809D179}"/>
            </a:ext>
          </a:extLst>
        </xdr:cNvPr>
        <xdr:cNvSpPr txBox="1">
          <a:spLocks noChangeArrowheads="1"/>
        </xdr:cNvSpPr>
      </xdr:nvSpPr>
      <xdr:spPr bwMode="auto">
        <a:xfrm>
          <a:off x="4572000" y="58674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57" name="Text 111">
          <a:extLst>
            <a:ext uri="{FF2B5EF4-FFF2-40B4-BE49-F238E27FC236}">
              <a16:creationId xmlns:a16="http://schemas.microsoft.com/office/drawing/2014/main" id="{478C4E08-A391-4300-A7B4-23BE31F004EA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58" name="Text 114">
          <a:extLst>
            <a:ext uri="{FF2B5EF4-FFF2-40B4-BE49-F238E27FC236}">
              <a16:creationId xmlns:a16="http://schemas.microsoft.com/office/drawing/2014/main" id="{7EB21E28-85B6-44FA-A067-4F903660DEF1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9" name="Text 115">
          <a:extLst>
            <a:ext uri="{FF2B5EF4-FFF2-40B4-BE49-F238E27FC236}">
              <a16:creationId xmlns:a16="http://schemas.microsoft.com/office/drawing/2014/main" id="{62D71105-BDEC-4193-A60D-2CFE13BE4E86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60" name="Text 116">
          <a:extLst>
            <a:ext uri="{FF2B5EF4-FFF2-40B4-BE49-F238E27FC236}">
              <a16:creationId xmlns:a16="http://schemas.microsoft.com/office/drawing/2014/main" id="{0C5837FA-255C-49BA-9A78-A0AAFE2FB55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61" name="Text 117">
          <a:extLst>
            <a:ext uri="{FF2B5EF4-FFF2-40B4-BE49-F238E27FC236}">
              <a16:creationId xmlns:a16="http://schemas.microsoft.com/office/drawing/2014/main" id="{F34840E8-E36C-4A25-84CE-E9ED58DC84D7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62" name="Text 118">
          <a:extLst>
            <a:ext uri="{FF2B5EF4-FFF2-40B4-BE49-F238E27FC236}">
              <a16:creationId xmlns:a16="http://schemas.microsoft.com/office/drawing/2014/main" id="{414AD115-0AA1-497D-9CDF-5E50E12F340E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63" name="Text 119">
          <a:extLst>
            <a:ext uri="{FF2B5EF4-FFF2-40B4-BE49-F238E27FC236}">
              <a16:creationId xmlns:a16="http://schemas.microsoft.com/office/drawing/2014/main" id="{6E2136D4-BDC8-4928-88F5-088385E894F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64" name="Text 120">
          <a:extLst>
            <a:ext uri="{FF2B5EF4-FFF2-40B4-BE49-F238E27FC236}">
              <a16:creationId xmlns:a16="http://schemas.microsoft.com/office/drawing/2014/main" id="{25804206-7C0E-4F9F-A725-C846EB45AEC0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65" name="Text 121">
          <a:extLst>
            <a:ext uri="{FF2B5EF4-FFF2-40B4-BE49-F238E27FC236}">
              <a16:creationId xmlns:a16="http://schemas.microsoft.com/office/drawing/2014/main" id="{6D89FE58-054E-46FC-BE0C-F84802797C92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66" name="Text 122">
          <a:extLst>
            <a:ext uri="{FF2B5EF4-FFF2-40B4-BE49-F238E27FC236}">
              <a16:creationId xmlns:a16="http://schemas.microsoft.com/office/drawing/2014/main" id="{5C0DDAC0-48C9-406A-9C23-6E0F1441732B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67" name="Text 123">
          <a:extLst>
            <a:ext uri="{FF2B5EF4-FFF2-40B4-BE49-F238E27FC236}">
              <a16:creationId xmlns:a16="http://schemas.microsoft.com/office/drawing/2014/main" id="{FEB81EBF-EC15-475D-A451-C90D9F7350A4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68" name="Text 126">
          <a:extLst>
            <a:ext uri="{FF2B5EF4-FFF2-40B4-BE49-F238E27FC236}">
              <a16:creationId xmlns:a16="http://schemas.microsoft.com/office/drawing/2014/main" id="{39E7FFD5-F7FA-42E0-BBE0-1C6E375D2056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469" name="Text 127">
          <a:extLst>
            <a:ext uri="{FF2B5EF4-FFF2-40B4-BE49-F238E27FC236}">
              <a16:creationId xmlns:a16="http://schemas.microsoft.com/office/drawing/2014/main" id="{3B1FAD0E-9D72-43A4-B063-830B33F4536E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470" name="Text 128">
          <a:extLst>
            <a:ext uri="{FF2B5EF4-FFF2-40B4-BE49-F238E27FC236}">
              <a16:creationId xmlns:a16="http://schemas.microsoft.com/office/drawing/2014/main" id="{C7B51EF1-BFBF-4C1A-8B3B-5A2F89D341AE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71" name="Text 129">
          <a:extLst>
            <a:ext uri="{FF2B5EF4-FFF2-40B4-BE49-F238E27FC236}">
              <a16:creationId xmlns:a16="http://schemas.microsoft.com/office/drawing/2014/main" id="{1F9591B6-3FF2-4129-AF49-B6AACB95EFDA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72" name="Text 130">
          <a:extLst>
            <a:ext uri="{FF2B5EF4-FFF2-40B4-BE49-F238E27FC236}">
              <a16:creationId xmlns:a16="http://schemas.microsoft.com/office/drawing/2014/main" id="{FDD7DE78-CA35-42BB-AF4F-96D3442749D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73" name="Text 131">
          <a:extLst>
            <a:ext uri="{FF2B5EF4-FFF2-40B4-BE49-F238E27FC236}">
              <a16:creationId xmlns:a16="http://schemas.microsoft.com/office/drawing/2014/main" id="{E9E18F63-867E-43F1-9D7D-96CF30709DBD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74" name="Text 133">
          <a:extLst>
            <a:ext uri="{FF2B5EF4-FFF2-40B4-BE49-F238E27FC236}">
              <a16:creationId xmlns:a16="http://schemas.microsoft.com/office/drawing/2014/main" id="{3384B836-2088-4394-9ABA-AF8D4824E5A4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475" name="Text 134">
          <a:extLst>
            <a:ext uri="{FF2B5EF4-FFF2-40B4-BE49-F238E27FC236}">
              <a16:creationId xmlns:a16="http://schemas.microsoft.com/office/drawing/2014/main" id="{22D09DC8-D04E-4088-987B-412CDF103909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76" name="Text 135">
          <a:extLst>
            <a:ext uri="{FF2B5EF4-FFF2-40B4-BE49-F238E27FC236}">
              <a16:creationId xmlns:a16="http://schemas.microsoft.com/office/drawing/2014/main" id="{6A3526D1-1C81-4562-B012-489A2D80F1F9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77" name="Text 136">
          <a:extLst>
            <a:ext uri="{FF2B5EF4-FFF2-40B4-BE49-F238E27FC236}">
              <a16:creationId xmlns:a16="http://schemas.microsoft.com/office/drawing/2014/main" id="{322B7F8A-9540-40F7-9453-DD4EB260AF82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78" name="Text 137">
          <a:extLst>
            <a:ext uri="{FF2B5EF4-FFF2-40B4-BE49-F238E27FC236}">
              <a16:creationId xmlns:a16="http://schemas.microsoft.com/office/drawing/2014/main" id="{94AF93A7-50A8-4233-A5BA-33D23401D025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79" name="Text 138">
          <a:extLst>
            <a:ext uri="{FF2B5EF4-FFF2-40B4-BE49-F238E27FC236}">
              <a16:creationId xmlns:a16="http://schemas.microsoft.com/office/drawing/2014/main" id="{F8B05166-26BA-460D-A6FA-F0E328435E62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0" name="Text 139">
          <a:extLst>
            <a:ext uri="{FF2B5EF4-FFF2-40B4-BE49-F238E27FC236}">
              <a16:creationId xmlns:a16="http://schemas.microsoft.com/office/drawing/2014/main" id="{D10A1CAC-470D-4DE6-8D81-B009B64FF353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1" name="Text 140">
          <a:extLst>
            <a:ext uri="{FF2B5EF4-FFF2-40B4-BE49-F238E27FC236}">
              <a16:creationId xmlns:a16="http://schemas.microsoft.com/office/drawing/2014/main" id="{421351B8-864F-4065-92CF-48AA31399384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2" name="Text 141">
          <a:extLst>
            <a:ext uri="{FF2B5EF4-FFF2-40B4-BE49-F238E27FC236}">
              <a16:creationId xmlns:a16="http://schemas.microsoft.com/office/drawing/2014/main" id="{4B909107-2356-4747-AAB6-AEA8E24DE036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3" name="Text 142">
          <a:extLst>
            <a:ext uri="{FF2B5EF4-FFF2-40B4-BE49-F238E27FC236}">
              <a16:creationId xmlns:a16="http://schemas.microsoft.com/office/drawing/2014/main" id="{7974D261-7941-499F-B9EA-80ACD9E5F102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84" name="Text 143">
          <a:extLst>
            <a:ext uri="{FF2B5EF4-FFF2-40B4-BE49-F238E27FC236}">
              <a16:creationId xmlns:a16="http://schemas.microsoft.com/office/drawing/2014/main" id="{FF10370A-7FC7-47D9-9ABA-5C072A7B9639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85" name="Text 144">
          <a:extLst>
            <a:ext uri="{FF2B5EF4-FFF2-40B4-BE49-F238E27FC236}">
              <a16:creationId xmlns:a16="http://schemas.microsoft.com/office/drawing/2014/main" id="{67D95E25-2523-4DEA-8E74-45D1BCF67D77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86" name="Text 146">
          <a:extLst>
            <a:ext uri="{FF2B5EF4-FFF2-40B4-BE49-F238E27FC236}">
              <a16:creationId xmlns:a16="http://schemas.microsoft.com/office/drawing/2014/main" id="{7DAA970F-D846-4419-ACD1-AA17F872E023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7" name="Text 147">
          <a:extLst>
            <a:ext uri="{FF2B5EF4-FFF2-40B4-BE49-F238E27FC236}">
              <a16:creationId xmlns:a16="http://schemas.microsoft.com/office/drawing/2014/main" id="{5B19FFD6-0101-48A1-BBBF-3AA6E1B22FA5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88" name="Text 148">
          <a:extLst>
            <a:ext uri="{FF2B5EF4-FFF2-40B4-BE49-F238E27FC236}">
              <a16:creationId xmlns:a16="http://schemas.microsoft.com/office/drawing/2014/main" id="{1E6EA42A-A744-4B2D-9646-E755FBDFE7D3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9" name="Text 149">
          <a:extLst>
            <a:ext uri="{FF2B5EF4-FFF2-40B4-BE49-F238E27FC236}">
              <a16:creationId xmlns:a16="http://schemas.microsoft.com/office/drawing/2014/main" id="{5270AD95-7C72-45CB-9C2E-75F3A381192C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90" name="Text 150">
          <a:extLst>
            <a:ext uri="{FF2B5EF4-FFF2-40B4-BE49-F238E27FC236}">
              <a16:creationId xmlns:a16="http://schemas.microsoft.com/office/drawing/2014/main" id="{6A34974D-BD42-40EB-B391-5956D9811A2C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91" name="Text 151">
          <a:extLst>
            <a:ext uri="{FF2B5EF4-FFF2-40B4-BE49-F238E27FC236}">
              <a16:creationId xmlns:a16="http://schemas.microsoft.com/office/drawing/2014/main" id="{53437472-B72E-4025-995C-8DAB1D8E9FB2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92" name="Text 152">
          <a:extLst>
            <a:ext uri="{FF2B5EF4-FFF2-40B4-BE49-F238E27FC236}">
              <a16:creationId xmlns:a16="http://schemas.microsoft.com/office/drawing/2014/main" id="{22B66C34-CCDA-498B-BCC3-7CBB50291806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93" name="Text 153">
          <a:extLst>
            <a:ext uri="{FF2B5EF4-FFF2-40B4-BE49-F238E27FC236}">
              <a16:creationId xmlns:a16="http://schemas.microsoft.com/office/drawing/2014/main" id="{BC4326AD-D3CC-4025-8B34-41E3948D3680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494" name="Text 154">
          <a:extLst>
            <a:ext uri="{FF2B5EF4-FFF2-40B4-BE49-F238E27FC236}">
              <a16:creationId xmlns:a16="http://schemas.microsoft.com/office/drawing/2014/main" id="{A0A7A710-1831-42A9-874C-68894A3116D0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495" name="Text 155">
          <a:extLst>
            <a:ext uri="{FF2B5EF4-FFF2-40B4-BE49-F238E27FC236}">
              <a16:creationId xmlns:a16="http://schemas.microsoft.com/office/drawing/2014/main" id="{3B0A862E-D2A7-4DF2-B01C-939E2A900D96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496" name="Text 156">
          <a:extLst>
            <a:ext uri="{FF2B5EF4-FFF2-40B4-BE49-F238E27FC236}">
              <a16:creationId xmlns:a16="http://schemas.microsoft.com/office/drawing/2014/main" id="{C14ED070-C5FC-4A2F-B9A9-BC36204088A1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497" name="Text 163">
          <a:extLst>
            <a:ext uri="{FF2B5EF4-FFF2-40B4-BE49-F238E27FC236}">
              <a16:creationId xmlns:a16="http://schemas.microsoft.com/office/drawing/2014/main" id="{B135D3A7-DCE3-44A4-8F5D-48016EB0D236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498" name="Text 164">
          <a:extLst>
            <a:ext uri="{FF2B5EF4-FFF2-40B4-BE49-F238E27FC236}">
              <a16:creationId xmlns:a16="http://schemas.microsoft.com/office/drawing/2014/main" id="{F919D615-96CD-4ED6-8CE5-EE4B89139FA0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2499" name="Text 165">
          <a:extLst>
            <a:ext uri="{FF2B5EF4-FFF2-40B4-BE49-F238E27FC236}">
              <a16:creationId xmlns:a16="http://schemas.microsoft.com/office/drawing/2014/main" id="{387847C2-FD0D-45C3-A6B5-A1A2CCAFA089}"/>
            </a:ext>
          </a:extLst>
        </xdr:cNvPr>
        <xdr:cNvSpPr txBox="1">
          <a:spLocks noChangeArrowheads="1"/>
        </xdr:cNvSpPr>
      </xdr:nvSpPr>
      <xdr:spPr bwMode="auto">
        <a:xfrm>
          <a:off x="447675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2500" name="Text 166">
          <a:extLst>
            <a:ext uri="{FF2B5EF4-FFF2-40B4-BE49-F238E27FC236}">
              <a16:creationId xmlns:a16="http://schemas.microsoft.com/office/drawing/2014/main" id="{FAEE8125-E03E-46D8-B0B3-EBC85911B8C7}"/>
            </a:ext>
          </a:extLst>
        </xdr:cNvPr>
        <xdr:cNvSpPr txBox="1">
          <a:spLocks noChangeArrowheads="1"/>
        </xdr:cNvSpPr>
      </xdr:nvSpPr>
      <xdr:spPr bwMode="auto">
        <a:xfrm>
          <a:off x="447675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01" name="Text 167">
          <a:extLst>
            <a:ext uri="{FF2B5EF4-FFF2-40B4-BE49-F238E27FC236}">
              <a16:creationId xmlns:a16="http://schemas.microsoft.com/office/drawing/2014/main" id="{5AF75E32-5FF9-406D-A4F8-80BBF6458C20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02" name="Text 168">
          <a:extLst>
            <a:ext uri="{FF2B5EF4-FFF2-40B4-BE49-F238E27FC236}">
              <a16:creationId xmlns:a16="http://schemas.microsoft.com/office/drawing/2014/main" id="{194D8684-DE83-4701-B107-C872B9F0AEA9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03" name="Text 169">
          <a:extLst>
            <a:ext uri="{FF2B5EF4-FFF2-40B4-BE49-F238E27FC236}">
              <a16:creationId xmlns:a16="http://schemas.microsoft.com/office/drawing/2014/main" id="{85E5B009-86DA-411D-ABB1-E9BE7DBA609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04" name="Text 170">
          <a:extLst>
            <a:ext uri="{FF2B5EF4-FFF2-40B4-BE49-F238E27FC236}">
              <a16:creationId xmlns:a16="http://schemas.microsoft.com/office/drawing/2014/main" id="{AE573A56-8B03-476C-8717-9C1542C57EE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05" name="Text 171">
          <a:extLst>
            <a:ext uri="{FF2B5EF4-FFF2-40B4-BE49-F238E27FC236}">
              <a16:creationId xmlns:a16="http://schemas.microsoft.com/office/drawing/2014/main" id="{B4BCB961-F4B7-4FD4-8139-260E51CB15DE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06" name="Text 172">
          <a:extLst>
            <a:ext uri="{FF2B5EF4-FFF2-40B4-BE49-F238E27FC236}">
              <a16:creationId xmlns:a16="http://schemas.microsoft.com/office/drawing/2014/main" id="{06FE60C8-73A8-4362-8CC7-88550FDC29D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07" name="Text 173">
          <a:extLst>
            <a:ext uri="{FF2B5EF4-FFF2-40B4-BE49-F238E27FC236}">
              <a16:creationId xmlns:a16="http://schemas.microsoft.com/office/drawing/2014/main" id="{AA39D701-C397-4887-945C-63C3B7048A0F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08" name="Text 174">
          <a:extLst>
            <a:ext uri="{FF2B5EF4-FFF2-40B4-BE49-F238E27FC236}">
              <a16:creationId xmlns:a16="http://schemas.microsoft.com/office/drawing/2014/main" id="{F4BEACB9-5F48-43E6-B358-DDC247870589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09" name="Text 175">
          <a:extLst>
            <a:ext uri="{FF2B5EF4-FFF2-40B4-BE49-F238E27FC236}">
              <a16:creationId xmlns:a16="http://schemas.microsoft.com/office/drawing/2014/main" id="{CAB051A0-4020-42AF-B0FE-AF32580EFFFB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10" name="Text 176">
          <a:extLst>
            <a:ext uri="{FF2B5EF4-FFF2-40B4-BE49-F238E27FC236}">
              <a16:creationId xmlns:a16="http://schemas.microsoft.com/office/drawing/2014/main" id="{B04652EA-D2B4-4EE6-8F6C-BCEC368AA626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11" name="Text 177">
          <a:extLst>
            <a:ext uri="{FF2B5EF4-FFF2-40B4-BE49-F238E27FC236}">
              <a16:creationId xmlns:a16="http://schemas.microsoft.com/office/drawing/2014/main" id="{A58E09AE-9661-4379-B7DC-DC67E07FFA09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12" name="Text 178">
          <a:extLst>
            <a:ext uri="{FF2B5EF4-FFF2-40B4-BE49-F238E27FC236}">
              <a16:creationId xmlns:a16="http://schemas.microsoft.com/office/drawing/2014/main" id="{334C4F17-FD51-4F9C-B2FF-A1233CB5AFD7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13" name="Text 179">
          <a:extLst>
            <a:ext uri="{FF2B5EF4-FFF2-40B4-BE49-F238E27FC236}">
              <a16:creationId xmlns:a16="http://schemas.microsoft.com/office/drawing/2014/main" id="{2CB6BEA2-FDCC-4F14-A9EE-DB8CF2A21B04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14" name="Text 180">
          <a:extLst>
            <a:ext uri="{FF2B5EF4-FFF2-40B4-BE49-F238E27FC236}">
              <a16:creationId xmlns:a16="http://schemas.microsoft.com/office/drawing/2014/main" id="{24040402-FCC3-4499-9B52-9555FCA0BCCC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15" name="Text 181">
          <a:extLst>
            <a:ext uri="{FF2B5EF4-FFF2-40B4-BE49-F238E27FC236}">
              <a16:creationId xmlns:a16="http://schemas.microsoft.com/office/drawing/2014/main" id="{E186F4C3-4ECA-490C-B4EE-886A49461228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16" name="Text 182">
          <a:extLst>
            <a:ext uri="{FF2B5EF4-FFF2-40B4-BE49-F238E27FC236}">
              <a16:creationId xmlns:a16="http://schemas.microsoft.com/office/drawing/2014/main" id="{CD36B1C8-91A5-4FF8-B955-5516E9295399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17" name="Text 183">
          <a:extLst>
            <a:ext uri="{FF2B5EF4-FFF2-40B4-BE49-F238E27FC236}">
              <a16:creationId xmlns:a16="http://schemas.microsoft.com/office/drawing/2014/main" id="{B2F598F4-FA76-4C80-90EC-A8248736EC7F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18" name="Text 184">
          <a:extLst>
            <a:ext uri="{FF2B5EF4-FFF2-40B4-BE49-F238E27FC236}">
              <a16:creationId xmlns:a16="http://schemas.microsoft.com/office/drawing/2014/main" id="{4930A06E-B8D7-4BFD-A6E2-26E40F94D2A5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19" name="Text 185">
          <a:extLst>
            <a:ext uri="{FF2B5EF4-FFF2-40B4-BE49-F238E27FC236}">
              <a16:creationId xmlns:a16="http://schemas.microsoft.com/office/drawing/2014/main" id="{934A3015-C1B2-45FC-9518-4A7D92A426E5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20" name="Text 186">
          <a:extLst>
            <a:ext uri="{FF2B5EF4-FFF2-40B4-BE49-F238E27FC236}">
              <a16:creationId xmlns:a16="http://schemas.microsoft.com/office/drawing/2014/main" id="{4C5E831C-701B-4D5F-8ADF-9E340C63E2E7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21" name="Text 187">
          <a:extLst>
            <a:ext uri="{FF2B5EF4-FFF2-40B4-BE49-F238E27FC236}">
              <a16:creationId xmlns:a16="http://schemas.microsoft.com/office/drawing/2014/main" id="{EBCBD22E-4BAE-46A2-BAB5-C81B65E684D3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22" name="Text 188">
          <a:extLst>
            <a:ext uri="{FF2B5EF4-FFF2-40B4-BE49-F238E27FC236}">
              <a16:creationId xmlns:a16="http://schemas.microsoft.com/office/drawing/2014/main" id="{3AE74162-BAF6-4F27-8911-0585145D8B8F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23" name="Text 189">
          <a:extLst>
            <a:ext uri="{FF2B5EF4-FFF2-40B4-BE49-F238E27FC236}">
              <a16:creationId xmlns:a16="http://schemas.microsoft.com/office/drawing/2014/main" id="{07E73840-2DBD-449C-A1B3-155E3F6DE715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24" name="Text 190">
          <a:extLst>
            <a:ext uri="{FF2B5EF4-FFF2-40B4-BE49-F238E27FC236}">
              <a16:creationId xmlns:a16="http://schemas.microsoft.com/office/drawing/2014/main" id="{0AA04FA3-1147-4F34-8C62-80A9ED737EE1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25" name="Text 191">
          <a:extLst>
            <a:ext uri="{FF2B5EF4-FFF2-40B4-BE49-F238E27FC236}">
              <a16:creationId xmlns:a16="http://schemas.microsoft.com/office/drawing/2014/main" id="{F880135B-C6B4-4875-ACFE-956013FBD876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26" name="Text 192">
          <a:extLst>
            <a:ext uri="{FF2B5EF4-FFF2-40B4-BE49-F238E27FC236}">
              <a16:creationId xmlns:a16="http://schemas.microsoft.com/office/drawing/2014/main" id="{FFE403AC-486D-4D40-A3D4-78E348BEBBD6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27" name="Text 211">
          <a:extLst>
            <a:ext uri="{FF2B5EF4-FFF2-40B4-BE49-F238E27FC236}">
              <a16:creationId xmlns:a16="http://schemas.microsoft.com/office/drawing/2014/main" id="{B4F56840-8D04-451B-8981-BBA6B7BAFEE1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28" name="Text 212">
          <a:extLst>
            <a:ext uri="{FF2B5EF4-FFF2-40B4-BE49-F238E27FC236}">
              <a16:creationId xmlns:a16="http://schemas.microsoft.com/office/drawing/2014/main" id="{947AFD9A-443E-42E3-A62C-387BEE1801AE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29" name="Text 213">
          <a:extLst>
            <a:ext uri="{FF2B5EF4-FFF2-40B4-BE49-F238E27FC236}">
              <a16:creationId xmlns:a16="http://schemas.microsoft.com/office/drawing/2014/main" id="{5F05CC7A-30D8-4150-8483-B3E17032DCD0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30" name="Text 214">
          <a:extLst>
            <a:ext uri="{FF2B5EF4-FFF2-40B4-BE49-F238E27FC236}">
              <a16:creationId xmlns:a16="http://schemas.microsoft.com/office/drawing/2014/main" id="{45DB3FE0-2A1C-47D7-80F2-4F7A8A06B16E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2531" name="Text 215">
          <a:extLst>
            <a:ext uri="{FF2B5EF4-FFF2-40B4-BE49-F238E27FC236}">
              <a16:creationId xmlns:a16="http://schemas.microsoft.com/office/drawing/2014/main" id="{DDAD046F-48F0-4AD2-989D-2E7CF9DA9E81}"/>
            </a:ext>
          </a:extLst>
        </xdr:cNvPr>
        <xdr:cNvSpPr txBox="1">
          <a:spLocks noChangeArrowheads="1"/>
        </xdr:cNvSpPr>
      </xdr:nvSpPr>
      <xdr:spPr bwMode="auto">
        <a:xfrm>
          <a:off x="447675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2532" name="Text 216">
          <a:extLst>
            <a:ext uri="{FF2B5EF4-FFF2-40B4-BE49-F238E27FC236}">
              <a16:creationId xmlns:a16="http://schemas.microsoft.com/office/drawing/2014/main" id="{4AC4B129-34C2-4009-B5FB-77CDE90A0DB2}"/>
            </a:ext>
          </a:extLst>
        </xdr:cNvPr>
        <xdr:cNvSpPr txBox="1">
          <a:spLocks noChangeArrowheads="1"/>
        </xdr:cNvSpPr>
      </xdr:nvSpPr>
      <xdr:spPr bwMode="auto">
        <a:xfrm>
          <a:off x="447675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33" name="Text 217">
          <a:extLst>
            <a:ext uri="{FF2B5EF4-FFF2-40B4-BE49-F238E27FC236}">
              <a16:creationId xmlns:a16="http://schemas.microsoft.com/office/drawing/2014/main" id="{137DE78F-B834-4B8B-85D4-244597918BF8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34" name="Text 218">
          <a:extLst>
            <a:ext uri="{FF2B5EF4-FFF2-40B4-BE49-F238E27FC236}">
              <a16:creationId xmlns:a16="http://schemas.microsoft.com/office/drawing/2014/main" id="{F41E6C1C-72E7-4967-8A48-B9C6EF213C95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35" name="Text 219">
          <a:extLst>
            <a:ext uri="{FF2B5EF4-FFF2-40B4-BE49-F238E27FC236}">
              <a16:creationId xmlns:a16="http://schemas.microsoft.com/office/drawing/2014/main" id="{03EF6FC4-AFA7-4EC5-ADF5-F81A5EFE821A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36" name="Text 220">
          <a:extLst>
            <a:ext uri="{FF2B5EF4-FFF2-40B4-BE49-F238E27FC236}">
              <a16:creationId xmlns:a16="http://schemas.microsoft.com/office/drawing/2014/main" id="{6D8C53FF-162E-4EE2-B454-FFD4757D5E61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37" name="Text 221">
          <a:extLst>
            <a:ext uri="{FF2B5EF4-FFF2-40B4-BE49-F238E27FC236}">
              <a16:creationId xmlns:a16="http://schemas.microsoft.com/office/drawing/2014/main" id="{9F638398-31B1-4AAE-932B-2A644DD3F80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38" name="Text 222">
          <a:extLst>
            <a:ext uri="{FF2B5EF4-FFF2-40B4-BE49-F238E27FC236}">
              <a16:creationId xmlns:a16="http://schemas.microsoft.com/office/drawing/2014/main" id="{57C01320-FF12-4E62-8476-8158DEFAD92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39" name="Text 223">
          <a:extLst>
            <a:ext uri="{FF2B5EF4-FFF2-40B4-BE49-F238E27FC236}">
              <a16:creationId xmlns:a16="http://schemas.microsoft.com/office/drawing/2014/main" id="{C81D3AB8-A6FF-4363-A2F5-C505B9936BEE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40" name="Text 224">
          <a:extLst>
            <a:ext uri="{FF2B5EF4-FFF2-40B4-BE49-F238E27FC236}">
              <a16:creationId xmlns:a16="http://schemas.microsoft.com/office/drawing/2014/main" id="{3F926EC8-0BAB-4C2B-B1CF-706B7C8ED8F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41" name="Text 225">
          <a:extLst>
            <a:ext uri="{FF2B5EF4-FFF2-40B4-BE49-F238E27FC236}">
              <a16:creationId xmlns:a16="http://schemas.microsoft.com/office/drawing/2014/main" id="{49EE6A67-174C-4C6E-A791-281D4F39DDE5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42" name="Text 226">
          <a:extLst>
            <a:ext uri="{FF2B5EF4-FFF2-40B4-BE49-F238E27FC236}">
              <a16:creationId xmlns:a16="http://schemas.microsoft.com/office/drawing/2014/main" id="{9EE83336-5A73-4276-AFDA-0E497E083A2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43" name="Text 227">
          <a:extLst>
            <a:ext uri="{FF2B5EF4-FFF2-40B4-BE49-F238E27FC236}">
              <a16:creationId xmlns:a16="http://schemas.microsoft.com/office/drawing/2014/main" id="{4898493D-C00F-4FE7-BE01-958E07085172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44" name="Text 228">
          <a:extLst>
            <a:ext uri="{FF2B5EF4-FFF2-40B4-BE49-F238E27FC236}">
              <a16:creationId xmlns:a16="http://schemas.microsoft.com/office/drawing/2014/main" id="{7DD46447-17B5-4F2B-950F-9D901439D4B7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45" name="Text 229">
          <a:extLst>
            <a:ext uri="{FF2B5EF4-FFF2-40B4-BE49-F238E27FC236}">
              <a16:creationId xmlns:a16="http://schemas.microsoft.com/office/drawing/2014/main" id="{E20CC07E-6811-431A-A557-DE1C314BC67C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46" name="Text 230">
          <a:extLst>
            <a:ext uri="{FF2B5EF4-FFF2-40B4-BE49-F238E27FC236}">
              <a16:creationId xmlns:a16="http://schemas.microsoft.com/office/drawing/2014/main" id="{9B29C0BE-6F24-445C-A9BB-BB3AC18168F0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47" name="Text 231">
          <a:extLst>
            <a:ext uri="{FF2B5EF4-FFF2-40B4-BE49-F238E27FC236}">
              <a16:creationId xmlns:a16="http://schemas.microsoft.com/office/drawing/2014/main" id="{C4B36638-07C6-4D1F-BAD1-E74D3E487060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48" name="Text 232">
          <a:extLst>
            <a:ext uri="{FF2B5EF4-FFF2-40B4-BE49-F238E27FC236}">
              <a16:creationId xmlns:a16="http://schemas.microsoft.com/office/drawing/2014/main" id="{059E04E5-1C76-4463-A1DF-BEE96E9F5D45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49" name="Text 233">
          <a:extLst>
            <a:ext uri="{FF2B5EF4-FFF2-40B4-BE49-F238E27FC236}">
              <a16:creationId xmlns:a16="http://schemas.microsoft.com/office/drawing/2014/main" id="{92F1410D-A830-4584-AD47-B75711EBC629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50" name="Text 234">
          <a:extLst>
            <a:ext uri="{FF2B5EF4-FFF2-40B4-BE49-F238E27FC236}">
              <a16:creationId xmlns:a16="http://schemas.microsoft.com/office/drawing/2014/main" id="{BB3291F0-3E53-420E-9B7B-A90B51ADB2B3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51" name="Text 235">
          <a:extLst>
            <a:ext uri="{FF2B5EF4-FFF2-40B4-BE49-F238E27FC236}">
              <a16:creationId xmlns:a16="http://schemas.microsoft.com/office/drawing/2014/main" id="{FC6AB210-7191-4C6F-89C1-9C0E9423EF9C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52" name="Text 236">
          <a:extLst>
            <a:ext uri="{FF2B5EF4-FFF2-40B4-BE49-F238E27FC236}">
              <a16:creationId xmlns:a16="http://schemas.microsoft.com/office/drawing/2014/main" id="{F66FDC96-2CDC-47FB-939F-1E4A591BD222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53" name="Text 237">
          <a:extLst>
            <a:ext uri="{FF2B5EF4-FFF2-40B4-BE49-F238E27FC236}">
              <a16:creationId xmlns:a16="http://schemas.microsoft.com/office/drawing/2014/main" id="{209D31F3-BFB8-4211-B887-21222461F982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54" name="Text 238">
          <a:extLst>
            <a:ext uri="{FF2B5EF4-FFF2-40B4-BE49-F238E27FC236}">
              <a16:creationId xmlns:a16="http://schemas.microsoft.com/office/drawing/2014/main" id="{2F8C58A5-EFB1-4671-875C-7C91BEC151ED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55" name="Text 239">
          <a:extLst>
            <a:ext uri="{FF2B5EF4-FFF2-40B4-BE49-F238E27FC236}">
              <a16:creationId xmlns:a16="http://schemas.microsoft.com/office/drawing/2014/main" id="{AD4E0274-FCDE-4FBE-A763-E7A25548260C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56" name="Text 240">
          <a:extLst>
            <a:ext uri="{FF2B5EF4-FFF2-40B4-BE49-F238E27FC236}">
              <a16:creationId xmlns:a16="http://schemas.microsoft.com/office/drawing/2014/main" id="{2DA40898-A12E-456B-A954-1D62DAB67B80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57" name="Text 241">
          <a:extLst>
            <a:ext uri="{FF2B5EF4-FFF2-40B4-BE49-F238E27FC236}">
              <a16:creationId xmlns:a16="http://schemas.microsoft.com/office/drawing/2014/main" id="{01D836FC-60A6-4DAB-9967-F91243F57822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58" name="Text 242">
          <a:extLst>
            <a:ext uri="{FF2B5EF4-FFF2-40B4-BE49-F238E27FC236}">
              <a16:creationId xmlns:a16="http://schemas.microsoft.com/office/drawing/2014/main" id="{070959DB-B906-46CE-A236-E0A02BAC4471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59" name="Text 243">
          <a:extLst>
            <a:ext uri="{FF2B5EF4-FFF2-40B4-BE49-F238E27FC236}">
              <a16:creationId xmlns:a16="http://schemas.microsoft.com/office/drawing/2014/main" id="{CA734DC3-D556-4B46-A145-18A9AA1BC088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60" name="Text 244">
          <a:extLst>
            <a:ext uri="{FF2B5EF4-FFF2-40B4-BE49-F238E27FC236}">
              <a16:creationId xmlns:a16="http://schemas.microsoft.com/office/drawing/2014/main" id="{50E708EB-746E-4A5E-8E67-5AD212F23685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61" name="Text 245">
          <a:extLst>
            <a:ext uri="{FF2B5EF4-FFF2-40B4-BE49-F238E27FC236}">
              <a16:creationId xmlns:a16="http://schemas.microsoft.com/office/drawing/2014/main" id="{BB95C246-7AA0-450B-BAC9-BE4DDD6B334B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62" name="Text 246">
          <a:extLst>
            <a:ext uri="{FF2B5EF4-FFF2-40B4-BE49-F238E27FC236}">
              <a16:creationId xmlns:a16="http://schemas.microsoft.com/office/drawing/2014/main" id="{15E2E929-0484-4A3B-B7D1-40848E3E7C6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63" name="Text 247">
          <a:extLst>
            <a:ext uri="{FF2B5EF4-FFF2-40B4-BE49-F238E27FC236}">
              <a16:creationId xmlns:a16="http://schemas.microsoft.com/office/drawing/2014/main" id="{2369E9DF-5666-4E95-BB39-31307D8BBC35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64" name="Text 248">
          <a:extLst>
            <a:ext uri="{FF2B5EF4-FFF2-40B4-BE49-F238E27FC236}">
              <a16:creationId xmlns:a16="http://schemas.microsoft.com/office/drawing/2014/main" id="{2900DD63-5130-49E9-AACE-5E231458D792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65" name="Text 249">
          <a:extLst>
            <a:ext uri="{FF2B5EF4-FFF2-40B4-BE49-F238E27FC236}">
              <a16:creationId xmlns:a16="http://schemas.microsoft.com/office/drawing/2014/main" id="{8EB23286-8D74-4602-981F-1D4F06011F54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66" name="Text 250">
          <a:extLst>
            <a:ext uri="{FF2B5EF4-FFF2-40B4-BE49-F238E27FC236}">
              <a16:creationId xmlns:a16="http://schemas.microsoft.com/office/drawing/2014/main" id="{64A7D81B-8BF0-4223-A24D-17DDDC34FC35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67" name="Text 251">
          <a:extLst>
            <a:ext uri="{FF2B5EF4-FFF2-40B4-BE49-F238E27FC236}">
              <a16:creationId xmlns:a16="http://schemas.microsoft.com/office/drawing/2014/main" id="{3325147D-8C3A-49E9-B79A-3F4380C3A22F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68" name="Text 252">
          <a:extLst>
            <a:ext uri="{FF2B5EF4-FFF2-40B4-BE49-F238E27FC236}">
              <a16:creationId xmlns:a16="http://schemas.microsoft.com/office/drawing/2014/main" id="{EBC24429-4987-4785-A62D-5B54C27E3127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69" name="Text 253">
          <a:extLst>
            <a:ext uri="{FF2B5EF4-FFF2-40B4-BE49-F238E27FC236}">
              <a16:creationId xmlns:a16="http://schemas.microsoft.com/office/drawing/2014/main" id="{C84DDE0D-6EC8-4512-844A-D4827A9A6B00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70" name="Text 254">
          <a:extLst>
            <a:ext uri="{FF2B5EF4-FFF2-40B4-BE49-F238E27FC236}">
              <a16:creationId xmlns:a16="http://schemas.microsoft.com/office/drawing/2014/main" id="{8E120F30-7453-4C2A-A902-72F73FBCF352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71" name="Text 255">
          <a:extLst>
            <a:ext uri="{FF2B5EF4-FFF2-40B4-BE49-F238E27FC236}">
              <a16:creationId xmlns:a16="http://schemas.microsoft.com/office/drawing/2014/main" id="{A23586E3-2589-4BFE-9CEA-0B57AD2DCA50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72" name="Text 256">
          <a:extLst>
            <a:ext uri="{FF2B5EF4-FFF2-40B4-BE49-F238E27FC236}">
              <a16:creationId xmlns:a16="http://schemas.microsoft.com/office/drawing/2014/main" id="{EC3A6CB1-FB16-40F1-9A1A-55C5866B1532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73" name="Text 257">
          <a:extLst>
            <a:ext uri="{FF2B5EF4-FFF2-40B4-BE49-F238E27FC236}">
              <a16:creationId xmlns:a16="http://schemas.microsoft.com/office/drawing/2014/main" id="{9EF89817-961C-45F2-9100-7A0027D8453C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74" name="Text 258">
          <a:extLst>
            <a:ext uri="{FF2B5EF4-FFF2-40B4-BE49-F238E27FC236}">
              <a16:creationId xmlns:a16="http://schemas.microsoft.com/office/drawing/2014/main" id="{441F9AAE-3AB3-4EE3-BF42-16D9993208F1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75" name="Text 259">
          <a:extLst>
            <a:ext uri="{FF2B5EF4-FFF2-40B4-BE49-F238E27FC236}">
              <a16:creationId xmlns:a16="http://schemas.microsoft.com/office/drawing/2014/main" id="{11A89EE2-F203-4FFB-919D-24EFDEB903BA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76" name="Text 260">
          <a:extLst>
            <a:ext uri="{FF2B5EF4-FFF2-40B4-BE49-F238E27FC236}">
              <a16:creationId xmlns:a16="http://schemas.microsoft.com/office/drawing/2014/main" id="{768BB74C-0E1A-4BD6-9A4A-0F633CB07A64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77" name="Text 261">
          <a:extLst>
            <a:ext uri="{FF2B5EF4-FFF2-40B4-BE49-F238E27FC236}">
              <a16:creationId xmlns:a16="http://schemas.microsoft.com/office/drawing/2014/main" id="{E68B84A4-583D-417D-92A5-F9F9601EA0C6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78" name="Text 262">
          <a:extLst>
            <a:ext uri="{FF2B5EF4-FFF2-40B4-BE49-F238E27FC236}">
              <a16:creationId xmlns:a16="http://schemas.microsoft.com/office/drawing/2014/main" id="{9E503670-AACC-4A75-91D0-9329064D6ECF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79" name="Text 263">
          <a:extLst>
            <a:ext uri="{FF2B5EF4-FFF2-40B4-BE49-F238E27FC236}">
              <a16:creationId xmlns:a16="http://schemas.microsoft.com/office/drawing/2014/main" id="{DDAAE0FA-D26D-42B8-A58C-C9C3747BC0F3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80" name="Text 264">
          <a:extLst>
            <a:ext uri="{FF2B5EF4-FFF2-40B4-BE49-F238E27FC236}">
              <a16:creationId xmlns:a16="http://schemas.microsoft.com/office/drawing/2014/main" id="{04217954-C715-40B8-B96D-5834F84603EC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81" name="Text 265">
          <a:extLst>
            <a:ext uri="{FF2B5EF4-FFF2-40B4-BE49-F238E27FC236}">
              <a16:creationId xmlns:a16="http://schemas.microsoft.com/office/drawing/2014/main" id="{F9028117-99E3-4B73-BCA2-3ACD21B099F1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82" name="Text 266">
          <a:extLst>
            <a:ext uri="{FF2B5EF4-FFF2-40B4-BE49-F238E27FC236}">
              <a16:creationId xmlns:a16="http://schemas.microsoft.com/office/drawing/2014/main" id="{33319A36-51C1-4A59-B4E5-9076E2333B8D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83" name="Text 267">
          <a:extLst>
            <a:ext uri="{FF2B5EF4-FFF2-40B4-BE49-F238E27FC236}">
              <a16:creationId xmlns:a16="http://schemas.microsoft.com/office/drawing/2014/main" id="{CA50BE5D-DA70-4BF3-9A50-B96F61D94AA2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84" name="Text 268">
          <a:extLst>
            <a:ext uri="{FF2B5EF4-FFF2-40B4-BE49-F238E27FC236}">
              <a16:creationId xmlns:a16="http://schemas.microsoft.com/office/drawing/2014/main" id="{A1108E36-8FD4-407B-ADB8-9CAC795D64A2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85" name="Text 307">
          <a:extLst>
            <a:ext uri="{FF2B5EF4-FFF2-40B4-BE49-F238E27FC236}">
              <a16:creationId xmlns:a16="http://schemas.microsoft.com/office/drawing/2014/main" id="{9EBD30E1-5205-43A4-B383-8247426BD27C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86" name="Text 308">
          <a:extLst>
            <a:ext uri="{FF2B5EF4-FFF2-40B4-BE49-F238E27FC236}">
              <a16:creationId xmlns:a16="http://schemas.microsoft.com/office/drawing/2014/main" id="{B4F33787-0232-4438-B31C-2CC221E36C45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87" name="Text 309">
          <a:extLst>
            <a:ext uri="{FF2B5EF4-FFF2-40B4-BE49-F238E27FC236}">
              <a16:creationId xmlns:a16="http://schemas.microsoft.com/office/drawing/2014/main" id="{E5F051E7-AE9C-4DC0-8E98-1B2808749214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88" name="Text 310">
          <a:extLst>
            <a:ext uri="{FF2B5EF4-FFF2-40B4-BE49-F238E27FC236}">
              <a16:creationId xmlns:a16="http://schemas.microsoft.com/office/drawing/2014/main" id="{E64864FE-FD14-421A-A142-9CA772FC325A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89" name="Text 311">
          <a:extLst>
            <a:ext uri="{FF2B5EF4-FFF2-40B4-BE49-F238E27FC236}">
              <a16:creationId xmlns:a16="http://schemas.microsoft.com/office/drawing/2014/main" id="{5581C1AD-E8AE-4F52-938F-74850CE54151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90" name="Text 312">
          <a:extLst>
            <a:ext uri="{FF2B5EF4-FFF2-40B4-BE49-F238E27FC236}">
              <a16:creationId xmlns:a16="http://schemas.microsoft.com/office/drawing/2014/main" id="{7A663328-3D97-42EE-BFBC-4A27ED1DD701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91" name="Text 313">
          <a:extLst>
            <a:ext uri="{FF2B5EF4-FFF2-40B4-BE49-F238E27FC236}">
              <a16:creationId xmlns:a16="http://schemas.microsoft.com/office/drawing/2014/main" id="{07B9F439-EFD7-4737-8F54-E7581FD51A08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92" name="Text 314">
          <a:extLst>
            <a:ext uri="{FF2B5EF4-FFF2-40B4-BE49-F238E27FC236}">
              <a16:creationId xmlns:a16="http://schemas.microsoft.com/office/drawing/2014/main" id="{B5A7C674-FAB3-444E-9ADC-516E9B8377A0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593" name="Text 315">
          <a:extLst>
            <a:ext uri="{FF2B5EF4-FFF2-40B4-BE49-F238E27FC236}">
              <a16:creationId xmlns:a16="http://schemas.microsoft.com/office/drawing/2014/main" id="{88AEAA68-7681-4D01-A147-FF9009025FF8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594" name="Text 316">
          <a:extLst>
            <a:ext uri="{FF2B5EF4-FFF2-40B4-BE49-F238E27FC236}">
              <a16:creationId xmlns:a16="http://schemas.microsoft.com/office/drawing/2014/main" id="{4F293862-189F-48A8-8B85-119EA135F474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595" name="Text 317">
          <a:extLst>
            <a:ext uri="{FF2B5EF4-FFF2-40B4-BE49-F238E27FC236}">
              <a16:creationId xmlns:a16="http://schemas.microsoft.com/office/drawing/2014/main" id="{9E78C3DB-B3C1-4FE6-AD15-02E27B5EEF08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596" name="Text 318">
          <a:extLst>
            <a:ext uri="{FF2B5EF4-FFF2-40B4-BE49-F238E27FC236}">
              <a16:creationId xmlns:a16="http://schemas.microsoft.com/office/drawing/2014/main" id="{822CFF5A-585F-4F82-96EF-EC5564B52774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97" name="Text 349">
          <a:extLst>
            <a:ext uri="{FF2B5EF4-FFF2-40B4-BE49-F238E27FC236}">
              <a16:creationId xmlns:a16="http://schemas.microsoft.com/office/drawing/2014/main" id="{CA8A262B-FED7-4BD9-B3AC-7A5A2FD08285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98" name="Text 350">
          <a:extLst>
            <a:ext uri="{FF2B5EF4-FFF2-40B4-BE49-F238E27FC236}">
              <a16:creationId xmlns:a16="http://schemas.microsoft.com/office/drawing/2014/main" id="{8AE5E83E-BA82-4907-B501-37111578DFD1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99" name="Text 351">
          <a:extLst>
            <a:ext uri="{FF2B5EF4-FFF2-40B4-BE49-F238E27FC236}">
              <a16:creationId xmlns:a16="http://schemas.microsoft.com/office/drawing/2014/main" id="{DD3D2BEB-525B-49EA-A616-22A469661340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0" name="Text 352">
          <a:extLst>
            <a:ext uri="{FF2B5EF4-FFF2-40B4-BE49-F238E27FC236}">
              <a16:creationId xmlns:a16="http://schemas.microsoft.com/office/drawing/2014/main" id="{DFB55A60-5A7B-49D5-A606-51EFAB75385C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1" name="Text 353">
          <a:extLst>
            <a:ext uri="{FF2B5EF4-FFF2-40B4-BE49-F238E27FC236}">
              <a16:creationId xmlns:a16="http://schemas.microsoft.com/office/drawing/2014/main" id="{328CDD5D-7634-4D8F-A963-E81259BCA067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2" name="Text 354">
          <a:extLst>
            <a:ext uri="{FF2B5EF4-FFF2-40B4-BE49-F238E27FC236}">
              <a16:creationId xmlns:a16="http://schemas.microsoft.com/office/drawing/2014/main" id="{B2070846-431A-4627-AD6E-CB27850E7BFA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3" name="Text 355">
          <a:extLst>
            <a:ext uri="{FF2B5EF4-FFF2-40B4-BE49-F238E27FC236}">
              <a16:creationId xmlns:a16="http://schemas.microsoft.com/office/drawing/2014/main" id="{5A92C326-C99D-4FD9-B657-99389AD3D581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4" name="Text 356">
          <a:extLst>
            <a:ext uri="{FF2B5EF4-FFF2-40B4-BE49-F238E27FC236}">
              <a16:creationId xmlns:a16="http://schemas.microsoft.com/office/drawing/2014/main" id="{A33B84EF-DE3D-4AC6-A304-D64CB11FEEB7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5" name="Text 357">
          <a:extLst>
            <a:ext uri="{FF2B5EF4-FFF2-40B4-BE49-F238E27FC236}">
              <a16:creationId xmlns:a16="http://schemas.microsoft.com/office/drawing/2014/main" id="{102C6AC6-8B72-4C3E-94E2-A1B64B60F850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6" name="Text 358">
          <a:extLst>
            <a:ext uri="{FF2B5EF4-FFF2-40B4-BE49-F238E27FC236}">
              <a16:creationId xmlns:a16="http://schemas.microsoft.com/office/drawing/2014/main" id="{D895FA78-1C60-47B9-A8C1-92C4B149A589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7" name="Text 359">
          <a:extLst>
            <a:ext uri="{FF2B5EF4-FFF2-40B4-BE49-F238E27FC236}">
              <a16:creationId xmlns:a16="http://schemas.microsoft.com/office/drawing/2014/main" id="{00EB657A-B20C-48C7-ADC0-FF2ED1ED2E24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8" name="Text 360">
          <a:extLst>
            <a:ext uri="{FF2B5EF4-FFF2-40B4-BE49-F238E27FC236}">
              <a16:creationId xmlns:a16="http://schemas.microsoft.com/office/drawing/2014/main" id="{59B0A3EB-7F11-419D-AC2C-3039FC346E1B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9" name="Text 361">
          <a:extLst>
            <a:ext uri="{FF2B5EF4-FFF2-40B4-BE49-F238E27FC236}">
              <a16:creationId xmlns:a16="http://schemas.microsoft.com/office/drawing/2014/main" id="{D4374562-1A78-4CE9-A764-7063BE5C20BF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10" name="Text 362">
          <a:extLst>
            <a:ext uri="{FF2B5EF4-FFF2-40B4-BE49-F238E27FC236}">
              <a16:creationId xmlns:a16="http://schemas.microsoft.com/office/drawing/2014/main" id="{2A8BC10C-632D-4C39-BA8B-09299A438629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161925</xdr:colOff>
      <xdr:row>27</xdr:row>
      <xdr:rowOff>47625</xdr:rowOff>
    </xdr:to>
    <xdr:sp macro="" textlink="">
      <xdr:nvSpPr>
        <xdr:cNvPr id="2611" name="Text 363">
          <a:extLst>
            <a:ext uri="{FF2B5EF4-FFF2-40B4-BE49-F238E27FC236}">
              <a16:creationId xmlns:a16="http://schemas.microsoft.com/office/drawing/2014/main" id="{01F50A34-3E2B-441A-B832-1D89F5AD6EE6}"/>
            </a:ext>
          </a:extLst>
        </xdr:cNvPr>
        <xdr:cNvSpPr txBox="1">
          <a:spLocks noChangeArrowheads="1"/>
        </xdr:cNvSpPr>
      </xdr:nvSpPr>
      <xdr:spPr bwMode="auto">
        <a:xfrm>
          <a:off x="4486275" y="53244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161925</xdr:colOff>
      <xdr:row>26</xdr:row>
      <xdr:rowOff>47625</xdr:rowOff>
    </xdr:to>
    <xdr:sp macro="" textlink="">
      <xdr:nvSpPr>
        <xdr:cNvPr id="2612" name="Text 364">
          <a:extLst>
            <a:ext uri="{FF2B5EF4-FFF2-40B4-BE49-F238E27FC236}">
              <a16:creationId xmlns:a16="http://schemas.microsoft.com/office/drawing/2014/main" id="{290B2926-4CFF-4C86-B1BF-861F89B8FD94}"/>
            </a:ext>
          </a:extLst>
        </xdr:cNvPr>
        <xdr:cNvSpPr txBox="1">
          <a:spLocks noChangeArrowheads="1"/>
        </xdr:cNvSpPr>
      </xdr:nvSpPr>
      <xdr:spPr bwMode="auto">
        <a:xfrm>
          <a:off x="4486275" y="51244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13" name="Text 365">
          <a:extLst>
            <a:ext uri="{FF2B5EF4-FFF2-40B4-BE49-F238E27FC236}">
              <a16:creationId xmlns:a16="http://schemas.microsoft.com/office/drawing/2014/main" id="{2F29381B-49DB-4CF9-8481-7D5D3312EE73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14" name="Text 366">
          <a:extLst>
            <a:ext uri="{FF2B5EF4-FFF2-40B4-BE49-F238E27FC236}">
              <a16:creationId xmlns:a16="http://schemas.microsoft.com/office/drawing/2014/main" id="{A56131CF-6FBE-4951-ADD0-9A5C59C24385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15" name="Text 367">
          <a:extLst>
            <a:ext uri="{FF2B5EF4-FFF2-40B4-BE49-F238E27FC236}">
              <a16:creationId xmlns:a16="http://schemas.microsoft.com/office/drawing/2014/main" id="{2B43D7B9-6519-4012-8886-8E0C919E756A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16" name="Text 368">
          <a:extLst>
            <a:ext uri="{FF2B5EF4-FFF2-40B4-BE49-F238E27FC236}">
              <a16:creationId xmlns:a16="http://schemas.microsoft.com/office/drawing/2014/main" id="{CEC3A8CA-6159-4D4D-AE71-6B06AF0E5E41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17" name="Text 369">
          <a:extLst>
            <a:ext uri="{FF2B5EF4-FFF2-40B4-BE49-F238E27FC236}">
              <a16:creationId xmlns:a16="http://schemas.microsoft.com/office/drawing/2014/main" id="{491E902B-7271-4AFD-81A7-BE12C62D354F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18" name="Text 370">
          <a:extLst>
            <a:ext uri="{FF2B5EF4-FFF2-40B4-BE49-F238E27FC236}">
              <a16:creationId xmlns:a16="http://schemas.microsoft.com/office/drawing/2014/main" id="{DF17FA74-DCE8-4FD6-819A-D292AF34638C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19" name="Text 371">
          <a:extLst>
            <a:ext uri="{FF2B5EF4-FFF2-40B4-BE49-F238E27FC236}">
              <a16:creationId xmlns:a16="http://schemas.microsoft.com/office/drawing/2014/main" id="{9C0594B3-ACF3-4FA8-9E16-00A29B781737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20" name="Text 372">
          <a:extLst>
            <a:ext uri="{FF2B5EF4-FFF2-40B4-BE49-F238E27FC236}">
              <a16:creationId xmlns:a16="http://schemas.microsoft.com/office/drawing/2014/main" id="{B657F481-EA43-4F5B-AC28-5E87AEE2ED0B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1" name="Text 373">
          <a:extLst>
            <a:ext uri="{FF2B5EF4-FFF2-40B4-BE49-F238E27FC236}">
              <a16:creationId xmlns:a16="http://schemas.microsoft.com/office/drawing/2014/main" id="{DBDBCF8D-9193-489D-8D56-7AD2F4B02C57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2" name="Text 374">
          <a:extLst>
            <a:ext uri="{FF2B5EF4-FFF2-40B4-BE49-F238E27FC236}">
              <a16:creationId xmlns:a16="http://schemas.microsoft.com/office/drawing/2014/main" id="{E607CB13-B5A9-41C5-B877-CAB34D343C81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3" name="Text 375">
          <a:extLst>
            <a:ext uri="{FF2B5EF4-FFF2-40B4-BE49-F238E27FC236}">
              <a16:creationId xmlns:a16="http://schemas.microsoft.com/office/drawing/2014/main" id="{3BCC6F3A-8E68-42D6-8BA1-57E5A4BB8521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4" name="Text 376">
          <a:extLst>
            <a:ext uri="{FF2B5EF4-FFF2-40B4-BE49-F238E27FC236}">
              <a16:creationId xmlns:a16="http://schemas.microsoft.com/office/drawing/2014/main" id="{E9DC514F-3412-42CC-BC80-F6E9F4B4C567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5" name="Text 377">
          <a:extLst>
            <a:ext uri="{FF2B5EF4-FFF2-40B4-BE49-F238E27FC236}">
              <a16:creationId xmlns:a16="http://schemas.microsoft.com/office/drawing/2014/main" id="{8FE2579C-9D00-4881-9F53-4B3FAC75ECC3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6" name="Text 378">
          <a:extLst>
            <a:ext uri="{FF2B5EF4-FFF2-40B4-BE49-F238E27FC236}">
              <a16:creationId xmlns:a16="http://schemas.microsoft.com/office/drawing/2014/main" id="{ADDF2A87-F763-49E5-A071-282A07B491B9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27" name="Text 379">
          <a:extLst>
            <a:ext uri="{FF2B5EF4-FFF2-40B4-BE49-F238E27FC236}">
              <a16:creationId xmlns:a16="http://schemas.microsoft.com/office/drawing/2014/main" id="{2E5DDEA9-778E-4DA1-8475-422E43433295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28" name="Text 380">
          <a:extLst>
            <a:ext uri="{FF2B5EF4-FFF2-40B4-BE49-F238E27FC236}">
              <a16:creationId xmlns:a16="http://schemas.microsoft.com/office/drawing/2014/main" id="{BE451F92-DB93-488C-AA93-452BD5604369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29" name="Text 381">
          <a:extLst>
            <a:ext uri="{FF2B5EF4-FFF2-40B4-BE49-F238E27FC236}">
              <a16:creationId xmlns:a16="http://schemas.microsoft.com/office/drawing/2014/main" id="{4DCA2343-9ACB-4033-BC53-5EB8F5BDA58A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30" name="Text 382">
          <a:extLst>
            <a:ext uri="{FF2B5EF4-FFF2-40B4-BE49-F238E27FC236}">
              <a16:creationId xmlns:a16="http://schemas.microsoft.com/office/drawing/2014/main" id="{7BECA18E-6502-4806-A519-5C8EA91E771A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1" name="Text 383">
          <a:extLst>
            <a:ext uri="{FF2B5EF4-FFF2-40B4-BE49-F238E27FC236}">
              <a16:creationId xmlns:a16="http://schemas.microsoft.com/office/drawing/2014/main" id="{B0610094-C8AC-40AC-9143-61C769FBECC6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2" name="Text 384">
          <a:extLst>
            <a:ext uri="{FF2B5EF4-FFF2-40B4-BE49-F238E27FC236}">
              <a16:creationId xmlns:a16="http://schemas.microsoft.com/office/drawing/2014/main" id="{D5308A1B-D194-44E9-A6F0-FF92B0847267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33" name="Text 385">
          <a:extLst>
            <a:ext uri="{FF2B5EF4-FFF2-40B4-BE49-F238E27FC236}">
              <a16:creationId xmlns:a16="http://schemas.microsoft.com/office/drawing/2014/main" id="{D66D02EA-5655-48DF-9406-0846AF20822D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34" name="Text 386">
          <a:extLst>
            <a:ext uri="{FF2B5EF4-FFF2-40B4-BE49-F238E27FC236}">
              <a16:creationId xmlns:a16="http://schemas.microsoft.com/office/drawing/2014/main" id="{F0EBAB85-80C5-43DF-990A-7475BDDAF73F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5" name="Text 387">
          <a:extLst>
            <a:ext uri="{FF2B5EF4-FFF2-40B4-BE49-F238E27FC236}">
              <a16:creationId xmlns:a16="http://schemas.microsoft.com/office/drawing/2014/main" id="{CFC2F090-FF0F-43DD-99C5-8D2674B0F4CE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6" name="Text 388">
          <a:extLst>
            <a:ext uri="{FF2B5EF4-FFF2-40B4-BE49-F238E27FC236}">
              <a16:creationId xmlns:a16="http://schemas.microsoft.com/office/drawing/2014/main" id="{95FD05C3-C278-4AC1-808C-A7D9FEADF7CC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7" name="Text 389">
          <a:extLst>
            <a:ext uri="{FF2B5EF4-FFF2-40B4-BE49-F238E27FC236}">
              <a16:creationId xmlns:a16="http://schemas.microsoft.com/office/drawing/2014/main" id="{EDF0A44A-19A6-4AC5-A5FC-805BB94A86A7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8" name="Text 390">
          <a:extLst>
            <a:ext uri="{FF2B5EF4-FFF2-40B4-BE49-F238E27FC236}">
              <a16:creationId xmlns:a16="http://schemas.microsoft.com/office/drawing/2014/main" id="{ED7BCE18-5657-4F0F-BE14-6B35CA87CEC5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9" name="Text 391">
          <a:extLst>
            <a:ext uri="{FF2B5EF4-FFF2-40B4-BE49-F238E27FC236}">
              <a16:creationId xmlns:a16="http://schemas.microsoft.com/office/drawing/2014/main" id="{4C67FD34-0336-41CE-8478-DC95093E3EFA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40" name="Text 392">
          <a:extLst>
            <a:ext uri="{FF2B5EF4-FFF2-40B4-BE49-F238E27FC236}">
              <a16:creationId xmlns:a16="http://schemas.microsoft.com/office/drawing/2014/main" id="{9FF9ED57-F6E7-44FD-95F8-59D1CB75CC79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1" name="Text 394">
          <a:extLst>
            <a:ext uri="{FF2B5EF4-FFF2-40B4-BE49-F238E27FC236}">
              <a16:creationId xmlns:a16="http://schemas.microsoft.com/office/drawing/2014/main" id="{C696303B-DD86-4700-A23D-BECA516BBCC3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2" name="Text 395">
          <a:extLst>
            <a:ext uri="{FF2B5EF4-FFF2-40B4-BE49-F238E27FC236}">
              <a16:creationId xmlns:a16="http://schemas.microsoft.com/office/drawing/2014/main" id="{DB2FBD84-B4F9-4A9F-B4F8-B68675F452FD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3" name="Text 396">
          <a:extLst>
            <a:ext uri="{FF2B5EF4-FFF2-40B4-BE49-F238E27FC236}">
              <a16:creationId xmlns:a16="http://schemas.microsoft.com/office/drawing/2014/main" id="{3E769C93-A73B-4C5E-8642-6878CF0483F0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4" name="Text 399">
          <a:extLst>
            <a:ext uri="{FF2B5EF4-FFF2-40B4-BE49-F238E27FC236}">
              <a16:creationId xmlns:a16="http://schemas.microsoft.com/office/drawing/2014/main" id="{12BCC19C-7489-4189-BC09-7B264EE0B89F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5" name="Text 400">
          <a:extLst>
            <a:ext uri="{FF2B5EF4-FFF2-40B4-BE49-F238E27FC236}">
              <a16:creationId xmlns:a16="http://schemas.microsoft.com/office/drawing/2014/main" id="{AD2272BB-1F65-4873-87AE-4FB8091FE133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6" name="Text 401">
          <a:extLst>
            <a:ext uri="{FF2B5EF4-FFF2-40B4-BE49-F238E27FC236}">
              <a16:creationId xmlns:a16="http://schemas.microsoft.com/office/drawing/2014/main" id="{063572A9-A286-4CC2-97DE-71FF4E7AE119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7" name="Text 402">
          <a:extLst>
            <a:ext uri="{FF2B5EF4-FFF2-40B4-BE49-F238E27FC236}">
              <a16:creationId xmlns:a16="http://schemas.microsoft.com/office/drawing/2014/main" id="{168F9E0D-03A8-42D4-8534-44E2F7099A5A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8" name="Text 407">
          <a:extLst>
            <a:ext uri="{FF2B5EF4-FFF2-40B4-BE49-F238E27FC236}">
              <a16:creationId xmlns:a16="http://schemas.microsoft.com/office/drawing/2014/main" id="{62E5ADED-2053-4C27-87E1-4D7079626F35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9" name="Text 409">
          <a:extLst>
            <a:ext uri="{FF2B5EF4-FFF2-40B4-BE49-F238E27FC236}">
              <a16:creationId xmlns:a16="http://schemas.microsoft.com/office/drawing/2014/main" id="{BE1F385D-466A-4830-BE6A-3E520460A2CA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0" name="Text 410">
          <a:extLst>
            <a:ext uri="{FF2B5EF4-FFF2-40B4-BE49-F238E27FC236}">
              <a16:creationId xmlns:a16="http://schemas.microsoft.com/office/drawing/2014/main" id="{D81435F9-0A52-4262-8DA3-B77C622ACC5F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1" name="Text 413">
          <a:extLst>
            <a:ext uri="{FF2B5EF4-FFF2-40B4-BE49-F238E27FC236}">
              <a16:creationId xmlns:a16="http://schemas.microsoft.com/office/drawing/2014/main" id="{BD9C1852-BCFA-4DDE-8BDA-26D6F35E8020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2" name="Text 414">
          <a:extLst>
            <a:ext uri="{FF2B5EF4-FFF2-40B4-BE49-F238E27FC236}">
              <a16:creationId xmlns:a16="http://schemas.microsoft.com/office/drawing/2014/main" id="{E5D42095-A5E7-4F84-8EC4-96DD61C28B50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3" name="Text 415">
          <a:extLst>
            <a:ext uri="{FF2B5EF4-FFF2-40B4-BE49-F238E27FC236}">
              <a16:creationId xmlns:a16="http://schemas.microsoft.com/office/drawing/2014/main" id="{34ABF542-8B1F-4D53-9D63-667CB24A480B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4" name="Text 416">
          <a:extLst>
            <a:ext uri="{FF2B5EF4-FFF2-40B4-BE49-F238E27FC236}">
              <a16:creationId xmlns:a16="http://schemas.microsoft.com/office/drawing/2014/main" id="{04550312-52D8-4E4D-9478-4AE04E6740DB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1000125</xdr:colOff>
      <xdr:row>32</xdr:row>
      <xdr:rowOff>104775</xdr:rowOff>
    </xdr:from>
    <xdr:to>
      <xdr:col>7</xdr:col>
      <xdr:colOff>0</xdr:colOff>
      <xdr:row>33</xdr:row>
      <xdr:rowOff>104775</xdr:rowOff>
    </xdr:to>
    <xdr:sp macro="" textlink="">
      <xdr:nvSpPr>
        <xdr:cNvPr id="2655" name="Text 420">
          <a:extLst>
            <a:ext uri="{FF2B5EF4-FFF2-40B4-BE49-F238E27FC236}">
              <a16:creationId xmlns:a16="http://schemas.microsoft.com/office/drawing/2014/main" id="{E8B22BEC-42C6-43BD-A2CA-FFCDF32A9FEE}"/>
            </a:ext>
          </a:extLst>
        </xdr:cNvPr>
        <xdr:cNvSpPr txBox="1">
          <a:spLocks noChangeArrowheads="1"/>
        </xdr:cNvSpPr>
      </xdr:nvSpPr>
      <xdr:spPr bwMode="auto">
        <a:xfrm>
          <a:off x="5314950" y="6572250"/>
          <a:ext cx="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56" name="Text 421">
          <a:extLst>
            <a:ext uri="{FF2B5EF4-FFF2-40B4-BE49-F238E27FC236}">
              <a16:creationId xmlns:a16="http://schemas.microsoft.com/office/drawing/2014/main" id="{6D5D77DF-B416-408E-B93E-D17C0CE83A57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57" name="Text 422">
          <a:extLst>
            <a:ext uri="{FF2B5EF4-FFF2-40B4-BE49-F238E27FC236}">
              <a16:creationId xmlns:a16="http://schemas.microsoft.com/office/drawing/2014/main" id="{808A812C-C952-4049-BE35-9F4DCF24001A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58" name="Text 423">
          <a:extLst>
            <a:ext uri="{FF2B5EF4-FFF2-40B4-BE49-F238E27FC236}">
              <a16:creationId xmlns:a16="http://schemas.microsoft.com/office/drawing/2014/main" id="{6C655355-BB70-41A6-ABCF-EE9A30A26DC5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59" name="Text 424">
          <a:extLst>
            <a:ext uri="{FF2B5EF4-FFF2-40B4-BE49-F238E27FC236}">
              <a16:creationId xmlns:a16="http://schemas.microsoft.com/office/drawing/2014/main" id="{0753FD83-6FB2-4AAF-8564-7A4B99B9F940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60" name="Text 425">
          <a:extLst>
            <a:ext uri="{FF2B5EF4-FFF2-40B4-BE49-F238E27FC236}">
              <a16:creationId xmlns:a16="http://schemas.microsoft.com/office/drawing/2014/main" id="{4A7073AE-99B5-4808-9BE0-B82163F2E843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61" name="Text 426">
          <a:extLst>
            <a:ext uri="{FF2B5EF4-FFF2-40B4-BE49-F238E27FC236}">
              <a16:creationId xmlns:a16="http://schemas.microsoft.com/office/drawing/2014/main" id="{7002D11D-3115-4FF6-9AC2-6F8A9EC12235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2" name="Text 427">
          <a:extLst>
            <a:ext uri="{FF2B5EF4-FFF2-40B4-BE49-F238E27FC236}">
              <a16:creationId xmlns:a16="http://schemas.microsoft.com/office/drawing/2014/main" id="{81A6E9C9-C21E-4022-82D1-EF0FD13D23FD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3" name="Text 428">
          <a:extLst>
            <a:ext uri="{FF2B5EF4-FFF2-40B4-BE49-F238E27FC236}">
              <a16:creationId xmlns:a16="http://schemas.microsoft.com/office/drawing/2014/main" id="{93BEB82A-356C-4723-B996-D848A7DB1AD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64" name="Text 429">
          <a:extLst>
            <a:ext uri="{FF2B5EF4-FFF2-40B4-BE49-F238E27FC236}">
              <a16:creationId xmlns:a16="http://schemas.microsoft.com/office/drawing/2014/main" id="{1B737AAC-6436-4631-8FC3-9FDD5E4ED464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65" name="Text 430">
          <a:extLst>
            <a:ext uri="{FF2B5EF4-FFF2-40B4-BE49-F238E27FC236}">
              <a16:creationId xmlns:a16="http://schemas.microsoft.com/office/drawing/2014/main" id="{EBB5B0B5-E437-400C-A160-BB50C40F1EA7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6" name="Text 431">
          <a:extLst>
            <a:ext uri="{FF2B5EF4-FFF2-40B4-BE49-F238E27FC236}">
              <a16:creationId xmlns:a16="http://schemas.microsoft.com/office/drawing/2014/main" id="{65E7B9DB-DA44-4F5B-9D58-B3A8AFE790A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7" name="Text 432">
          <a:extLst>
            <a:ext uri="{FF2B5EF4-FFF2-40B4-BE49-F238E27FC236}">
              <a16:creationId xmlns:a16="http://schemas.microsoft.com/office/drawing/2014/main" id="{DF72012E-24AB-41D9-8D2C-CFB518273372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8" name="Text 433">
          <a:extLst>
            <a:ext uri="{FF2B5EF4-FFF2-40B4-BE49-F238E27FC236}">
              <a16:creationId xmlns:a16="http://schemas.microsoft.com/office/drawing/2014/main" id="{BAF223F6-64CE-4C24-8954-18ACD16FD83C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9" name="Text 434">
          <a:extLst>
            <a:ext uri="{FF2B5EF4-FFF2-40B4-BE49-F238E27FC236}">
              <a16:creationId xmlns:a16="http://schemas.microsoft.com/office/drawing/2014/main" id="{D246C304-D6E1-465D-9C36-977C42D236A3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70" name="Text 435">
          <a:extLst>
            <a:ext uri="{FF2B5EF4-FFF2-40B4-BE49-F238E27FC236}">
              <a16:creationId xmlns:a16="http://schemas.microsoft.com/office/drawing/2014/main" id="{08772A43-D445-4F1E-9757-E5A9FA606D4E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71" name="Text 436">
          <a:extLst>
            <a:ext uri="{FF2B5EF4-FFF2-40B4-BE49-F238E27FC236}">
              <a16:creationId xmlns:a16="http://schemas.microsoft.com/office/drawing/2014/main" id="{9709E32E-3123-493A-B6A8-E0F58E8017AD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72" name="Text 437">
          <a:extLst>
            <a:ext uri="{FF2B5EF4-FFF2-40B4-BE49-F238E27FC236}">
              <a16:creationId xmlns:a16="http://schemas.microsoft.com/office/drawing/2014/main" id="{138FFB61-4AAA-47B1-AE0F-FFEBDB329C70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73" name="Text 438">
          <a:extLst>
            <a:ext uri="{FF2B5EF4-FFF2-40B4-BE49-F238E27FC236}">
              <a16:creationId xmlns:a16="http://schemas.microsoft.com/office/drawing/2014/main" id="{430DAE20-64A7-4C39-B79D-3DFE95E10DFC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4" name="Text 211">
          <a:extLst>
            <a:ext uri="{FF2B5EF4-FFF2-40B4-BE49-F238E27FC236}">
              <a16:creationId xmlns:a16="http://schemas.microsoft.com/office/drawing/2014/main" id="{17B4C470-64B6-40DB-89C3-2B9C9F39F5D9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5" name="Text 212">
          <a:extLst>
            <a:ext uri="{FF2B5EF4-FFF2-40B4-BE49-F238E27FC236}">
              <a16:creationId xmlns:a16="http://schemas.microsoft.com/office/drawing/2014/main" id="{7F4EB9DA-CD27-48D3-8EBE-92B74CBE649D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6" name="Text 307">
          <a:extLst>
            <a:ext uri="{FF2B5EF4-FFF2-40B4-BE49-F238E27FC236}">
              <a16:creationId xmlns:a16="http://schemas.microsoft.com/office/drawing/2014/main" id="{0BE42F4D-0939-4806-8092-4FA474DB8F87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7" name="Text 308">
          <a:extLst>
            <a:ext uri="{FF2B5EF4-FFF2-40B4-BE49-F238E27FC236}">
              <a16:creationId xmlns:a16="http://schemas.microsoft.com/office/drawing/2014/main" id="{A01040E2-2CBB-4E05-A122-F0B5234BD2CF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8" name="Text 381">
          <a:extLst>
            <a:ext uri="{FF2B5EF4-FFF2-40B4-BE49-F238E27FC236}">
              <a16:creationId xmlns:a16="http://schemas.microsoft.com/office/drawing/2014/main" id="{60B10D2C-ABD1-4274-8776-D15A688E0BA8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9" name="Text 382">
          <a:extLst>
            <a:ext uri="{FF2B5EF4-FFF2-40B4-BE49-F238E27FC236}">
              <a16:creationId xmlns:a16="http://schemas.microsoft.com/office/drawing/2014/main" id="{4DE3952B-0002-4651-8AE7-DF9F7C4DA689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80" name="Text 385">
          <a:extLst>
            <a:ext uri="{FF2B5EF4-FFF2-40B4-BE49-F238E27FC236}">
              <a16:creationId xmlns:a16="http://schemas.microsoft.com/office/drawing/2014/main" id="{928F6CF2-7150-41A5-8AFB-68280489ACB4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81" name="Text 386">
          <a:extLst>
            <a:ext uri="{FF2B5EF4-FFF2-40B4-BE49-F238E27FC236}">
              <a16:creationId xmlns:a16="http://schemas.microsoft.com/office/drawing/2014/main" id="{7895F2D9-099B-4739-B6F6-5C18A9A98921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2" name="Text 421">
          <a:extLst>
            <a:ext uri="{FF2B5EF4-FFF2-40B4-BE49-F238E27FC236}">
              <a16:creationId xmlns:a16="http://schemas.microsoft.com/office/drawing/2014/main" id="{C3253E5C-93FE-4D04-9764-D8F6CA642B8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3" name="Text 422">
          <a:extLst>
            <a:ext uri="{FF2B5EF4-FFF2-40B4-BE49-F238E27FC236}">
              <a16:creationId xmlns:a16="http://schemas.microsoft.com/office/drawing/2014/main" id="{D6164A6E-5561-47D1-B793-B79D9790AE13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4" name="Text 423">
          <a:extLst>
            <a:ext uri="{FF2B5EF4-FFF2-40B4-BE49-F238E27FC236}">
              <a16:creationId xmlns:a16="http://schemas.microsoft.com/office/drawing/2014/main" id="{92F98C71-151B-43B5-B4C4-7F41AC360E37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5" name="Text 424">
          <a:extLst>
            <a:ext uri="{FF2B5EF4-FFF2-40B4-BE49-F238E27FC236}">
              <a16:creationId xmlns:a16="http://schemas.microsoft.com/office/drawing/2014/main" id="{28BB1F06-66D2-4714-BF9E-392F073D6970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6" name="Text 425">
          <a:extLst>
            <a:ext uri="{FF2B5EF4-FFF2-40B4-BE49-F238E27FC236}">
              <a16:creationId xmlns:a16="http://schemas.microsoft.com/office/drawing/2014/main" id="{621F1703-9E3A-48A4-B6AA-DE7E092BCA19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7" name="Text 426">
          <a:extLst>
            <a:ext uri="{FF2B5EF4-FFF2-40B4-BE49-F238E27FC236}">
              <a16:creationId xmlns:a16="http://schemas.microsoft.com/office/drawing/2014/main" id="{1D19A90E-6D6D-4197-B636-00CC50BAEF4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8" name="Text 429">
          <a:extLst>
            <a:ext uri="{FF2B5EF4-FFF2-40B4-BE49-F238E27FC236}">
              <a16:creationId xmlns:a16="http://schemas.microsoft.com/office/drawing/2014/main" id="{E210F381-8458-48F6-BEE3-CB352F4C9276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9" name="Text 430">
          <a:extLst>
            <a:ext uri="{FF2B5EF4-FFF2-40B4-BE49-F238E27FC236}">
              <a16:creationId xmlns:a16="http://schemas.microsoft.com/office/drawing/2014/main" id="{763C0302-A9E1-4EBF-9F6E-8ADE178A044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0" name="Text 435">
          <a:extLst>
            <a:ext uri="{FF2B5EF4-FFF2-40B4-BE49-F238E27FC236}">
              <a16:creationId xmlns:a16="http://schemas.microsoft.com/office/drawing/2014/main" id="{7106B24A-86EE-4EF3-9368-BE4316DC2D2F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1" name="Text 436">
          <a:extLst>
            <a:ext uri="{FF2B5EF4-FFF2-40B4-BE49-F238E27FC236}">
              <a16:creationId xmlns:a16="http://schemas.microsoft.com/office/drawing/2014/main" id="{5F9F1184-081A-440D-B18C-5B7878181867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2" name="Text 437">
          <a:extLst>
            <a:ext uri="{FF2B5EF4-FFF2-40B4-BE49-F238E27FC236}">
              <a16:creationId xmlns:a16="http://schemas.microsoft.com/office/drawing/2014/main" id="{C9094400-7FBC-48D8-90D8-29CBE08C304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3" name="Text 438">
          <a:extLst>
            <a:ext uri="{FF2B5EF4-FFF2-40B4-BE49-F238E27FC236}">
              <a16:creationId xmlns:a16="http://schemas.microsoft.com/office/drawing/2014/main" id="{B3629ACF-0C9F-454D-968C-79D8EABD7F32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65537"/>
  <sheetViews>
    <sheetView showGridLines="0" tabSelected="1" zoomScale="85" zoomScaleNormal="85" workbookViewId="0">
      <selection activeCell="M71" sqref="M71:M72"/>
    </sheetView>
  </sheetViews>
  <sheetFormatPr baseColWidth="10" defaultColWidth="8.09765625" defaultRowHeight="13.2" x14ac:dyDescent="0.25"/>
  <cols>
    <col min="1" max="1" width="12.09765625" style="162" customWidth="1"/>
    <col min="2" max="2" width="5" style="355" customWidth="1"/>
    <col min="3" max="3" width="1.69921875" style="355" customWidth="1"/>
    <col min="4" max="4" width="5.5" style="355" customWidth="1"/>
    <col min="5" max="5" width="6.3984375" style="356" customWidth="1"/>
    <col min="6" max="6" width="27" style="357" customWidth="1"/>
    <col min="7" max="7" width="6.8984375" style="357" customWidth="1"/>
    <col min="8" max="8" width="2.19921875" style="357" customWidth="1"/>
    <col min="9" max="9" width="2.09765625" style="357" customWidth="1"/>
    <col min="10" max="10" width="6.59765625" style="357" customWidth="1"/>
    <col min="11" max="12" width="2.69921875" style="357" customWidth="1"/>
    <col min="13" max="13" width="8.69921875" style="339" customWidth="1"/>
    <col min="14" max="14" width="3.19921875" style="358" customWidth="1"/>
    <col min="15" max="15" width="12.8984375" style="339" customWidth="1"/>
    <col min="16" max="17" width="4.19921875" style="338" customWidth="1"/>
    <col min="18" max="18" width="8.8984375" style="339" customWidth="1"/>
    <col min="19" max="19" width="3.5" style="340" customWidth="1"/>
    <col min="20" max="20" width="11.69921875" style="339" customWidth="1"/>
    <col min="21" max="21" width="4.3984375" style="359" customWidth="1"/>
    <col min="22" max="22" width="3.69921875" style="162" customWidth="1"/>
    <col min="23" max="1025" width="10.19921875" style="162" customWidth="1"/>
    <col min="1026" max="16384" width="8.09765625" style="162"/>
  </cols>
  <sheetData>
    <row r="1" spans="2:24" ht="33.15" customHeight="1" x14ac:dyDescent="0.4">
      <c r="B1" s="504" t="s">
        <v>278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160"/>
      <c r="P1" s="505" t="s">
        <v>91</v>
      </c>
      <c r="Q1" s="505"/>
      <c r="R1" s="505"/>
      <c r="S1" s="506"/>
      <c r="T1" s="506"/>
      <c r="U1" s="506"/>
      <c r="V1" s="161"/>
    </row>
    <row r="2" spans="2:24" ht="24.75" customHeight="1" x14ac:dyDescent="0.25">
      <c r="B2" s="507" t="s">
        <v>92</v>
      </c>
      <c r="C2" s="507"/>
      <c r="D2" s="507"/>
      <c r="E2" s="508" t="s">
        <v>93</v>
      </c>
      <c r="F2" s="508"/>
      <c r="G2" s="508"/>
      <c r="H2" s="508"/>
      <c r="I2" s="508"/>
      <c r="J2" s="508"/>
      <c r="K2" s="508"/>
      <c r="L2" s="509" t="s">
        <v>94</v>
      </c>
      <c r="M2" s="509"/>
      <c r="N2" s="509"/>
      <c r="O2" s="509"/>
      <c r="P2" s="509"/>
      <c r="Q2" s="509"/>
      <c r="R2" s="509"/>
      <c r="S2" s="509"/>
      <c r="T2" s="509"/>
      <c r="U2" s="509"/>
      <c r="V2" s="163"/>
      <c r="W2" s="164"/>
    </row>
    <row r="3" spans="2:24" ht="24.75" customHeight="1" x14ac:dyDescent="0.3">
      <c r="B3" s="500" t="s">
        <v>95</v>
      </c>
      <c r="C3" s="500"/>
      <c r="D3" s="500"/>
      <c r="E3" s="501" t="s">
        <v>2</v>
      </c>
      <c r="F3" s="501"/>
      <c r="G3" s="501"/>
      <c r="H3" s="501"/>
      <c r="I3" s="501"/>
      <c r="J3" s="501"/>
      <c r="K3" s="501"/>
      <c r="L3" s="502" t="s">
        <v>96</v>
      </c>
      <c r="M3" s="502"/>
      <c r="N3" s="502"/>
      <c r="O3" s="502"/>
      <c r="P3" s="502"/>
      <c r="Q3" s="502"/>
      <c r="R3" s="502"/>
      <c r="S3" s="502"/>
      <c r="T3" s="502"/>
      <c r="U3" s="502"/>
      <c r="V3" s="163"/>
      <c r="W3" s="164"/>
      <c r="X3" s="165"/>
    </row>
    <row r="4" spans="2:24" ht="24.75" customHeight="1" x14ac:dyDescent="0.3">
      <c r="B4" s="500" t="s">
        <v>97</v>
      </c>
      <c r="C4" s="500"/>
      <c r="D4" s="500"/>
      <c r="E4" s="503"/>
      <c r="F4" s="503"/>
      <c r="G4" s="503"/>
      <c r="H4" s="503"/>
      <c r="I4" s="503"/>
      <c r="J4" s="503"/>
      <c r="K4" s="503"/>
      <c r="L4" s="502" t="s">
        <v>98</v>
      </c>
      <c r="M4" s="502"/>
      <c r="N4" s="502"/>
      <c r="O4" s="502"/>
      <c r="P4" s="502"/>
      <c r="Q4" s="502"/>
      <c r="R4" s="502"/>
      <c r="S4" s="502"/>
      <c r="T4" s="502"/>
      <c r="U4" s="502"/>
      <c r="V4" s="163"/>
      <c r="W4" s="164"/>
      <c r="X4" s="165"/>
    </row>
    <row r="5" spans="2:24" ht="15.75" customHeight="1" x14ac:dyDescent="0.3">
      <c r="B5" s="166"/>
      <c r="C5" s="167"/>
      <c r="D5" s="167"/>
      <c r="E5" s="510"/>
      <c r="F5" s="510"/>
      <c r="G5" s="510"/>
      <c r="H5" s="510"/>
      <c r="I5" s="510"/>
      <c r="J5" s="510"/>
      <c r="K5" s="510"/>
      <c r="L5" s="511"/>
      <c r="M5" s="511"/>
      <c r="N5" s="511"/>
      <c r="O5" s="511"/>
      <c r="P5" s="511"/>
      <c r="Q5" s="511"/>
      <c r="R5" s="511"/>
      <c r="S5" s="511"/>
      <c r="T5" s="511"/>
      <c r="U5" s="511"/>
    </row>
    <row r="6" spans="2:24" ht="9" customHeight="1" x14ac:dyDescent="0.3">
      <c r="B6" s="168"/>
      <c r="C6" s="169"/>
      <c r="D6" s="169"/>
      <c r="E6" s="169"/>
      <c r="F6" s="170"/>
      <c r="G6" s="170"/>
      <c r="H6" s="512"/>
      <c r="I6" s="512"/>
      <c r="J6" s="512"/>
      <c r="K6" s="512"/>
      <c r="L6" s="512"/>
      <c r="M6" s="512"/>
      <c r="N6" s="512"/>
      <c r="O6" s="512"/>
      <c r="P6" s="512"/>
      <c r="Q6" s="513"/>
      <c r="R6" s="513"/>
      <c r="S6" s="513"/>
      <c r="T6" s="513"/>
      <c r="U6" s="513"/>
      <c r="V6" s="171"/>
    </row>
    <row r="7" spans="2:24" ht="3.75" customHeight="1" x14ac:dyDescent="0.3">
      <c r="B7" s="514" t="s">
        <v>99</v>
      </c>
      <c r="C7" s="172"/>
      <c r="D7" s="515"/>
      <c r="E7" s="515"/>
      <c r="F7" s="515"/>
      <c r="G7" s="469"/>
      <c r="H7" s="481"/>
      <c r="I7" s="516"/>
      <c r="J7" s="516"/>
      <c r="K7" s="516"/>
      <c r="L7" s="517"/>
      <c r="M7" s="517"/>
      <c r="N7" s="517"/>
      <c r="O7" s="517"/>
      <c r="P7" s="517"/>
      <c r="Q7" s="518"/>
      <c r="R7" s="518"/>
      <c r="S7" s="518"/>
      <c r="T7" s="518"/>
      <c r="U7" s="518"/>
      <c r="V7" s="171"/>
    </row>
    <row r="8" spans="2:24" s="178" customFormat="1" ht="24.15" customHeight="1" x14ac:dyDescent="0.3">
      <c r="B8" s="514"/>
      <c r="C8" s="172"/>
      <c r="D8" s="469" t="s">
        <v>100</v>
      </c>
      <c r="E8" s="469"/>
      <c r="F8" s="469"/>
      <c r="G8" s="456"/>
      <c r="H8" s="456"/>
      <c r="I8" s="173"/>
      <c r="J8" s="173"/>
      <c r="K8" s="173"/>
      <c r="L8" s="456"/>
      <c r="M8" s="521" t="s">
        <v>101</v>
      </c>
      <c r="N8" s="521"/>
      <c r="O8" s="386">
        <v>15</v>
      </c>
      <c r="P8" s="174" t="s">
        <v>102</v>
      </c>
      <c r="Q8" s="467"/>
      <c r="R8" s="175"/>
      <c r="S8" s="175"/>
      <c r="T8" s="175"/>
      <c r="U8" s="176"/>
      <c r="V8" s="177"/>
    </row>
    <row r="9" spans="2:24" s="178" customFormat="1" ht="18" customHeight="1" x14ac:dyDescent="0.3">
      <c r="B9" s="179"/>
      <c r="C9" s="172"/>
      <c r="D9" s="180" t="s">
        <v>103</v>
      </c>
      <c r="E9" s="180"/>
      <c r="F9" s="180"/>
      <c r="G9" s="180"/>
      <c r="H9" s="180"/>
      <c r="I9" s="522" t="s">
        <v>104</v>
      </c>
      <c r="J9" s="522"/>
      <c r="K9" s="522"/>
      <c r="L9" s="181"/>
      <c r="M9" s="181"/>
      <c r="N9" s="182"/>
      <c r="O9" s="183"/>
      <c r="P9" s="174"/>
      <c r="Q9" s="467"/>
      <c r="R9" s="175"/>
      <c r="S9" s="175"/>
      <c r="T9" s="175" t="s">
        <v>105</v>
      </c>
      <c r="U9" s="176"/>
      <c r="V9" s="177"/>
    </row>
    <row r="10" spans="2:24" s="178" customFormat="1" ht="24.15" customHeight="1" x14ac:dyDescent="0.3">
      <c r="B10" s="179"/>
      <c r="C10" s="172"/>
      <c r="D10" s="523" t="s">
        <v>106</v>
      </c>
      <c r="E10" s="523"/>
      <c r="F10" s="523"/>
      <c r="G10" s="523"/>
      <c r="H10" s="523"/>
      <c r="I10" s="524"/>
      <c r="J10" s="524"/>
      <c r="K10" s="524"/>
      <c r="L10" s="184"/>
      <c r="M10" s="525" t="s">
        <v>107</v>
      </c>
      <c r="N10" s="525"/>
      <c r="O10" s="185">
        <f>SUM(O8*I10)</f>
        <v>0</v>
      </c>
      <c r="P10" s="174" t="s">
        <v>102</v>
      </c>
      <c r="Q10" s="467"/>
      <c r="R10" s="175"/>
      <c r="S10" s="175"/>
      <c r="T10" s="481" t="s">
        <v>108</v>
      </c>
      <c r="U10" s="176"/>
      <c r="V10" s="177"/>
    </row>
    <row r="11" spans="2:24" s="178" customFormat="1" ht="11.85" customHeight="1" x14ac:dyDescent="0.25">
      <c r="B11" s="480"/>
      <c r="C11" s="186"/>
      <c r="D11" s="186"/>
      <c r="F11" s="456"/>
      <c r="G11" s="456"/>
      <c r="H11" s="456"/>
      <c r="I11" s="173"/>
      <c r="J11" s="173"/>
      <c r="K11" s="173"/>
      <c r="L11" s="456"/>
      <c r="M11" s="182"/>
      <c r="N11" s="182"/>
      <c r="O11" s="183"/>
      <c r="P11" s="174"/>
      <c r="Q11" s="187"/>
      <c r="R11" s="481"/>
      <c r="S11" s="481"/>
      <c r="U11" s="188"/>
      <c r="V11" s="177"/>
    </row>
    <row r="12" spans="2:24" s="178" customFormat="1" ht="25.5" customHeight="1" x14ac:dyDescent="0.25">
      <c r="B12" s="526"/>
      <c r="C12" s="526"/>
      <c r="D12" s="526"/>
      <c r="F12" s="527" t="s">
        <v>109</v>
      </c>
      <c r="G12" s="527"/>
      <c r="H12" s="527"/>
      <c r="I12" s="527"/>
      <c r="J12" s="527"/>
      <c r="K12" s="527"/>
      <c r="L12" s="527"/>
      <c r="M12" s="527"/>
      <c r="N12" s="527"/>
      <c r="O12" s="189">
        <f>SUM(O8+O10)</f>
        <v>15</v>
      </c>
      <c r="P12" s="534" t="s">
        <v>102</v>
      </c>
      <c r="Q12" s="190"/>
      <c r="R12" s="535"/>
      <c r="S12" s="536"/>
      <c r="T12" s="191">
        <f>SUM(O12)</f>
        <v>15</v>
      </c>
      <c r="U12" s="519" t="s">
        <v>102</v>
      </c>
      <c r="V12" s="177"/>
    </row>
    <row r="13" spans="2:24" s="177" customFormat="1" ht="9.9" customHeight="1" x14ac:dyDescent="0.25">
      <c r="B13" s="520"/>
      <c r="C13" s="520"/>
      <c r="D13" s="520"/>
      <c r="E13" s="192"/>
      <c r="F13" s="193"/>
      <c r="G13" s="193"/>
      <c r="H13" s="194"/>
      <c r="I13" s="195"/>
      <c r="J13" s="195"/>
      <c r="K13" s="195"/>
      <c r="L13" s="196"/>
      <c r="M13" s="197"/>
      <c r="N13" s="197"/>
      <c r="O13" s="198"/>
      <c r="P13" s="534"/>
      <c r="Q13" s="199"/>
      <c r="R13" s="535"/>
      <c r="S13" s="536"/>
      <c r="T13" s="200"/>
      <c r="U13" s="519"/>
    </row>
    <row r="14" spans="2:24" s="177" customFormat="1" ht="18" customHeight="1" x14ac:dyDescent="0.25">
      <c r="B14" s="201"/>
      <c r="C14" s="172"/>
      <c r="D14" s="469"/>
      <c r="E14" s="469"/>
      <c r="F14" s="470"/>
      <c r="G14" s="470"/>
      <c r="H14" s="481"/>
      <c r="I14" s="173"/>
      <c r="J14" s="173"/>
      <c r="K14" s="173"/>
      <c r="L14" s="456"/>
      <c r="M14" s="182"/>
      <c r="N14" s="182"/>
      <c r="O14" s="183"/>
      <c r="P14" s="202"/>
      <c r="Q14" s="190"/>
      <c r="R14" s="202"/>
      <c r="S14" s="203"/>
      <c r="T14" s="203"/>
      <c r="U14" s="204"/>
    </row>
    <row r="15" spans="2:24" s="177" customFormat="1" ht="13.65" customHeight="1" x14ac:dyDescent="0.25">
      <c r="B15" s="514" t="s">
        <v>110</v>
      </c>
      <c r="C15" s="205"/>
      <c r="D15" s="515" t="s">
        <v>111</v>
      </c>
      <c r="E15" s="515"/>
      <c r="F15" s="515"/>
      <c r="G15" s="515"/>
      <c r="H15" s="515"/>
      <c r="I15" s="515"/>
      <c r="J15" s="515"/>
      <c r="K15" s="515"/>
      <c r="L15" s="456"/>
      <c r="M15" s="182"/>
      <c r="N15" s="182"/>
      <c r="O15" s="202"/>
      <c r="P15" s="202"/>
      <c r="Q15" s="190"/>
      <c r="R15" s="202"/>
      <c r="S15" s="203"/>
      <c r="T15" s="203"/>
      <c r="U15" s="204"/>
    </row>
    <row r="16" spans="2:24" s="177" customFormat="1" ht="13.65" customHeight="1" x14ac:dyDescent="0.25">
      <c r="B16" s="514"/>
      <c r="C16" s="205"/>
      <c r="D16" s="515"/>
      <c r="E16" s="515"/>
      <c r="F16" s="515"/>
      <c r="G16" s="515"/>
      <c r="H16" s="515"/>
      <c r="I16" s="515"/>
      <c r="J16" s="515"/>
      <c r="K16" s="515"/>
      <c r="L16" s="456"/>
      <c r="M16" s="182"/>
      <c r="N16" s="182"/>
      <c r="O16" s="202"/>
      <c r="P16" s="202"/>
      <c r="Q16" s="190"/>
      <c r="R16" s="202"/>
      <c r="S16" s="203"/>
      <c r="T16" s="203"/>
      <c r="U16" s="204"/>
    </row>
    <row r="17" spans="2:27" ht="13.65" customHeight="1" x14ac:dyDescent="0.3">
      <c r="B17" s="206"/>
      <c r="C17" s="207"/>
      <c r="D17" s="456" t="s">
        <v>112</v>
      </c>
      <c r="E17" s="528" t="s">
        <v>113</v>
      </c>
      <c r="F17" s="528"/>
      <c r="G17" s="208"/>
      <c r="H17" s="208"/>
      <c r="I17" s="208"/>
      <c r="J17" s="208"/>
      <c r="K17" s="208"/>
      <c r="L17" s="209"/>
      <c r="M17" s="209"/>
      <c r="N17" s="209"/>
      <c r="O17" s="209"/>
      <c r="P17" s="209"/>
      <c r="Q17" s="210"/>
      <c r="R17" s="209"/>
      <c r="S17" s="209"/>
      <c r="T17" s="209"/>
      <c r="U17" s="211"/>
      <c r="V17" s="171"/>
    </row>
    <row r="18" spans="2:27" ht="15.75" customHeight="1" x14ac:dyDescent="0.3">
      <c r="B18" s="206"/>
      <c r="C18" s="205"/>
      <c r="D18" s="212"/>
      <c r="E18" s="213" t="s">
        <v>114</v>
      </c>
      <c r="F18" s="214" t="s">
        <v>115</v>
      </c>
      <c r="G18" s="208"/>
      <c r="H18" s="175"/>
      <c r="I18" s="175"/>
      <c r="J18" s="175"/>
      <c r="K18" s="175"/>
      <c r="L18" s="215"/>
      <c r="M18" s="216">
        <v>4.6500000000000004</v>
      </c>
      <c r="N18" s="217" t="s">
        <v>116</v>
      </c>
      <c r="O18" s="218"/>
      <c r="P18" s="219"/>
      <c r="Q18" s="220"/>
      <c r="R18" s="218"/>
      <c r="S18" s="221"/>
      <c r="T18" s="218"/>
      <c r="U18" s="222"/>
    </row>
    <row r="19" spans="2:27" ht="15.75" customHeight="1" x14ac:dyDescent="0.3">
      <c r="B19" s="206"/>
      <c r="C19" s="205"/>
      <c r="D19" s="212"/>
      <c r="E19" s="213" t="s">
        <v>117</v>
      </c>
      <c r="F19" s="214" t="s">
        <v>118</v>
      </c>
      <c r="G19" s="529" t="s">
        <v>119</v>
      </c>
      <c r="H19" s="529"/>
      <c r="I19" s="529"/>
      <c r="J19" s="529"/>
      <c r="K19" s="529"/>
      <c r="L19" s="175"/>
      <c r="M19" s="216">
        <v>10</v>
      </c>
      <c r="N19" s="217" t="s">
        <v>116</v>
      </c>
      <c r="O19" s="218"/>
      <c r="P19" s="219"/>
      <c r="Q19" s="220"/>
      <c r="R19" s="218"/>
      <c r="S19" s="221"/>
      <c r="T19" s="218"/>
      <c r="U19" s="222"/>
    </row>
    <row r="20" spans="2:27" ht="15.75" customHeight="1" x14ac:dyDescent="0.25">
      <c r="B20" s="206"/>
      <c r="C20" s="205"/>
      <c r="D20" s="212"/>
      <c r="E20" s="213" t="s">
        <v>120</v>
      </c>
      <c r="F20" s="214" t="s">
        <v>121</v>
      </c>
      <c r="G20" s="530" t="s">
        <v>122</v>
      </c>
      <c r="H20" s="530"/>
      <c r="I20" s="530"/>
      <c r="J20" s="530"/>
      <c r="K20" s="530"/>
      <c r="L20" s="223"/>
      <c r="M20" s="216">
        <v>0.5</v>
      </c>
      <c r="N20" s="217" t="s">
        <v>116</v>
      </c>
      <c r="O20" s="218"/>
      <c r="P20" s="219"/>
      <c r="Q20" s="220"/>
      <c r="R20" s="218"/>
      <c r="S20" s="221"/>
      <c r="T20" s="218"/>
      <c r="U20" s="222"/>
      <c r="Y20" s="162">
        <v>0</v>
      </c>
    </row>
    <row r="21" spans="2:27" ht="15.75" customHeight="1" x14ac:dyDescent="0.25">
      <c r="B21" s="206"/>
      <c r="C21" s="205"/>
      <c r="D21" s="212"/>
      <c r="E21" s="213" t="s">
        <v>123</v>
      </c>
      <c r="F21" s="214" t="s">
        <v>124</v>
      </c>
      <c r="G21" s="531">
        <f>SUM(O12)</f>
        <v>15</v>
      </c>
      <c r="H21" s="531"/>
      <c r="I21" s="531"/>
      <c r="J21" s="223" t="s">
        <v>102</v>
      </c>
      <c r="K21" s="223"/>
      <c r="L21" s="223"/>
      <c r="M21" s="216">
        <v>15.01</v>
      </c>
      <c r="N21" s="217" t="s">
        <v>116</v>
      </c>
      <c r="O21" s="218"/>
      <c r="P21" s="219"/>
      <c r="Q21" s="220"/>
      <c r="R21" s="218"/>
      <c r="S21" s="221"/>
      <c r="T21" s="218"/>
      <c r="U21" s="222"/>
    </row>
    <row r="22" spans="2:27" ht="15.75" customHeight="1" x14ac:dyDescent="0.25">
      <c r="B22" s="206"/>
      <c r="C22" s="205"/>
      <c r="D22" s="212"/>
      <c r="E22" s="213" t="s">
        <v>125</v>
      </c>
      <c r="F22" s="224" t="s">
        <v>126</v>
      </c>
      <c r="G22" s="223"/>
      <c r="H22" s="223"/>
      <c r="I22" s="223"/>
      <c r="J22" s="223"/>
      <c r="K22" s="223"/>
      <c r="L22" s="223"/>
      <c r="M22" s="225"/>
      <c r="N22" s="217" t="s">
        <v>116</v>
      </c>
      <c r="O22" s="218"/>
      <c r="P22" s="219"/>
      <c r="Q22" s="220"/>
      <c r="R22" s="226"/>
      <c r="S22" s="221"/>
      <c r="T22" s="218"/>
      <c r="U22" s="222"/>
    </row>
    <row r="23" spans="2:27" ht="14.25" customHeight="1" x14ac:dyDescent="0.25">
      <c r="B23" s="206"/>
      <c r="C23" s="205"/>
      <c r="D23" s="532"/>
      <c r="E23" s="227"/>
      <c r="F23" s="478"/>
      <c r="G23" s="533" t="s">
        <v>127</v>
      </c>
      <c r="H23" s="533"/>
      <c r="I23" s="533"/>
      <c r="J23" s="533"/>
      <c r="K23" s="533"/>
      <c r="L23" s="228"/>
      <c r="M23" s="538">
        <f>SUM(M18:M22)</f>
        <v>30.16</v>
      </c>
      <c r="N23" s="539" t="s">
        <v>116</v>
      </c>
      <c r="O23" s="540">
        <f>O12/100*M23</f>
        <v>4.5199999999999996</v>
      </c>
      <c r="P23" s="542" t="s">
        <v>102</v>
      </c>
      <c r="Q23" s="229"/>
      <c r="R23" s="538">
        <f>SUM(M23)</f>
        <v>30.16</v>
      </c>
      <c r="S23" s="539" t="s">
        <v>116</v>
      </c>
      <c r="T23" s="540">
        <f>SUM(O23)</f>
        <v>4.5199999999999996</v>
      </c>
      <c r="U23" s="541" t="s">
        <v>102</v>
      </c>
      <c r="V23" s="171"/>
    </row>
    <row r="24" spans="2:27" ht="14.25" customHeight="1" x14ac:dyDescent="0.25">
      <c r="B24" s="206"/>
      <c r="C24" s="205"/>
      <c r="D24" s="532"/>
      <c r="E24" s="228"/>
      <c r="F24" s="208"/>
      <c r="G24" s="533"/>
      <c r="H24" s="533"/>
      <c r="I24" s="533"/>
      <c r="J24" s="533"/>
      <c r="K24" s="533"/>
      <c r="L24" s="228"/>
      <c r="M24" s="538"/>
      <c r="N24" s="539"/>
      <c r="O24" s="540"/>
      <c r="P24" s="542"/>
      <c r="Q24" s="229"/>
      <c r="R24" s="538"/>
      <c r="S24" s="539"/>
      <c r="T24" s="540"/>
      <c r="U24" s="541"/>
      <c r="V24" s="171"/>
    </row>
    <row r="25" spans="2:27" ht="17.100000000000001" customHeight="1" x14ac:dyDescent="0.3">
      <c r="B25" s="206"/>
      <c r="C25" s="205"/>
      <c r="D25" s="230" t="s">
        <v>128</v>
      </c>
      <c r="E25" s="457" t="s">
        <v>129</v>
      </c>
      <c r="F25" s="231"/>
      <c r="G25" s="231"/>
      <c r="H25" s="231"/>
      <c r="I25" s="231"/>
      <c r="J25" s="231"/>
      <c r="K25" s="231"/>
      <c r="L25" s="228"/>
      <c r="M25" s="232"/>
      <c r="N25" s="472"/>
      <c r="O25" s="466"/>
      <c r="P25" s="463"/>
      <c r="Q25" s="229"/>
      <c r="R25" s="232"/>
      <c r="S25" s="472"/>
      <c r="T25" s="466"/>
      <c r="U25" s="459"/>
      <c r="V25" s="171"/>
    </row>
    <row r="26" spans="2:27" ht="15.75" customHeight="1" x14ac:dyDescent="0.3">
      <c r="B26" s="206"/>
      <c r="C26" s="205"/>
      <c r="D26" s="205"/>
      <c r="E26" s="233" t="s">
        <v>130</v>
      </c>
      <c r="F26" s="233"/>
      <c r="G26" s="233"/>
      <c r="H26" s="233"/>
      <c r="I26" s="233"/>
      <c r="J26" s="233"/>
      <c r="K26" s="233"/>
      <c r="L26" s="234"/>
      <c r="M26" s="235"/>
      <c r="N26" s="236"/>
      <c r="O26" s="458"/>
      <c r="P26" s="219"/>
      <c r="Q26" s="220"/>
      <c r="R26" s="237"/>
      <c r="S26" s="236"/>
      <c r="T26" s="458"/>
      <c r="U26" s="222"/>
    </row>
    <row r="27" spans="2:27" ht="18" customHeight="1" x14ac:dyDescent="0.3">
      <c r="B27" s="206"/>
      <c r="C27" s="205"/>
      <c r="D27" s="470"/>
      <c r="E27" s="213" t="s">
        <v>131</v>
      </c>
      <c r="F27" s="238" t="s">
        <v>132</v>
      </c>
      <c r="G27" s="529" t="s">
        <v>119</v>
      </c>
      <c r="H27" s="529"/>
      <c r="I27" s="529"/>
      <c r="J27" s="529"/>
      <c r="K27" s="529"/>
      <c r="L27" s="208"/>
      <c r="M27" s="239">
        <v>9.3000000000000007</v>
      </c>
      <c r="N27" s="240" t="s">
        <v>116</v>
      </c>
      <c r="O27" s="458"/>
      <c r="P27" s="219"/>
      <c r="Q27" s="220"/>
      <c r="R27" s="237"/>
      <c r="S27" s="177"/>
      <c r="T27" s="458"/>
      <c r="U27" s="222"/>
    </row>
    <row r="28" spans="2:27" ht="15.75" customHeight="1" x14ac:dyDescent="0.25">
      <c r="B28" s="206"/>
      <c r="C28" s="205"/>
      <c r="D28" s="212"/>
      <c r="E28" s="213" t="s">
        <v>133</v>
      </c>
      <c r="F28" s="238" t="s">
        <v>134</v>
      </c>
      <c r="G28" s="530" t="s">
        <v>122</v>
      </c>
      <c r="H28" s="530"/>
      <c r="I28" s="530"/>
      <c r="J28" s="530"/>
      <c r="K28" s="530"/>
      <c r="L28" s="208"/>
      <c r="M28" s="239">
        <v>1.3</v>
      </c>
      <c r="N28" s="240" t="s">
        <v>116</v>
      </c>
      <c r="O28" s="458"/>
      <c r="P28" s="219"/>
      <c r="Q28" s="220"/>
      <c r="R28" s="237"/>
      <c r="S28" s="177"/>
      <c r="T28" s="458"/>
      <c r="U28" s="222"/>
      <c r="AA28" s="241"/>
    </row>
    <row r="29" spans="2:27" ht="15.75" customHeight="1" x14ac:dyDescent="0.25">
      <c r="B29" s="206"/>
      <c r="C29" s="205"/>
      <c r="D29" s="212"/>
      <c r="E29" s="213" t="s">
        <v>135</v>
      </c>
      <c r="F29" s="238" t="s">
        <v>136</v>
      </c>
      <c r="G29" s="530" t="s">
        <v>137</v>
      </c>
      <c r="H29" s="530"/>
      <c r="I29" s="530"/>
      <c r="J29" s="530"/>
      <c r="K29" s="530"/>
      <c r="L29" s="208"/>
      <c r="M29" s="239">
        <v>8.75</v>
      </c>
      <c r="N29" s="240" t="s">
        <v>116</v>
      </c>
      <c r="O29" s="458"/>
      <c r="P29" s="219"/>
      <c r="Q29" s="220"/>
      <c r="R29" s="237"/>
      <c r="S29" s="177"/>
      <c r="T29" s="458"/>
      <c r="U29" s="222"/>
      <c r="V29" s="242"/>
    </row>
    <row r="30" spans="2:27" ht="15.75" customHeight="1" x14ac:dyDescent="0.25">
      <c r="B30" s="206"/>
      <c r="C30" s="205"/>
      <c r="D30" s="212"/>
      <c r="E30" s="213" t="s">
        <v>138</v>
      </c>
      <c r="F30" s="238" t="s">
        <v>139</v>
      </c>
      <c r="G30" s="531">
        <f>SUM(O12+O23)</f>
        <v>19.52</v>
      </c>
      <c r="H30" s="531"/>
      <c r="I30" s="531"/>
      <c r="J30" s="223" t="s">
        <v>102</v>
      </c>
      <c r="K30" s="223"/>
      <c r="L30" s="208"/>
      <c r="M30" s="243">
        <v>1.8</v>
      </c>
      <c r="N30" s="240" t="s">
        <v>116</v>
      </c>
      <c r="O30" s="458"/>
      <c r="P30" s="219"/>
      <c r="Q30" s="220"/>
      <c r="R30" s="237"/>
      <c r="S30" s="177"/>
      <c r="T30" s="458"/>
      <c r="U30" s="222"/>
      <c r="V30" s="242"/>
    </row>
    <row r="31" spans="2:27" ht="15.75" customHeight="1" x14ac:dyDescent="0.25">
      <c r="B31" s="206"/>
      <c r="C31" s="205"/>
      <c r="D31" s="212"/>
      <c r="E31" s="213" t="s">
        <v>140</v>
      </c>
      <c r="F31" s="238" t="s">
        <v>141</v>
      </c>
      <c r="G31" s="530"/>
      <c r="H31" s="530"/>
      <c r="I31" s="530"/>
      <c r="J31" s="530"/>
      <c r="K31" s="530"/>
      <c r="L31" s="208"/>
      <c r="M31" s="243">
        <v>0.3</v>
      </c>
      <c r="N31" s="240" t="s">
        <v>116</v>
      </c>
      <c r="O31" s="458"/>
      <c r="P31" s="219"/>
      <c r="Q31" s="220"/>
      <c r="R31" s="237"/>
      <c r="S31" s="177"/>
      <c r="T31" s="458"/>
      <c r="U31" s="222"/>
      <c r="V31" s="242"/>
    </row>
    <row r="32" spans="2:27" ht="15.75" customHeight="1" x14ac:dyDescent="0.25">
      <c r="B32" s="206"/>
      <c r="C32" s="205"/>
      <c r="D32" s="212"/>
      <c r="E32" s="213" t="s">
        <v>142</v>
      </c>
      <c r="F32" s="238" t="s">
        <v>286</v>
      </c>
      <c r="G32" s="530"/>
      <c r="H32" s="530"/>
      <c r="I32" s="530"/>
      <c r="J32" s="530"/>
      <c r="K32" s="530"/>
      <c r="L32" s="208"/>
      <c r="M32" s="243">
        <v>0.15</v>
      </c>
      <c r="N32" s="240" t="s">
        <v>116</v>
      </c>
      <c r="O32" s="458"/>
      <c r="P32" s="219"/>
      <c r="Q32" s="220"/>
      <c r="R32" s="237"/>
      <c r="S32" s="177"/>
      <c r="T32" s="458"/>
      <c r="U32" s="222"/>
      <c r="V32" s="242"/>
    </row>
    <row r="33" spans="2:27" ht="15.75" customHeight="1" x14ac:dyDescent="0.25">
      <c r="B33" s="206"/>
      <c r="C33" s="205"/>
      <c r="D33" s="212"/>
      <c r="E33" s="213"/>
      <c r="F33" s="537"/>
      <c r="G33" s="533" t="s">
        <v>127</v>
      </c>
      <c r="H33" s="533"/>
      <c r="I33" s="533"/>
      <c r="J33" s="533"/>
      <c r="K33" s="533"/>
      <c r="L33" s="208"/>
      <c r="M33" s="538">
        <f>SUM(M27:M32)</f>
        <v>21.6</v>
      </c>
      <c r="N33" s="539" t="s">
        <v>116</v>
      </c>
      <c r="O33" s="540">
        <f>SUM(G30/100*M33)</f>
        <v>4.22</v>
      </c>
      <c r="P33" s="546" t="s">
        <v>102</v>
      </c>
      <c r="Q33" s="220"/>
      <c r="R33" s="237"/>
      <c r="S33" s="177"/>
      <c r="T33" s="458"/>
      <c r="U33" s="222"/>
      <c r="V33" s="242"/>
    </row>
    <row r="34" spans="2:27" ht="15.15" customHeight="1" x14ac:dyDescent="0.25">
      <c r="B34" s="206"/>
      <c r="C34" s="205"/>
      <c r="D34" s="212"/>
      <c r="E34" s="213"/>
      <c r="F34" s="537"/>
      <c r="G34" s="533"/>
      <c r="H34" s="533"/>
      <c r="I34" s="533"/>
      <c r="J34" s="533"/>
      <c r="K34" s="533"/>
      <c r="L34" s="208"/>
      <c r="M34" s="538"/>
      <c r="N34" s="539"/>
      <c r="O34" s="540"/>
      <c r="P34" s="546"/>
      <c r="Q34" s="220"/>
      <c r="R34" s="244"/>
      <c r="S34" s="236"/>
      <c r="T34" s="458"/>
      <c r="U34" s="222"/>
      <c r="V34" s="245"/>
    </row>
    <row r="35" spans="2:27" ht="12.75" customHeight="1" x14ac:dyDescent="0.25">
      <c r="B35" s="206"/>
      <c r="C35" s="246"/>
      <c r="D35" s="532"/>
      <c r="E35" s="547" t="s">
        <v>142</v>
      </c>
      <c r="F35" s="544" t="s">
        <v>143</v>
      </c>
      <c r="G35" s="544"/>
      <c r="H35" s="544"/>
      <c r="I35" s="544"/>
      <c r="J35" s="544"/>
      <c r="K35" s="544"/>
      <c r="L35" s="228"/>
      <c r="M35" s="540"/>
      <c r="N35" s="539"/>
      <c r="O35" s="540"/>
      <c r="P35" s="219"/>
      <c r="Q35" s="229"/>
      <c r="R35" s="549">
        <v>28</v>
      </c>
      <c r="S35" s="550" t="s">
        <v>116</v>
      </c>
      <c r="T35" s="540">
        <f>SUM(T12+O23)/100*R35</f>
        <v>5.47</v>
      </c>
      <c r="U35" s="543" t="s">
        <v>102</v>
      </c>
      <c r="V35" s="242"/>
    </row>
    <row r="36" spans="2:27" ht="14.25" customHeight="1" x14ac:dyDescent="0.25">
      <c r="B36" s="206"/>
      <c r="C36" s="246"/>
      <c r="D36" s="532"/>
      <c r="E36" s="547"/>
      <c r="F36" s="544" t="s">
        <v>144</v>
      </c>
      <c r="G36" s="544"/>
      <c r="H36" s="544"/>
      <c r="I36" s="544"/>
      <c r="J36" s="544"/>
      <c r="K36" s="544"/>
      <c r="L36" s="228"/>
      <c r="M36" s="540"/>
      <c r="N36" s="539"/>
      <c r="O36" s="540"/>
      <c r="P36" s="219"/>
      <c r="Q36" s="229"/>
      <c r="R36" s="549"/>
      <c r="S36" s="550"/>
      <c r="T36" s="540"/>
      <c r="U36" s="543"/>
      <c r="V36" s="242"/>
    </row>
    <row r="37" spans="2:27" ht="15.75" customHeight="1" x14ac:dyDescent="0.25">
      <c r="B37" s="206"/>
      <c r="C37" s="205"/>
      <c r="D37" s="247"/>
      <c r="E37" s="248"/>
      <c r="F37" s="249" t="s">
        <v>145</v>
      </c>
      <c r="G37" s="249"/>
      <c r="H37" s="249"/>
      <c r="I37" s="249"/>
      <c r="J37" s="249"/>
      <c r="K37" s="167"/>
      <c r="L37" s="167"/>
      <c r="M37" s="250"/>
      <c r="N37" s="236"/>
      <c r="O37" s="458"/>
      <c r="P37" s="219"/>
      <c r="Q37" s="220"/>
      <c r="R37" s="464"/>
      <c r="S37" s="472"/>
      <c r="T37" s="182"/>
      <c r="U37" s="459"/>
      <c r="V37" s="242"/>
    </row>
    <row r="38" spans="2:27" ht="18" customHeight="1" x14ac:dyDescent="0.3">
      <c r="B38" s="206"/>
      <c r="C38" s="205"/>
      <c r="D38" s="251" t="s">
        <v>146</v>
      </c>
      <c r="E38" s="545" t="s">
        <v>147</v>
      </c>
      <c r="F38" s="545"/>
      <c r="G38" s="545"/>
      <c r="H38" s="545"/>
      <c r="I38" s="545"/>
      <c r="J38" s="545"/>
      <c r="K38" s="545"/>
      <c r="L38" s="234"/>
      <c r="M38" s="235"/>
      <c r="N38" s="236"/>
      <c r="O38" s="458"/>
      <c r="P38" s="219"/>
      <c r="Q38" s="220"/>
      <c r="R38" s="235"/>
      <c r="S38" s="236"/>
      <c r="T38" s="458"/>
      <c r="U38" s="222"/>
    </row>
    <row r="39" spans="2:27" ht="15.75" customHeight="1" x14ac:dyDescent="0.3">
      <c r="B39" s="206"/>
      <c r="C39" s="205"/>
      <c r="D39" s="205"/>
      <c r="E39" s="213" t="s">
        <v>148</v>
      </c>
      <c r="F39" s="238" t="s">
        <v>149</v>
      </c>
      <c r="G39" s="529" t="s">
        <v>119</v>
      </c>
      <c r="H39" s="529"/>
      <c r="I39" s="529"/>
      <c r="J39" s="529"/>
      <c r="K39" s="529"/>
      <c r="L39" s="208"/>
      <c r="M39" s="239">
        <v>2.1</v>
      </c>
      <c r="N39" s="240" t="s">
        <v>116</v>
      </c>
      <c r="O39" s="458"/>
      <c r="P39" s="219"/>
      <c r="Q39" s="220"/>
      <c r="R39" s="238"/>
      <c r="S39" s="208"/>
      <c r="T39" s="458"/>
      <c r="U39" s="222"/>
    </row>
    <row r="40" spans="2:27" ht="15.75" customHeight="1" x14ac:dyDescent="0.3">
      <c r="B40" s="206"/>
      <c r="C40" s="205"/>
      <c r="D40" s="205"/>
      <c r="E40" s="213" t="s">
        <v>150</v>
      </c>
      <c r="F40" s="238" t="s">
        <v>151</v>
      </c>
      <c r="G40" s="529" t="s">
        <v>152</v>
      </c>
      <c r="H40" s="529"/>
      <c r="I40" s="529"/>
      <c r="J40" s="529"/>
      <c r="K40" s="529"/>
      <c r="L40" s="208"/>
      <c r="M40" s="239">
        <v>0.5</v>
      </c>
      <c r="N40" s="240" t="s">
        <v>116</v>
      </c>
      <c r="O40" s="458"/>
      <c r="P40" s="219"/>
      <c r="Q40" s="220"/>
      <c r="R40" s="238"/>
      <c r="S40" s="238"/>
      <c r="T40" s="458"/>
      <c r="U40" s="252"/>
    </row>
    <row r="41" spans="2:27" ht="15.75" customHeight="1" x14ac:dyDescent="0.3">
      <c r="B41" s="206"/>
      <c r="C41" s="205"/>
      <c r="D41" s="205"/>
      <c r="E41" s="213" t="s">
        <v>153</v>
      </c>
      <c r="F41" s="238" t="s">
        <v>154</v>
      </c>
      <c r="G41" s="531">
        <f>SUM(O12+O23)</f>
        <v>19.52</v>
      </c>
      <c r="H41" s="531"/>
      <c r="I41" s="531"/>
      <c r="J41" s="223" t="s">
        <v>102</v>
      </c>
      <c r="K41" s="175"/>
      <c r="L41" s="208"/>
      <c r="M41" s="253">
        <v>0</v>
      </c>
      <c r="N41" s="240" t="s">
        <v>116</v>
      </c>
      <c r="O41" s="458"/>
      <c r="P41" s="219"/>
      <c r="Q41" s="220"/>
      <c r="R41" s="238"/>
      <c r="S41" s="238"/>
      <c r="T41" s="458"/>
      <c r="U41" s="252"/>
    </row>
    <row r="42" spans="2:27" ht="14.25" customHeight="1" x14ac:dyDescent="0.25">
      <c r="B42" s="206"/>
      <c r="C42" s="246"/>
      <c r="D42" s="532"/>
      <c r="E42" s="228"/>
      <c r="F42" s="528"/>
      <c r="G42" s="548" t="s">
        <v>127</v>
      </c>
      <c r="H42" s="548"/>
      <c r="I42" s="548"/>
      <c r="J42" s="548"/>
      <c r="K42" s="548"/>
      <c r="L42" s="228"/>
      <c r="M42" s="538">
        <f>SUM(M39:M41)</f>
        <v>2.6</v>
      </c>
      <c r="N42" s="539" t="s">
        <v>116</v>
      </c>
      <c r="O42" s="540">
        <f>SUM(O12+O23)/100*M42</f>
        <v>0.51</v>
      </c>
      <c r="P42" s="542" t="s">
        <v>102</v>
      </c>
      <c r="Q42" s="229"/>
      <c r="R42" s="538">
        <f>SUM(M42)</f>
        <v>2.6</v>
      </c>
      <c r="S42" s="539" t="s">
        <v>116</v>
      </c>
      <c r="T42" s="540">
        <f>SUM(O42)</f>
        <v>0.51</v>
      </c>
      <c r="U42" s="541" t="s">
        <v>102</v>
      </c>
    </row>
    <row r="43" spans="2:27" ht="14.25" customHeight="1" x14ac:dyDescent="0.25">
      <c r="B43" s="206"/>
      <c r="C43" s="246"/>
      <c r="D43" s="532"/>
      <c r="E43" s="228"/>
      <c r="F43" s="528"/>
      <c r="G43" s="548"/>
      <c r="H43" s="548"/>
      <c r="I43" s="548"/>
      <c r="J43" s="548"/>
      <c r="K43" s="548"/>
      <c r="L43" s="228"/>
      <c r="M43" s="538"/>
      <c r="N43" s="539"/>
      <c r="O43" s="540"/>
      <c r="P43" s="542"/>
      <c r="Q43" s="229"/>
      <c r="R43" s="538"/>
      <c r="S43" s="539"/>
      <c r="T43" s="540"/>
      <c r="U43" s="541"/>
    </row>
    <row r="44" spans="2:27" ht="14.25" customHeight="1" x14ac:dyDescent="0.25">
      <c r="B44" s="206"/>
      <c r="C44" s="246"/>
      <c r="D44" s="473"/>
      <c r="E44" s="228"/>
      <c r="F44" s="457"/>
      <c r="G44" s="474"/>
      <c r="H44" s="474"/>
      <c r="I44" s="474"/>
      <c r="J44" s="474"/>
      <c r="K44" s="474"/>
      <c r="L44" s="228"/>
      <c r="M44" s="232"/>
      <c r="N44" s="472"/>
      <c r="O44" s="462"/>
      <c r="P44" s="463"/>
      <c r="Q44" s="229"/>
      <c r="R44" s="232"/>
      <c r="S44" s="472"/>
      <c r="T44" s="462"/>
      <c r="U44" s="459"/>
    </row>
    <row r="45" spans="2:27" ht="14.25" customHeight="1" x14ac:dyDescent="0.25">
      <c r="B45" s="206"/>
      <c r="C45" s="246"/>
      <c r="D45" s="473"/>
      <c r="E45" s="553" t="s">
        <v>155</v>
      </c>
      <c r="F45" s="553"/>
      <c r="G45" s="553"/>
      <c r="H45" s="553"/>
      <c r="I45" s="553"/>
      <c r="J45" s="553"/>
      <c r="K45" s="553"/>
      <c r="L45" s="228"/>
      <c r="M45" s="232"/>
      <c r="N45" s="472"/>
      <c r="O45" s="554">
        <f>SUM(O23:O43)</f>
        <v>9.25</v>
      </c>
      <c r="P45" s="542" t="s">
        <v>102</v>
      </c>
      <c r="Q45" s="229"/>
      <c r="R45" s="232"/>
      <c r="S45" s="472"/>
      <c r="T45" s="555">
        <f>SUM(T19:T43)</f>
        <v>10.5</v>
      </c>
      <c r="U45" s="541" t="s">
        <v>102</v>
      </c>
    </row>
    <row r="46" spans="2:27" ht="14.25" customHeight="1" x14ac:dyDescent="0.25">
      <c r="B46" s="206"/>
      <c r="C46" s="246"/>
      <c r="D46" s="473"/>
      <c r="E46" s="553"/>
      <c r="F46" s="553"/>
      <c r="G46" s="553"/>
      <c r="H46" s="553"/>
      <c r="I46" s="553"/>
      <c r="J46" s="553"/>
      <c r="K46" s="553"/>
      <c r="L46" s="228"/>
      <c r="M46" s="232"/>
      <c r="N46" s="472"/>
      <c r="O46" s="554"/>
      <c r="P46" s="542"/>
      <c r="Q46" s="229"/>
      <c r="R46" s="232"/>
      <c r="S46" s="472"/>
      <c r="T46" s="555"/>
      <c r="U46" s="541"/>
    </row>
    <row r="47" spans="2:27" ht="16.5" customHeight="1" x14ac:dyDescent="0.25">
      <c r="B47" s="254"/>
      <c r="C47" s="255"/>
      <c r="D47" s="551"/>
      <c r="E47" s="551"/>
      <c r="F47" s="551"/>
      <c r="G47" s="551"/>
      <c r="H47" s="551"/>
      <c r="I47" s="551"/>
      <c r="J47" s="551"/>
      <c r="K47" s="551"/>
      <c r="L47" s="468"/>
      <c r="M47" s="256"/>
      <c r="N47" s="257"/>
      <c r="O47" s="258"/>
      <c r="P47" s="259"/>
      <c r="Q47" s="260"/>
      <c r="R47" s="256"/>
      <c r="S47" s="257"/>
      <c r="T47" s="258"/>
      <c r="U47" s="261"/>
      <c r="AA47" s="241"/>
    </row>
    <row r="48" spans="2:27" ht="11.85" customHeight="1" x14ac:dyDescent="0.3">
      <c r="B48" s="206"/>
      <c r="C48" s="205"/>
      <c r="D48" s="167"/>
      <c r="E48" s="167"/>
      <c r="F48" s="167"/>
      <c r="G48" s="167"/>
      <c r="H48" s="167"/>
      <c r="I48" s="167"/>
      <c r="J48" s="167"/>
      <c r="K48" s="167"/>
      <c r="L48" s="167"/>
      <c r="M48" s="262"/>
      <c r="N48" s="263"/>
      <c r="O48" s="214"/>
      <c r="P48" s="264"/>
      <c r="Q48" s="265"/>
      <c r="R48" s="250"/>
      <c r="S48" s="263"/>
      <c r="T48" s="266"/>
      <c r="U48" s="222"/>
    </row>
    <row r="49" spans="2:21" ht="15.75" customHeight="1" x14ac:dyDescent="0.3">
      <c r="B49" s="514" t="s">
        <v>156</v>
      </c>
      <c r="C49" s="205"/>
      <c r="D49" s="515" t="s">
        <v>157</v>
      </c>
      <c r="E49" s="515"/>
      <c r="F49" s="515"/>
      <c r="G49" s="515"/>
      <c r="H49" s="515"/>
      <c r="I49" s="515"/>
      <c r="J49" s="515"/>
      <c r="K49" s="515"/>
      <c r="L49" s="251"/>
      <c r="M49" s="262"/>
      <c r="N49" s="263"/>
      <c r="O49" s="214"/>
      <c r="P49" s="264"/>
      <c r="Q49" s="265"/>
      <c r="R49" s="250"/>
      <c r="S49" s="263"/>
      <c r="T49" s="266"/>
      <c r="U49" s="222"/>
    </row>
    <row r="50" spans="2:21" ht="11.85" customHeight="1" x14ac:dyDescent="0.3">
      <c r="B50" s="514"/>
      <c r="C50" s="205"/>
      <c r="D50" s="515"/>
      <c r="E50" s="515"/>
      <c r="F50" s="515"/>
      <c r="G50" s="515"/>
      <c r="H50" s="515"/>
      <c r="I50" s="515"/>
      <c r="J50" s="515"/>
      <c r="K50" s="515"/>
      <c r="L50" s="267"/>
      <c r="M50" s="262"/>
      <c r="N50" s="263"/>
      <c r="O50" s="214"/>
      <c r="P50" s="264"/>
      <c r="Q50" s="265"/>
      <c r="R50" s="250"/>
      <c r="S50" s="263"/>
      <c r="T50" s="266"/>
      <c r="U50" s="222"/>
    </row>
    <row r="51" spans="2:21" ht="16.5" customHeight="1" x14ac:dyDescent="0.3">
      <c r="B51" s="268"/>
      <c r="C51" s="247"/>
      <c r="D51" s="552" t="s">
        <v>158</v>
      </c>
      <c r="E51" s="476" t="s">
        <v>159</v>
      </c>
      <c r="F51" s="167"/>
      <c r="G51" s="167"/>
      <c r="H51" s="167"/>
      <c r="I51" s="167"/>
      <c r="J51" s="167"/>
      <c r="K51" s="167"/>
      <c r="L51" s="167"/>
      <c r="M51" s="235"/>
      <c r="N51" s="263"/>
      <c r="O51" s="474"/>
      <c r="P51" s="477"/>
      <c r="Q51" s="269"/>
      <c r="R51" s="270"/>
      <c r="S51" s="271"/>
      <c r="T51" s="474"/>
      <c r="U51" s="222"/>
    </row>
    <row r="52" spans="2:21" ht="16.5" customHeight="1" x14ac:dyDescent="0.3">
      <c r="B52" s="272"/>
      <c r="C52" s="205"/>
      <c r="D52" s="552"/>
      <c r="E52" s="249" t="s">
        <v>160</v>
      </c>
      <c r="F52" s="273" t="s">
        <v>201</v>
      </c>
      <c r="G52" s="529" t="s">
        <v>161</v>
      </c>
      <c r="H52" s="529"/>
      <c r="I52" s="529"/>
      <c r="J52" s="529"/>
      <c r="K52" s="529"/>
      <c r="L52" s="175"/>
      <c r="M52" s="214"/>
      <c r="N52" s="237"/>
      <c r="O52" s="474"/>
      <c r="P52" s="477"/>
      <c r="Q52" s="269"/>
      <c r="R52" s="274"/>
      <c r="S52" s="237"/>
      <c r="T52" s="474"/>
      <c r="U52" s="222"/>
    </row>
    <row r="53" spans="2:21" ht="16.5" customHeight="1" x14ac:dyDescent="0.3">
      <c r="B53" s="272"/>
      <c r="C53" s="205"/>
      <c r="D53" s="275"/>
      <c r="E53" s="249" t="s">
        <v>162</v>
      </c>
      <c r="F53" s="273" t="s">
        <v>163</v>
      </c>
      <c r="G53" s="530" t="s">
        <v>164</v>
      </c>
      <c r="H53" s="530"/>
      <c r="I53" s="530"/>
      <c r="J53" s="530"/>
      <c r="K53" s="530"/>
      <c r="L53" s="223"/>
      <c r="M53" s="214"/>
      <c r="N53" s="237"/>
      <c r="O53" s="214"/>
      <c r="P53" s="219"/>
      <c r="Q53" s="220"/>
      <c r="R53" s="276"/>
      <c r="S53" s="237"/>
      <c r="T53" s="266"/>
      <c r="U53" s="222"/>
    </row>
    <row r="54" spans="2:21" ht="16.5" customHeight="1" x14ac:dyDescent="0.3">
      <c r="B54" s="272"/>
      <c r="C54" s="205"/>
      <c r="D54" s="275"/>
      <c r="E54" s="249" t="s">
        <v>165</v>
      </c>
      <c r="F54" s="273" t="s">
        <v>166</v>
      </c>
      <c r="G54" s="531">
        <f>SUM(O8)</f>
        <v>15</v>
      </c>
      <c r="H54" s="531"/>
      <c r="I54" s="531"/>
      <c r="J54" s="223" t="s">
        <v>102</v>
      </c>
      <c r="K54" s="474"/>
      <c r="L54" s="474"/>
      <c r="M54" s="558"/>
      <c r="N54" s="556" t="s">
        <v>116</v>
      </c>
      <c r="O54" s="540">
        <f>M54*O8/100</f>
        <v>0</v>
      </c>
      <c r="P54" s="542" t="s">
        <v>102</v>
      </c>
      <c r="Q54" s="229"/>
      <c r="R54" s="559">
        <f>SUM(M54)</f>
        <v>0</v>
      </c>
      <c r="S54" s="556" t="s">
        <v>116</v>
      </c>
      <c r="T54" s="540">
        <f>SUM(O54)</f>
        <v>0</v>
      </c>
      <c r="U54" s="541" t="s">
        <v>102</v>
      </c>
    </row>
    <row r="55" spans="2:21" ht="16.5" customHeight="1" x14ac:dyDescent="0.3">
      <c r="B55" s="272"/>
      <c r="C55" s="205"/>
      <c r="D55" s="275"/>
      <c r="E55" s="249" t="s">
        <v>167</v>
      </c>
      <c r="F55" s="273" t="s">
        <v>168</v>
      </c>
      <c r="G55" s="557" t="s">
        <v>127</v>
      </c>
      <c r="H55" s="557"/>
      <c r="I55" s="557"/>
      <c r="J55" s="557"/>
      <c r="K55" s="557"/>
      <c r="L55" s="474"/>
      <c r="M55" s="558"/>
      <c r="N55" s="556"/>
      <c r="O55" s="540"/>
      <c r="P55" s="542"/>
      <c r="Q55" s="277"/>
      <c r="R55" s="559"/>
      <c r="S55" s="556"/>
      <c r="T55" s="540"/>
      <c r="U55" s="541"/>
    </row>
    <row r="56" spans="2:21" ht="12.75" customHeight="1" x14ac:dyDescent="0.25">
      <c r="B56" s="272"/>
      <c r="C56" s="246"/>
      <c r="D56" s="461"/>
      <c r="E56" s="246"/>
      <c r="F56" s="246"/>
      <c r="G56" s="246"/>
      <c r="H56" s="246"/>
      <c r="I56" s="246"/>
      <c r="J56" s="246"/>
      <c r="K56" s="246"/>
      <c r="L56" s="246"/>
      <c r="M56" s="215"/>
      <c r="N56" s="278"/>
      <c r="O56" s="214"/>
      <c r="P56" s="219"/>
      <c r="Q56" s="220"/>
      <c r="R56" s="250"/>
      <c r="S56" s="279"/>
      <c r="T56" s="214"/>
      <c r="U56" s="222"/>
    </row>
    <row r="57" spans="2:21" ht="7.5" customHeight="1" x14ac:dyDescent="0.25">
      <c r="B57" s="272"/>
      <c r="C57" s="246"/>
      <c r="D57" s="461"/>
      <c r="E57" s="246"/>
      <c r="F57" s="246"/>
      <c r="G57" s="246"/>
      <c r="H57" s="246"/>
      <c r="I57" s="246"/>
      <c r="J57" s="246"/>
      <c r="K57" s="246"/>
      <c r="L57" s="246"/>
      <c r="M57" s="215"/>
      <c r="N57" s="278"/>
      <c r="O57" s="280"/>
      <c r="P57" s="281"/>
      <c r="Q57" s="282"/>
      <c r="R57" s="215"/>
      <c r="S57" s="283"/>
      <c r="T57" s="280"/>
      <c r="U57" s="284"/>
    </row>
    <row r="58" spans="2:21" ht="18" customHeight="1" x14ac:dyDescent="0.3">
      <c r="B58" s="268"/>
      <c r="C58" s="247"/>
      <c r="D58" s="251" t="s">
        <v>169</v>
      </c>
      <c r="E58" s="476" t="s">
        <v>170</v>
      </c>
      <c r="F58" s="167"/>
      <c r="G58" s="167"/>
      <c r="H58" s="167"/>
      <c r="I58" s="167"/>
      <c r="J58" s="167"/>
      <c r="K58" s="167"/>
      <c r="L58" s="167"/>
      <c r="M58" s="235"/>
      <c r="N58" s="263"/>
      <c r="O58" s="214"/>
      <c r="P58" s="219"/>
      <c r="Q58" s="220"/>
      <c r="R58" s="250"/>
      <c r="S58" s="279"/>
      <c r="T58" s="214"/>
      <c r="U58" s="222"/>
    </row>
    <row r="59" spans="2:21" ht="15.15" customHeight="1" x14ac:dyDescent="0.25">
      <c r="B59" s="272"/>
      <c r="C59" s="205"/>
      <c r="D59" s="285"/>
      <c r="E59" s="249" t="s">
        <v>171</v>
      </c>
      <c r="F59" s="273" t="s">
        <v>172</v>
      </c>
      <c r="G59" s="286"/>
      <c r="H59" s="287"/>
      <c r="I59" s="287"/>
      <c r="J59" s="287"/>
      <c r="K59" s="287"/>
      <c r="L59" s="287"/>
      <c r="M59" s="276"/>
      <c r="N59" s="237"/>
      <c r="O59" s="214"/>
      <c r="P59" s="219"/>
      <c r="Q59" s="220"/>
      <c r="R59" s="276"/>
      <c r="S59" s="237"/>
      <c r="T59" s="214"/>
      <c r="U59" s="222"/>
    </row>
    <row r="60" spans="2:21" ht="15.75" customHeight="1" x14ac:dyDescent="0.3">
      <c r="B60" s="272"/>
      <c r="C60" s="205"/>
      <c r="D60" s="285"/>
      <c r="E60" s="249" t="s">
        <v>173</v>
      </c>
      <c r="F60" s="273" t="s">
        <v>174</v>
      </c>
      <c r="G60" s="529" t="s">
        <v>161</v>
      </c>
      <c r="H60" s="529"/>
      <c r="I60" s="529"/>
      <c r="J60" s="529"/>
      <c r="K60" s="529"/>
      <c r="L60" s="175"/>
      <c r="M60" s="288"/>
      <c r="N60" s="263"/>
      <c r="O60" s="214"/>
      <c r="P60" s="219"/>
      <c r="Q60" s="220"/>
      <c r="R60" s="288"/>
      <c r="S60" s="279"/>
      <c r="T60" s="214"/>
      <c r="U60" s="222"/>
    </row>
    <row r="61" spans="2:21" ht="15.75" customHeight="1" x14ac:dyDescent="0.3">
      <c r="B61" s="272"/>
      <c r="C61" s="205"/>
      <c r="D61" s="285"/>
      <c r="E61" s="213"/>
      <c r="F61" s="238" t="s">
        <v>175</v>
      </c>
      <c r="G61" s="530" t="s">
        <v>164</v>
      </c>
      <c r="H61" s="530"/>
      <c r="I61" s="530"/>
      <c r="J61" s="530"/>
      <c r="K61" s="530"/>
      <c r="L61" s="175"/>
      <c r="M61" s="276"/>
      <c r="N61" s="237"/>
      <c r="O61" s="214"/>
      <c r="P61" s="219"/>
      <c r="Q61" s="220"/>
      <c r="R61" s="276"/>
      <c r="S61" s="237"/>
      <c r="T61" s="214"/>
      <c r="U61" s="222"/>
    </row>
    <row r="62" spans="2:21" ht="15.75" customHeight="1" x14ac:dyDescent="0.25">
      <c r="B62" s="272"/>
      <c r="C62" s="205"/>
      <c r="D62" s="285"/>
      <c r="E62" s="213"/>
      <c r="F62" s="238" t="s">
        <v>176</v>
      </c>
      <c r="G62" s="531">
        <f>SUM(O8)</f>
        <v>15</v>
      </c>
      <c r="H62" s="531"/>
      <c r="I62" s="531"/>
      <c r="J62" s="223" t="s">
        <v>102</v>
      </c>
      <c r="K62" s="208"/>
      <c r="L62" s="223"/>
      <c r="M62" s="276"/>
      <c r="N62" s="237"/>
      <c r="O62" s="214"/>
      <c r="P62" s="219"/>
      <c r="Q62" s="220"/>
      <c r="R62" s="276"/>
      <c r="S62" s="237"/>
      <c r="T62" s="214"/>
      <c r="U62" s="222"/>
    </row>
    <row r="63" spans="2:21" ht="15.75" customHeight="1" x14ac:dyDescent="0.25">
      <c r="B63" s="272"/>
      <c r="C63" s="205"/>
      <c r="D63" s="285"/>
      <c r="E63" s="213" t="s">
        <v>177</v>
      </c>
      <c r="F63" s="273" t="s">
        <v>178</v>
      </c>
      <c r="G63" s="557" t="s">
        <v>127</v>
      </c>
      <c r="H63" s="557"/>
      <c r="I63" s="557"/>
      <c r="J63" s="557"/>
      <c r="K63" s="557"/>
      <c r="L63" s="474"/>
      <c r="M63" s="558"/>
      <c r="N63" s="556" t="s">
        <v>116</v>
      </c>
      <c r="O63" s="540">
        <f>M63*O8/100</f>
        <v>0</v>
      </c>
      <c r="P63" s="542" t="s">
        <v>102</v>
      </c>
      <c r="Q63" s="229"/>
      <c r="R63" s="559">
        <f>SUM(M63)</f>
        <v>0</v>
      </c>
      <c r="S63" s="556" t="s">
        <v>116</v>
      </c>
      <c r="T63" s="540">
        <f>SUM(O63)</f>
        <v>0</v>
      </c>
      <c r="U63" s="541" t="s">
        <v>102</v>
      </c>
    </row>
    <row r="64" spans="2:21" ht="15.75" customHeight="1" x14ac:dyDescent="0.25">
      <c r="B64" s="272"/>
      <c r="C64" s="205"/>
      <c r="D64" s="285"/>
      <c r="E64" s="213"/>
      <c r="F64" s="238" t="s">
        <v>179</v>
      </c>
      <c r="G64" s="557"/>
      <c r="H64" s="557"/>
      <c r="I64" s="557"/>
      <c r="J64" s="557"/>
      <c r="K64" s="557"/>
      <c r="L64" s="474"/>
      <c r="M64" s="558"/>
      <c r="N64" s="556"/>
      <c r="O64" s="540"/>
      <c r="P64" s="542"/>
      <c r="Q64" s="289"/>
      <c r="R64" s="559"/>
      <c r="S64" s="556"/>
      <c r="T64" s="540"/>
      <c r="U64" s="541"/>
    </row>
    <row r="65" spans="2:23" ht="15.15" customHeight="1" x14ac:dyDescent="0.25">
      <c r="B65" s="272"/>
      <c r="C65" s="205"/>
      <c r="D65" s="285"/>
      <c r="E65" s="213"/>
      <c r="F65" s="238" t="s">
        <v>180</v>
      </c>
      <c r="G65" s="290"/>
      <c r="H65" s="208"/>
      <c r="I65" s="208"/>
      <c r="J65" s="208"/>
      <c r="K65" s="208"/>
      <c r="L65" s="208"/>
      <c r="M65" s="215"/>
      <c r="N65" s="237"/>
      <c r="O65" s="214"/>
      <c r="P65" s="219"/>
      <c r="Q65" s="220"/>
      <c r="R65" s="215"/>
      <c r="S65" s="237"/>
      <c r="T65" s="214"/>
      <c r="U65" s="222"/>
    </row>
    <row r="66" spans="2:23" ht="15.15" customHeight="1" x14ac:dyDescent="0.25">
      <c r="B66" s="272"/>
      <c r="C66" s="205"/>
      <c r="D66" s="285"/>
      <c r="E66" s="213"/>
      <c r="F66" s="238" t="s">
        <v>181</v>
      </c>
      <c r="G66" s="290"/>
      <c r="H66" s="208"/>
      <c r="I66" s="208"/>
      <c r="J66" s="208"/>
      <c r="K66" s="208"/>
      <c r="L66" s="208"/>
      <c r="M66" s="215"/>
      <c r="N66" s="237"/>
      <c r="O66" s="214"/>
      <c r="P66" s="219"/>
      <c r="Q66" s="220"/>
      <c r="R66" s="215"/>
      <c r="S66" s="237"/>
      <c r="T66" s="214"/>
      <c r="U66" s="222"/>
    </row>
    <row r="67" spans="2:23" ht="15.15" customHeight="1" x14ac:dyDescent="0.25">
      <c r="B67" s="272"/>
      <c r="C67" s="205"/>
      <c r="D67" s="285"/>
      <c r="E67" s="213" t="s">
        <v>182</v>
      </c>
      <c r="F67" s="273" t="s">
        <v>183</v>
      </c>
      <c r="G67" s="290"/>
      <c r="H67" s="208"/>
      <c r="I67" s="208"/>
      <c r="J67" s="208"/>
      <c r="K67" s="208"/>
      <c r="L67" s="208"/>
      <c r="M67" s="215"/>
      <c r="N67" s="278"/>
      <c r="O67" s="280"/>
      <c r="P67" s="281"/>
      <c r="Q67" s="282"/>
      <c r="R67" s="215"/>
      <c r="S67" s="283"/>
      <c r="T67" s="280"/>
      <c r="U67" s="284"/>
      <c r="V67" s="171"/>
      <c r="W67" s="171"/>
    </row>
    <row r="68" spans="2:23" ht="15.15" customHeight="1" x14ac:dyDescent="0.25">
      <c r="B68" s="272"/>
      <c r="C68" s="205"/>
      <c r="D68" s="285"/>
      <c r="E68" s="213" t="s">
        <v>184</v>
      </c>
      <c r="F68" s="273" t="s">
        <v>185</v>
      </c>
      <c r="G68" s="290"/>
      <c r="H68" s="208"/>
      <c r="I68" s="208"/>
      <c r="J68" s="208"/>
      <c r="K68" s="208"/>
      <c r="L68" s="208"/>
      <c r="M68" s="215"/>
      <c r="N68" s="278"/>
      <c r="O68" s="280"/>
      <c r="P68" s="281"/>
      <c r="Q68" s="282"/>
      <c r="R68" s="215"/>
      <c r="S68" s="283"/>
      <c r="T68" s="280"/>
      <c r="U68" s="284"/>
      <c r="V68" s="171"/>
      <c r="W68" s="171"/>
    </row>
    <row r="69" spans="2:23" ht="12.75" customHeight="1" x14ac:dyDescent="0.25">
      <c r="B69" s="272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15"/>
      <c r="N69" s="278"/>
      <c r="O69" s="214"/>
      <c r="P69" s="219"/>
      <c r="Q69" s="220"/>
      <c r="R69" s="250"/>
      <c r="S69" s="279"/>
      <c r="T69" s="214"/>
      <c r="U69" s="222"/>
      <c r="V69" s="171"/>
    </row>
    <row r="70" spans="2:23" ht="13.65" customHeight="1" x14ac:dyDescent="0.3">
      <c r="B70" s="272"/>
      <c r="C70" s="246"/>
      <c r="D70" s="246"/>
      <c r="E70" s="246"/>
      <c r="F70" s="246"/>
      <c r="G70" s="529" t="s">
        <v>161</v>
      </c>
      <c r="H70" s="529"/>
      <c r="I70" s="529"/>
      <c r="J70" s="529"/>
      <c r="K70" s="529"/>
      <c r="L70" s="246"/>
      <c r="M70" s="215"/>
      <c r="N70" s="278"/>
      <c r="O70" s="280"/>
      <c r="P70" s="281"/>
      <c r="Q70" s="282"/>
      <c r="R70" s="215"/>
      <c r="S70" s="283"/>
      <c r="T70" s="280"/>
      <c r="U70" s="284"/>
      <c r="V70" s="171"/>
    </row>
    <row r="71" spans="2:23" ht="14.25" customHeight="1" x14ac:dyDescent="0.25">
      <c r="B71" s="562"/>
      <c r="C71" s="207"/>
      <c r="D71" s="563" t="s">
        <v>186</v>
      </c>
      <c r="E71" s="528" t="s">
        <v>187</v>
      </c>
      <c r="F71" s="528"/>
      <c r="G71" s="530" t="s">
        <v>164</v>
      </c>
      <c r="H71" s="530"/>
      <c r="I71" s="530"/>
      <c r="J71" s="530"/>
      <c r="K71" s="530"/>
      <c r="L71" s="291"/>
      <c r="M71" s="558"/>
      <c r="N71" s="560" t="s">
        <v>116</v>
      </c>
      <c r="O71" s="561">
        <f>M71*O8/100</f>
        <v>0</v>
      </c>
      <c r="P71" s="542" t="s">
        <v>102</v>
      </c>
      <c r="Q71" s="269"/>
      <c r="R71" s="559">
        <f>SUM(M71)</f>
        <v>0</v>
      </c>
      <c r="S71" s="556" t="s">
        <v>116</v>
      </c>
      <c r="T71" s="561">
        <f>SUM(O71)</f>
        <v>0</v>
      </c>
      <c r="U71" s="541" t="s">
        <v>102</v>
      </c>
      <c r="V71" s="171"/>
    </row>
    <row r="72" spans="2:23" ht="14.25" customHeight="1" x14ac:dyDescent="0.25">
      <c r="B72" s="562"/>
      <c r="C72" s="246"/>
      <c r="D72" s="563"/>
      <c r="E72" s="528"/>
      <c r="F72" s="528"/>
      <c r="G72" s="531">
        <f>SUM(O8)</f>
        <v>15</v>
      </c>
      <c r="H72" s="531"/>
      <c r="I72" s="531"/>
      <c r="J72" s="223" t="s">
        <v>102</v>
      </c>
      <c r="K72" s="208"/>
      <c r="L72" s="291"/>
      <c r="M72" s="558"/>
      <c r="N72" s="560"/>
      <c r="O72" s="561"/>
      <c r="P72" s="542"/>
      <c r="Q72" s="277"/>
      <c r="R72" s="559"/>
      <c r="S72" s="556"/>
      <c r="T72" s="561"/>
      <c r="U72" s="541"/>
      <c r="V72" s="171"/>
    </row>
    <row r="73" spans="2:23" ht="14.25" customHeight="1" x14ac:dyDescent="0.25">
      <c r="B73" s="455"/>
      <c r="C73" s="246"/>
      <c r="D73" s="479"/>
      <c r="E73" s="457"/>
      <c r="F73" s="457"/>
      <c r="G73" s="291"/>
      <c r="H73" s="291"/>
      <c r="I73" s="291"/>
      <c r="J73" s="291"/>
      <c r="K73" s="291"/>
      <c r="L73" s="291"/>
      <c r="M73" s="466"/>
      <c r="N73" s="292"/>
      <c r="O73" s="293"/>
      <c r="P73" s="292"/>
      <c r="Q73" s="277"/>
      <c r="R73" s="465"/>
      <c r="S73" s="292"/>
      <c r="T73" s="293"/>
      <c r="U73" s="294"/>
      <c r="V73" s="171"/>
    </row>
    <row r="74" spans="2:23" s="178" customFormat="1" ht="25.5" customHeight="1" x14ac:dyDescent="0.25">
      <c r="B74" s="455"/>
      <c r="C74" s="246"/>
      <c r="D74" s="553" t="s">
        <v>188</v>
      </c>
      <c r="E74" s="553"/>
      <c r="F74" s="553"/>
      <c r="G74" s="553"/>
      <c r="H74" s="553"/>
      <c r="I74" s="553"/>
      <c r="J74" s="553"/>
      <c r="K74" s="553"/>
      <c r="L74" s="231"/>
      <c r="M74" s="570">
        <f>SUM(M54,M63:M72)</f>
        <v>0</v>
      </c>
      <c r="N74" s="550" t="s">
        <v>116</v>
      </c>
      <c r="O74" s="555">
        <f>SUM(O54:O72)</f>
        <v>0</v>
      </c>
      <c r="P74" s="542" t="s">
        <v>102</v>
      </c>
      <c r="Q74" s="295"/>
      <c r="R74" s="570">
        <f>SUM(R71,R63,R54)</f>
        <v>0</v>
      </c>
      <c r="S74" s="550" t="s">
        <v>116</v>
      </c>
      <c r="T74" s="555">
        <f>SUM(O74)</f>
        <v>0</v>
      </c>
      <c r="U74" s="541" t="s">
        <v>102</v>
      </c>
      <c r="V74" s="177"/>
    </row>
    <row r="75" spans="2:23" s="178" customFormat="1" ht="14.25" customHeight="1" x14ac:dyDescent="0.25">
      <c r="B75" s="455"/>
      <c r="C75" s="246"/>
      <c r="D75" s="553"/>
      <c r="E75" s="553"/>
      <c r="F75" s="553"/>
      <c r="G75" s="553"/>
      <c r="H75" s="553"/>
      <c r="I75" s="553"/>
      <c r="J75" s="553"/>
      <c r="K75" s="553"/>
      <c r="L75" s="296"/>
      <c r="M75" s="570"/>
      <c r="N75" s="550"/>
      <c r="O75" s="555"/>
      <c r="P75" s="542"/>
      <c r="Q75" s="297"/>
      <c r="R75" s="570"/>
      <c r="S75" s="550"/>
      <c r="T75" s="555"/>
      <c r="U75" s="541"/>
      <c r="V75" s="292"/>
    </row>
    <row r="76" spans="2:23" s="178" customFormat="1" ht="14.25" customHeight="1" x14ac:dyDescent="0.25">
      <c r="B76" s="298"/>
      <c r="C76" s="299"/>
      <c r="D76" s="468"/>
      <c r="E76" s="468"/>
      <c r="F76" s="468"/>
      <c r="G76" s="468"/>
      <c r="H76" s="468"/>
      <c r="I76" s="468"/>
      <c r="J76" s="468"/>
      <c r="K76" s="468"/>
      <c r="L76" s="468"/>
      <c r="M76" s="300"/>
      <c r="N76" s="301"/>
      <c r="O76" s="256"/>
      <c r="P76" s="256"/>
      <c r="Q76" s="302"/>
      <c r="R76" s="300"/>
      <c r="S76" s="301"/>
      <c r="T76" s="256"/>
      <c r="U76" s="303"/>
      <c r="V76" s="292"/>
    </row>
    <row r="77" spans="2:23" s="178" customFormat="1" ht="12.75" customHeight="1" x14ac:dyDescent="0.25">
      <c r="B77" s="304"/>
      <c r="C77" s="170"/>
      <c r="D77" s="170"/>
      <c r="E77" s="170"/>
      <c r="F77" s="170"/>
      <c r="G77" s="170"/>
      <c r="H77" s="170"/>
      <c r="I77" s="170"/>
      <c r="J77" s="305"/>
      <c r="K77" s="170"/>
      <c r="L77" s="306"/>
      <c r="M77" s="306"/>
      <c r="N77" s="307"/>
      <c r="O77" s="306"/>
      <c r="P77" s="308"/>
      <c r="Q77" s="309"/>
      <c r="R77" s="306"/>
      <c r="S77" s="307"/>
      <c r="T77" s="306"/>
      <c r="U77" s="310"/>
      <c r="V77" s="292"/>
    </row>
    <row r="78" spans="2:23" s="178" customFormat="1" ht="27" customHeight="1" x14ac:dyDescent="0.25">
      <c r="B78" s="460" t="s">
        <v>189</v>
      </c>
      <c r="C78" s="311"/>
      <c r="D78" s="311"/>
      <c r="E78" s="312"/>
      <c r="F78" s="177"/>
      <c r="G78" s="312"/>
      <c r="H78" s="312"/>
      <c r="I78" s="312"/>
      <c r="J78" s="311" t="s">
        <v>190</v>
      </c>
      <c r="K78" s="311"/>
      <c r="L78" s="311"/>
      <c r="N78" s="313"/>
      <c r="O78" s="471">
        <f>SUM(O74:O77,O45,O12)</f>
        <v>24.25</v>
      </c>
      <c r="P78" s="314" t="s">
        <v>102</v>
      </c>
      <c r="Q78" s="315"/>
      <c r="S78" s="316"/>
      <c r="T78" s="471">
        <f>SUM(T74,T45,T12)</f>
        <v>25.5</v>
      </c>
      <c r="U78" s="475" t="s">
        <v>102</v>
      </c>
      <c r="V78" s="177"/>
    </row>
    <row r="79" spans="2:23" s="178" customFormat="1" ht="14.25" customHeight="1" x14ac:dyDescent="0.25">
      <c r="B79" s="179"/>
      <c r="C79" s="311"/>
      <c r="D79" s="311"/>
      <c r="E79" s="312"/>
      <c r="F79" s="177"/>
      <c r="G79" s="312"/>
      <c r="H79" s="312"/>
      <c r="I79" s="312"/>
      <c r="J79" s="311"/>
      <c r="K79" s="311"/>
      <c r="L79" s="311"/>
      <c r="M79" s="317" t="s">
        <v>191</v>
      </c>
      <c r="N79" s="313"/>
      <c r="O79" s="471"/>
      <c r="P79" s="314"/>
      <c r="Q79" s="315"/>
      <c r="R79" s="318" t="s">
        <v>105</v>
      </c>
      <c r="S79" s="316"/>
      <c r="T79" s="471"/>
      <c r="U79" s="475"/>
      <c r="V79" s="177"/>
    </row>
    <row r="80" spans="2:23" s="178" customFormat="1" ht="13.65" customHeight="1" x14ac:dyDescent="0.25">
      <c r="B80" s="179"/>
      <c r="C80" s="311"/>
      <c r="D80" s="311"/>
      <c r="E80" s="312"/>
      <c r="F80" s="177"/>
      <c r="G80" s="312"/>
      <c r="H80" s="312"/>
      <c r="I80" s="312"/>
      <c r="J80" s="311"/>
      <c r="K80" s="311"/>
      <c r="L80" s="311"/>
      <c r="M80" s="317" t="s">
        <v>192</v>
      </c>
      <c r="N80" s="313"/>
      <c r="O80" s="471"/>
      <c r="P80" s="314"/>
      <c r="Q80" s="315"/>
      <c r="R80" s="318" t="s">
        <v>108</v>
      </c>
      <c r="S80" s="316"/>
      <c r="T80" s="471"/>
      <c r="U80" s="475"/>
      <c r="V80" s="177"/>
    </row>
    <row r="81" spans="2:22" ht="23.25" customHeight="1" x14ac:dyDescent="0.25">
      <c r="B81" s="566" t="s">
        <v>193</v>
      </c>
      <c r="C81" s="566"/>
      <c r="D81" s="566"/>
      <c r="E81" s="566"/>
      <c r="F81" s="566"/>
      <c r="G81" s="566"/>
      <c r="H81" s="566"/>
      <c r="I81" s="566"/>
      <c r="J81" s="566"/>
      <c r="K81" s="319"/>
      <c r="L81" s="319"/>
      <c r="M81" s="320" t="s">
        <v>194</v>
      </c>
      <c r="N81" s="321" t="s">
        <v>116</v>
      </c>
      <c r="O81" s="322">
        <f>SUM(O78/100*M81)</f>
        <v>19.399999999999999</v>
      </c>
      <c r="P81" s="314" t="s">
        <v>102</v>
      </c>
      <c r="Q81" s="323"/>
      <c r="R81" s="320" t="s">
        <v>195</v>
      </c>
      <c r="S81" s="324" t="s">
        <v>116</v>
      </c>
      <c r="T81" s="322">
        <f>SUM(T78/100*R81)</f>
        <v>5.0999999999999996</v>
      </c>
      <c r="U81" s="475" t="s">
        <v>102</v>
      </c>
      <c r="V81" s="171"/>
    </row>
    <row r="82" spans="2:22" ht="7.5" customHeight="1" x14ac:dyDescent="0.25">
      <c r="B82" s="325"/>
      <c r="C82" s="326"/>
      <c r="D82" s="326"/>
      <c r="E82" s="326"/>
      <c r="F82" s="326"/>
      <c r="G82" s="326"/>
      <c r="H82" s="326"/>
      <c r="I82" s="326"/>
      <c r="J82" s="326"/>
      <c r="K82" s="258"/>
      <c r="L82" s="258"/>
      <c r="M82" s="327"/>
      <c r="N82" s="328"/>
      <c r="O82" s="329"/>
      <c r="P82" s="330"/>
      <c r="Q82" s="302"/>
      <c r="R82" s="327"/>
      <c r="S82" s="331"/>
      <c r="T82" s="329"/>
      <c r="U82" s="332"/>
      <c r="V82" s="171"/>
    </row>
    <row r="83" spans="2:22" ht="11.85" customHeight="1" x14ac:dyDescent="0.25">
      <c r="B83" s="333"/>
      <c r="C83" s="334"/>
      <c r="D83" s="334"/>
      <c r="E83" s="334"/>
      <c r="F83" s="334"/>
      <c r="G83" s="334"/>
      <c r="H83" s="334"/>
      <c r="I83" s="334"/>
      <c r="J83" s="334"/>
      <c r="K83" s="319"/>
      <c r="L83" s="319"/>
      <c r="M83" s="335"/>
      <c r="N83" s="321"/>
      <c r="O83" s="322"/>
      <c r="P83" s="314"/>
      <c r="Q83" s="336"/>
      <c r="R83" s="335"/>
      <c r="S83" s="324"/>
      <c r="T83" s="322"/>
      <c r="U83" s="475"/>
      <c r="V83" s="171"/>
    </row>
    <row r="84" spans="2:22" ht="8.1" customHeight="1" x14ac:dyDescent="0.25">
      <c r="B84" s="514" t="s">
        <v>196</v>
      </c>
      <c r="C84" s="567" t="s">
        <v>197</v>
      </c>
      <c r="D84" s="567"/>
      <c r="E84" s="567"/>
      <c r="F84" s="567"/>
      <c r="G84" s="567"/>
      <c r="H84" s="567"/>
      <c r="I84" s="567"/>
      <c r="J84" s="567"/>
      <c r="K84" s="567"/>
      <c r="L84" s="567"/>
      <c r="M84" s="567"/>
      <c r="N84" s="567"/>
      <c r="O84" s="337"/>
      <c r="P84" s="314"/>
      <c r="Q84" s="336"/>
      <c r="R84" s="335"/>
      <c r="S84" s="324"/>
      <c r="T84" s="322"/>
      <c r="U84" s="475"/>
      <c r="V84" s="171"/>
    </row>
    <row r="85" spans="2:22" ht="21.75" customHeight="1" x14ac:dyDescent="0.25">
      <c r="B85" s="514"/>
      <c r="C85" s="567"/>
      <c r="D85" s="567"/>
      <c r="E85" s="567"/>
      <c r="F85" s="567"/>
      <c r="G85" s="567"/>
      <c r="H85" s="567"/>
      <c r="I85" s="567"/>
      <c r="J85" s="567"/>
      <c r="K85" s="567"/>
      <c r="L85" s="567"/>
      <c r="M85" s="567"/>
      <c r="N85" s="567"/>
      <c r="O85" s="387">
        <f>SUM(Q86-O12)*100/O12</f>
        <v>63.33</v>
      </c>
      <c r="P85" s="388" t="s">
        <v>116</v>
      </c>
      <c r="U85" s="475"/>
      <c r="V85" s="171"/>
    </row>
    <row r="86" spans="2:22" s="178" customFormat="1" ht="21.75" customHeight="1" x14ac:dyDescent="0.4">
      <c r="B86" s="341"/>
      <c r="C86" s="342"/>
      <c r="D86" s="342"/>
      <c r="E86" s="342"/>
      <c r="F86" s="342"/>
      <c r="G86" s="342"/>
      <c r="H86" s="342"/>
      <c r="I86" s="342"/>
      <c r="J86" s="342"/>
      <c r="K86" s="343"/>
      <c r="L86" s="343"/>
      <c r="M86" s="344"/>
      <c r="N86" s="342" t="s">
        <v>198</v>
      </c>
      <c r="O86" s="345"/>
      <c r="Q86" s="568">
        <f>SUM(O81+T81)</f>
        <v>24.5</v>
      </c>
      <c r="R86" s="568"/>
      <c r="S86" s="324"/>
      <c r="T86" s="346" t="s">
        <v>199</v>
      </c>
      <c r="U86" s="222"/>
      <c r="V86" s="177"/>
    </row>
    <row r="87" spans="2:22" ht="17.100000000000001" customHeight="1" x14ac:dyDescent="0.3">
      <c r="B87" s="347"/>
      <c r="C87" s="258"/>
      <c r="D87" s="258"/>
      <c r="E87" s="258"/>
      <c r="F87" s="258"/>
      <c r="G87" s="258"/>
      <c r="H87" s="258"/>
      <c r="I87" s="258"/>
      <c r="J87" s="348"/>
      <c r="K87" s="258"/>
      <c r="L87" s="349" t="s">
        <v>200</v>
      </c>
      <c r="M87" s="569">
        <v>0.19</v>
      </c>
      <c r="N87" s="569"/>
      <c r="O87" s="350"/>
      <c r="P87" s="350"/>
      <c r="Q87" s="350"/>
      <c r="R87" s="351">
        <f>SUM(Q86+(M87*Q86))</f>
        <v>29.16</v>
      </c>
      <c r="S87" s="352"/>
      <c r="T87" s="353"/>
      <c r="U87" s="354"/>
      <c r="V87" s="171"/>
    </row>
    <row r="88" spans="2:22" ht="12.45" customHeight="1" x14ac:dyDescent="0.25"/>
    <row r="89" spans="2:22" ht="31.5" customHeight="1" x14ac:dyDescent="0.3">
      <c r="B89" s="360"/>
      <c r="C89" s="360"/>
      <c r="D89" s="360"/>
      <c r="E89" s="360"/>
      <c r="F89" s="360"/>
      <c r="G89" s="360"/>
      <c r="H89" s="360"/>
      <c r="I89" s="360"/>
      <c r="J89" s="360"/>
      <c r="K89" s="360"/>
      <c r="L89" s="360"/>
      <c r="M89" s="361"/>
      <c r="N89" s="362"/>
      <c r="O89" s="363"/>
      <c r="P89" s="264"/>
      <c r="Q89" s="264"/>
      <c r="R89" s="361"/>
      <c r="S89" s="362"/>
      <c r="T89" s="363"/>
      <c r="U89" s="264"/>
      <c r="V89" s="171"/>
    </row>
    <row r="90" spans="2:22" ht="13.65" customHeight="1" x14ac:dyDescent="0.3">
      <c r="B90" s="564"/>
      <c r="C90" s="564"/>
      <c r="D90" s="564"/>
      <c r="E90" s="564"/>
      <c r="F90" s="564"/>
      <c r="G90" s="564"/>
      <c r="H90" s="564"/>
      <c r="I90" s="564"/>
      <c r="J90" s="564"/>
      <c r="K90" s="564"/>
      <c r="L90" s="364"/>
      <c r="M90" s="361"/>
      <c r="N90" s="365"/>
      <c r="O90" s="363"/>
      <c r="P90" s="363"/>
      <c r="Q90" s="363"/>
      <c r="R90" s="361"/>
      <c r="S90" s="365"/>
      <c r="T90" s="363"/>
      <c r="U90" s="363"/>
      <c r="V90" s="171"/>
    </row>
    <row r="91" spans="2:22" ht="14.85" customHeight="1" x14ac:dyDescent="0.25">
      <c r="L91" s="208"/>
      <c r="M91" s="565"/>
      <c r="N91" s="565"/>
      <c r="O91" s="565"/>
      <c r="P91" s="565"/>
      <c r="Q91" s="565"/>
      <c r="R91" s="565"/>
      <c r="S91" s="565"/>
      <c r="T91" s="565"/>
      <c r="U91" s="565"/>
    </row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  <row r="65537" ht="12.75" customHeight="1" x14ac:dyDescent="0.25"/>
  </sheetData>
  <sheetProtection algorithmName="SHA-512" hashValue="Cz8IlAcCLRzIPGq0u/SrUDXjg8D2yYkJ5Pc0jEGLP09hXqFuN6jFXzqshAQRxQF3LEpYSAkisF0sxvC7gbrhpw==" saltValue="YyG54CQg0e2BWwLwkBgKAw==" spinCount="100000" sheet="1" objects="1" scenarios="1"/>
  <mergeCells count="151">
    <mergeCell ref="B71:B72"/>
    <mergeCell ref="D71:D72"/>
    <mergeCell ref="E71:F72"/>
    <mergeCell ref="G71:K71"/>
    <mergeCell ref="M71:M72"/>
    <mergeCell ref="B90:K90"/>
    <mergeCell ref="M91:U91"/>
    <mergeCell ref="U74:U75"/>
    <mergeCell ref="B81:J81"/>
    <mergeCell ref="B84:B85"/>
    <mergeCell ref="C84:N85"/>
    <mergeCell ref="Q86:R86"/>
    <mergeCell ref="M87:N87"/>
    <mergeCell ref="U71:U72"/>
    <mergeCell ref="G72:I72"/>
    <mergeCell ref="D74:K75"/>
    <mergeCell ref="M74:M75"/>
    <mergeCell ref="N74:N75"/>
    <mergeCell ref="O74:O75"/>
    <mergeCell ref="P74:P75"/>
    <mergeCell ref="R74:R75"/>
    <mergeCell ref="S74:S75"/>
    <mergeCell ref="T74:T75"/>
    <mergeCell ref="S71:S72"/>
    <mergeCell ref="T71:T72"/>
    <mergeCell ref="G62:I62"/>
    <mergeCell ref="G63:K64"/>
    <mergeCell ref="M63:M64"/>
    <mergeCell ref="N63:N64"/>
    <mergeCell ref="O63:O64"/>
    <mergeCell ref="P63:P64"/>
    <mergeCell ref="R63:R64"/>
    <mergeCell ref="S63:S64"/>
    <mergeCell ref="T63:T64"/>
    <mergeCell ref="G70:K70"/>
    <mergeCell ref="G60:K60"/>
    <mergeCell ref="G61:K61"/>
    <mergeCell ref="G54:I54"/>
    <mergeCell ref="M54:M55"/>
    <mergeCell ref="N54:N55"/>
    <mergeCell ref="O54:O55"/>
    <mergeCell ref="P54:P55"/>
    <mergeCell ref="R54:R55"/>
    <mergeCell ref="N71:N72"/>
    <mergeCell ref="O71:O72"/>
    <mergeCell ref="P71:P72"/>
    <mergeCell ref="R71:R72"/>
    <mergeCell ref="U63:U64"/>
    <mergeCell ref="D47:K47"/>
    <mergeCell ref="B49:B50"/>
    <mergeCell ref="D49:K50"/>
    <mergeCell ref="D51:D52"/>
    <mergeCell ref="G52:K52"/>
    <mergeCell ref="G53:K53"/>
    <mergeCell ref="T42:T43"/>
    <mergeCell ref="U42:U43"/>
    <mergeCell ref="E45:K46"/>
    <mergeCell ref="O45:O46"/>
    <mergeCell ref="P45:P46"/>
    <mergeCell ref="T45:T46"/>
    <mergeCell ref="U45:U46"/>
    <mergeCell ref="M42:M43"/>
    <mergeCell ref="N42:N43"/>
    <mergeCell ref="O42:O43"/>
    <mergeCell ref="P42:P43"/>
    <mergeCell ref="R42:R43"/>
    <mergeCell ref="S42:S43"/>
    <mergeCell ref="S54:S55"/>
    <mergeCell ref="T54:T55"/>
    <mergeCell ref="U54:U55"/>
    <mergeCell ref="G55:K55"/>
    <mergeCell ref="G39:K39"/>
    <mergeCell ref="G40:K40"/>
    <mergeCell ref="G41:I41"/>
    <mergeCell ref="D42:D43"/>
    <mergeCell ref="F42:F43"/>
    <mergeCell ref="G42:K43"/>
    <mergeCell ref="R35:R36"/>
    <mergeCell ref="S35:S36"/>
    <mergeCell ref="T35:T36"/>
    <mergeCell ref="U35:U36"/>
    <mergeCell ref="F36:K36"/>
    <mergeCell ref="E38:K38"/>
    <mergeCell ref="P33:P34"/>
    <mergeCell ref="D35:D36"/>
    <mergeCell ref="E35:E36"/>
    <mergeCell ref="F35:K35"/>
    <mergeCell ref="M35:M36"/>
    <mergeCell ref="N35:N36"/>
    <mergeCell ref="O35:O36"/>
    <mergeCell ref="G31:K31"/>
    <mergeCell ref="F33:F34"/>
    <mergeCell ref="G33:K34"/>
    <mergeCell ref="M33:M34"/>
    <mergeCell ref="N33:N34"/>
    <mergeCell ref="O33:O34"/>
    <mergeCell ref="T23:T24"/>
    <mergeCell ref="U23:U24"/>
    <mergeCell ref="G27:K27"/>
    <mergeCell ref="G28:K28"/>
    <mergeCell ref="G29:K29"/>
    <mergeCell ref="G30:I30"/>
    <mergeCell ref="M23:M24"/>
    <mergeCell ref="N23:N24"/>
    <mergeCell ref="O23:O24"/>
    <mergeCell ref="P23:P24"/>
    <mergeCell ref="R23:R24"/>
    <mergeCell ref="S23:S24"/>
    <mergeCell ref="G32:K32"/>
    <mergeCell ref="E17:F17"/>
    <mergeCell ref="G19:K19"/>
    <mergeCell ref="G20:K20"/>
    <mergeCell ref="G21:I21"/>
    <mergeCell ref="D23:D24"/>
    <mergeCell ref="G23:K24"/>
    <mergeCell ref="P12:P13"/>
    <mergeCell ref="R12:R13"/>
    <mergeCell ref="S12:S13"/>
    <mergeCell ref="U12:U13"/>
    <mergeCell ref="B13:D13"/>
    <mergeCell ref="B15:B16"/>
    <mergeCell ref="D15:K16"/>
    <mergeCell ref="M8:N8"/>
    <mergeCell ref="I9:K9"/>
    <mergeCell ref="D10:H10"/>
    <mergeCell ref="I10:K10"/>
    <mergeCell ref="M10:N10"/>
    <mergeCell ref="B12:D12"/>
    <mergeCell ref="F12:N12"/>
    <mergeCell ref="E5:K5"/>
    <mergeCell ref="L5:U5"/>
    <mergeCell ref="H6:K6"/>
    <mergeCell ref="L6:P6"/>
    <mergeCell ref="Q6:U6"/>
    <mergeCell ref="B7:B8"/>
    <mergeCell ref="D7:F7"/>
    <mergeCell ref="I7:K7"/>
    <mergeCell ref="L7:P7"/>
    <mergeCell ref="Q7:U7"/>
    <mergeCell ref="B3:D3"/>
    <mergeCell ref="E3:K3"/>
    <mergeCell ref="L3:U3"/>
    <mergeCell ref="B4:D4"/>
    <mergeCell ref="E4:K4"/>
    <mergeCell ref="L4:U4"/>
    <mergeCell ref="B1:N1"/>
    <mergeCell ref="P1:R1"/>
    <mergeCell ref="S1:U1"/>
    <mergeCell ref="B2:D2"/>
    <mergeCell ref="E2:K2"/>
    <mergeCell ref="L2:U2"/>
  </mergeCells>
  <printOptions horizontalCentered="1" verticalCentered="1"/>
  <pageMargins left="0.39374999999999999" right="0" top="0.39374999999999999" bottom="0" header="0.51180555555555496" footer="0.51180555555555496"/>
  <pageSetup paperSize="9" scale="54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5541"/>
  <sheetViews>
    <sheetView showZeros="0" zoomScale="115" zoomScaleNormal="115" workbookViewId="0">
      <selection activeCell="P90" sqref="P90"/>
    </sheetView>
  </sheetViews>
  <sheetFormatPr baseColWidth="10" defaultColWidth="9.69921875" defaultRowHeight="13.8" x14ac:dyDescent="0.25"/>
  <cols>
    <col min="1" max="1" width="4.3984375" style="1" customWidth="1"/>
    <col min="2" max="2" width="8.59765625" style="1" customWidth="1"/>
    <col min="3" max="3" width="2.09765625" style="1" customWidth="1"/>
    <col min="4" max="4" width="35.5" style="1" customWidth="1"/>
    <col min="5" max="5" width="8.59765625" style="1" customWidth="1"/>
    <col min="6" max="6" width="2.5" style="1" customWidth="1"/>
    <col min="7" max="7" width="12.5" style="1" customWidth="1"/>
    <col min="8" max="8" width="4.09765625" style="1" customWidth="1"/>
    <col min="9" max="9" width="6" style="1" customWidth="1"/>
    <col min="10" max="10" width="2.59765625" style="1" customWidth="1"/>
    <col min="11" max="11" width="6.3984375" style="1" customWidth="1"/>
    <col min="12" max="12" width="3" style="1" customWidth="1"/>
    <col min="13" max="13" width="11.5" style="1" customWidth="1"/>
    <col min="14" max="14" width="7.8984375" style="1" customWidth="1"/>
    <col min="15" max="15" width="8.09765625" style="1" customWidth="1"/>
    <col min="16" max="16" width="11.3984375" style="1" customWidth="1"/>
    <col min="17" max="17" width="3" style="1" customWidth="1"/>
    <col min="18" max="18" width="13.19921875" style="1" customWidth="1"/>
    <col min="19" max="19" width="3.5" style="1" customWidth="1"/>
    <col min="20" max="20" width="15.59765625" style="1" customWidth="1"/>
    <col min="21" max="21" width="9.765625E-2" style="1" customWidth="1"/>
    <col min="22" max="1024" width="10.3984375" style="1" customWidth="1"/>
    <col min="1025" max="16384" width="9.69921875" style="1"/>
  </cols>
  <sheetData>
    <row r="1" spans="1:21" ht="10.199999999999999" customHeight="1" x14ac:dyDescent="0.25">
      <c r="A1" s="574"/>
      <c r="B1" s="574"/>
      <c r="C1" s="574"/>
      <c r="F1" s="2"/>
      <c r="G1" s="2"/>
      <c r="R1" s="575"/>
      <c r="S1" s="575"/>
      <c r="T1" s="575"/>
      <c r="U1" s="575"/>
    </row>
    <row r="2" spans="1:21" s="4" customFormat="1" ht="12.75" customHeight="1" x14ac:dyDescent="0.25">
      <c r="A2" s="576" t="s">
        <v>0</v>
      </c>
      <c r="B2" s="576"/>
      <c r="C2" s="576"/>
      <c r="D2" s="576"/>
      <c r="E2" s="577" t="s">
        <v>1</v>
      </c>
      <c r="F2" s="577"/>
      <c r="G2" s="577"/>
      <c r="H2" s="578" t="s">
        <v>2</v>
      </c>
      <c r="I2" s="578"/>
      <c r="J2" s="578"/>
      <c r="K2" s="578"/>
      <c r="L2" s="578"/>
      <c r="M2" s="578"/>
      <c r="N2" s="578"/>
      <c r="O2" s="3"/>
      <c r="P2" s="579" t="s">
        <v>3</v>
      </c>
      <c r="Q2" s="579"/>
      <c r="R2" s="579"/>
      <c r="S2" s="579"/>
      <c r="T2" s="579"/>
      <c r="U2" s="579"/>
    </row>
    <row r="3" spans="1:21" ht="13.65" customHeight="1" x14ac:dyDescent="0.25">
      <c r="A3" s="576"/>
      <c r="B3" s="576"/>
      <c r="C3" s="576"/>
      <c r="D3" s="576"/>
      <c r="E3" s="577"/>
      <c r="F3" s="577"/>
      <c r="G3" s="577"/>
      <c r="H3" s="578"/>
      <c r="I3" s="578"/>
      <c r="J3" s="578"/>
      <c r="K3" s="578"/>
      <c r="L3" s="578"/>
      <c r="M3" s="578"/>
      <c r="N3" s="578"/>
      <c r="O3" s="5"/>
      <c r="P3" s="579"/>
      <c r="Q3" s="579"/>
      <c r="R3" s="579"/>
      <c r="S3" s="579"/>
      <c r="T3" s="579"/>
      <c r="U3" s="579"/>
    </row>
    <row r="4" spans="1:21" ht="13.65" customHeight="1" x14ac:dyDescent="0.25">
      <c r="A4" s="576"/>
      <c r="B4" s="576"/>
      <c r="C4" s="576"/>
      <c r="D4" s="576"/>
      <c r="E4" s="580" t="s">
        <v>4</v>
      </c>
      <c r="F4" s="580"/>
      <c r="G4" s="580"/>
      <c r="H4" s="581" t="s">
        <v>285</v>
      </c>
      <c r="I4" s="581"/>
      <c r="J4" s="581"/>
      <c r="K4" s="581"/>
      <c r="L4" s="581"/>
      <c r="M4" s="581"/>
      <c r="N4" s="581"/>
      <c r="O4" s="581"/>
      <c r="P4" s="582" t="s">
        <v>260</v>
      </c>
      <c r="Q4" s="582"/>
      <c r="R4" s="582" t="s">
        <v>261</v>
      </c>
      <c r="S4" s="582"/>
      <c r="T4" s="583">
        <v>10</v>
      </c>
      <c r="U4" s="583"/>
    </row>
    <row r="5" spans="1:21" ht="36.6" customHeight="1" x14ac:dyDescent="0.25">
      <c r="A5" s="576"/>
      <c r="B5" s="576"/>
      <c r="C5" s="576"/>
      <c r="D5" s="576"/>
      <c r="E5" s="580"/>
      <c r="F5" s="580"/>
      <c r="G5" s="580"/>
      <c r="H5" s="581"/>
      <c r="I5" s="581"/>
      <c r="J5" s="581"/>
      <c r="K5" s="581"/>
      <c r="L5" s="581"/>
      <c r="M5" s="581"/>
      <c r="N5" s="581"/>
      <c r="O5" s="581"/>
      <c r="P5" s="582"/>
      <c r="Q5" s="582"/>
      <c r="R5" s="582"/>
      <c r="S5" s="582"/>
      <c r="T5" s="583"/>
      <c r="U5" s="583"/>
    </row>
    <row r="6" spans="1:21" ht="14.25" customHeight="1" x14ac:dyDescent="0.25">
      <c r="A6" s="584" t="s">
        <v>5</v>
      </c>
      <c r="B6" s="584"/>
      <c r="C6" s="584"/>
      <c r="D6" s="585" t="s">
        <v>6</v>
      </c>
      <c r="E6" s="586" t="s">
        <v>7</v>
      </c>
      <c r="F6" s="586"/>
      <c r="G6" s="586"/>
      <c r="H6" s="586"/>
      <c r="I6" s="587" t="s">
        <v>8</v>
      </c>
      <c r="J6" s="587"/>
      <c r="K6" s="587"/>
      <c r="L6" s="587" t="s">
        <v>9</v>
      </c>
      <c r="M6" s="587"/>
      <c r="N6" s="587" t="s">
        <v>10</v>
      </c>
      <c r="O6" s="587"/>
      <c r="P6" s="587" t="s">
        <v>11</v>
      </c>
      <c r="Q6" s="587"/>
      <c r="R6" s="588"/>
      <c r="S6" s="588"/>
      <c r="T6" s="588"/>
      <c r="U6" s="588"/>
    </row>
    <row r="7" spans="1:21" ht="12.75" customHeight="1" x14ac:dyDescent="0.25">
      <c r="A7" s="584"/>
      <c r="B7" s="584"/>
      <c r="C7" s="584"/>
      <c r="D7" s="585"/>
      <c r="E7" s="586"/>
      <c r="F7" s="586"/>
      <c r="G7" s="586"/>
      <c r="H7" s="586"/>
      <c r="I7" s="6" t="s">
        <v>12</v>
      </c>
      <c r="J7" s="572" t="s">
        <v>13</v>
      </c>
      <c r="K7" s="572"/>
      <c r="L7" s="573" t="s">
        <v>14</v>
      </c>
      <c r="M7" s="573"/>
      <c r="N7" s="573" t="s">
        <v>15</v>
      </c>
      <c r="O7" s="573"/>
      <c r="P7" s="573" t="s">
        <v>16</v>
      </c>
      <c r="Q7" s="573"/>
      <c r="R7" s="616"/>
      <c r="S7" s="616"/>
      <c r="T7" s="7"/>
      <c r="U7" s="8"/>
    </row>
    <row r="8" spans="1:21" ht="12.75" customHeight="1" x14ac:dyDescent="0.25">
      <c r="A8" s="618">
        <f ca="1">TODAY()</f>
        <v>46146</v>
      </c>
      <c r="B8" s="618"/>
      <c r="C8" s="618"/>
      <c r="D8" s="619">
        <v>46388</v>
      </c>
      <c r="E8" s="619">
        <v>46388</v>
      </c>
      <c r="F8" s="619"/>
      <c r="G8" s="619"/>
      <c r="H8" s="619"/>
      <c r="I8" s="620">
        <v>5</v>
      </c>
      <c r="J8" s="620">
        <v>188</v>
      </c>
      <c r="K8" s="620"/>
      <c r="L8" s="621">
        <f>SUM('Los 1 Kalkulation'!O8)</f>
        <v>15</v>
      </c>
      <c r="M8" s="621"/>
      <c r="N8" s="622">
        <f>SUM(L8+(L8*P8/100))</f>
        <v>24.5</v>
      </c>
      <c r="O8" s="622"/>
      <c r="P8" s="623">
        <f>SUM('Los 1 Kalkulation'!O85)</f>
        <v>63.33</v>
      </c>
      <c r="Q8" s="623" t="s">
        <v>116</v>
      </c>
      <c r="R8" s="624"/>
      <c r="S8" s="624"/>
      <c r="T8" s="571"/>
      <c r="U8" s="571"/>
    </row>
    <row r="9" spans="1:21" ht="12.75" customHeight="1" x14ac:dyDescent="0.25">
      <c r="A9" s="618"/>
      <c r="B9" s="618"/>
      <c r="C9" s="618"/>
      <c r="D9" s="619"/>
      <c r="E9" s="619"/>
      <c r="F9" s="619"/>
      <c r="G9" s="619"/>
      <c r="H9" s="619"/>
      <c r="I9" s="620"/>
      <c r="J9" s="620"/>
      <c r="K9" s="620"/>
      <c r="L9" s="621"/>
      <c r="M9" s="621"/>
      <c r="N9" s="622"/>
      <c r="O9" s="622"/>
      <c r="P9" s="623"/>
      <c r="Q9" s="623"/>
      <c r="R9" s="624"/>
      <c r="S9" s="624"/>
      <c r="T9" s="571"/>
      <c r="U9" s="571"/>
    </row>
    <row r="10" spans="1:21" ht="22.65" customHeight="1" x14ac:dyDescent="0.25">
      <c r="A10" s="9"/>
      <c r="B10" s="9"/>
      <c r="C10" s="10"/>
    </row>
    <row r="11" spans="1:21" ht="14.25" customHeight="1" x14ac:dyDescent="0.25">
      <c r="A11" s="11" t="s">
        <v>17</v>
      </c>
      <c r="B11" s="595" t="s">
        <v>18</v>
      </c>
      <c r="C11" s="595"/>
      <c r="D11" s="12" t="s">
        <v>19</v>
      </c>
      <c r="E11" s="596" t="s">
        <v>20</v>
      </c>
      <c r="F11" s="597"/>
      <c r="G11" s="598" t="s">
        <v>21</v>
      </c>
      <c r="H11" s="598"/>
      <c r="I11" s="599" t="s">
        <v>22</v>
      </c>
      <c r="J11" s="599"/>
      <c r="K11" s="600" t="s">
        <v>23</v>
      </c>
      <c r="L11" s="600"/>
      <c r="M11" s="13" t="s">
        <v>24</v>
      </c>
      <c r="N11" s="601" t="s">
        <v>202</v>
      </c>
      <c r="O11" s="601"/>
      <c r="P11" s="595" t="s">
        <v>25</v>
      </c>
      <c r="Q11" s="595"/>
      <c r="R11" s="617" t="s">
        <v>26</v>
      </c>
      <c r="S11" s="617"/>
      <c r="T11" s="589" t="s">
        <v>27</v>
      </c>
      <c r="U11" s="589"/>
    </row>
    <row r="12" spans="1:21" ht="14.25" customHeight="1" x14ac:dyDescent="0.25">
      <c r="A12" s="14"/>
      <c r="B12" s="590" t="s">
        <v>28</v>
      </c>
      <c r="C12" s="590"/>
      <c r="D12" s="15"/>
      <c r="E12" s="591" t="s">
        <v>29</v>
      </c>
      <c r="F12" s="591"/>
      <c r="G12" s="592" t="s">
        <v>30</v>
      </c>
      <c r="H12" s="592"/>
      <c r="I12" s="593" t="s">
        <v>31</v>
      </c>
      <c r="J12" s="593"/>
      <c r="K12" s="590" t="s">
        <v>13</v>
      </c>
      <c r="L12" s="590"/>
      <c r="M12" s="16" t="s">
        <v>32</v>
      </c>
      <c r="N12" s="590" t="s">
        <v>33</v>
      </c>
      <c r="O12" s="590"/>
      <c r="P12" s="594" t="s">
        <v>34</v>
      </c>
      <c r="Q12" s="594"/>
      <c r="R12" s="602" t="s">
        <v>35</v>
      </c>
      <c r="S12" s="602"/>
      <c r="T12" s="603" t="s">
        <v>36</v>
      </c>
      <c r="U12" s="603"/>
    </row>
    <row r="13" spans="1:21" ht="14.25" customHeight="1" x14ac:dyDescent="0.25">
      <c r="A13" s="14"/>
      <c r="B13" s="590" t="s">
        <v>37</v>
      </c>
      <c r="C13" s="590"/>
      <c r="D13" s="17"/>
      <c r="E13" s="591"/>
      <c r="F13" s="591"/>
      <c r="G13" s="631" t="s">
        <v>38</v>
      </c>
      <c r="H13" s="631"/>
      <c r="I13" s="593" t="s">
        <v>12</v>
      </c>
      <c r="J13" s="593"/>
      <c r="K13" s="632"/>
      <c r="L13" s="632"/>
      <c r="M13" s="16" t="s">
        <v>39</v>
      </c>
      <c r="N13" s="633" t="s">
        <v>38</v>
      </c>
      <c r="O13" s="633"/>
      <c r="P13" s="634" t="s">
        <v>40</v>
      </c>
      <c r="Q13" s="634"/>
      <c r="R13" s="575"/>
      <c r="S13" s="575"/>
      <c r="T13" s="625" t="s">
        <v>41</v>
      </c>
      <c r="U13" s="625"/>
    </row>
    <row r="14" spans="1:21" ht="14.25" customHeight="1" x14ac:dyDescent="0.25">
      <c r="A14" s="18"/>
      <c r="B14" s="626" t="s">
        <v>42</v>
      </c>
      <c r="C14" s="626"/>
      <c r="D14" s="19" t="s">
        <v>43</v>
      </c>
      <c r="E14" s="627" t="s">
        <v>44</v>
      </c>
      <c r="F14" s="627"/>
      <c r="G14" s="628" t="s">
        <v>45</v>
      </c>
      <c r="H14" s="628"/>
      <c r="I14" s="629" t="s">
        <v>46</v>
      </c>
      <c r="J14" s="629"/>
      <c r="K14" s="626" t="s">
        <v>47</v>
      </c>
      <c r="L14" s="626"/>
      <c r="M14" s="20" t="s">
        <v>48</v>
      </c>
      <c r="N14" s="19" t="s">
        <v>49</v>
      </c>
      <c r="O14" s="21" t="s">
        <v>50</v>
      </c>
      <c r="P14" s="630" t="s">
        <v>51</v>
      </c>
      <c r="Q14" s="630"/>
      <c r="R14" s="626" t="s">
        <v>52</v>
      </c>
      <c r="S14" s="626"/>
      <c r="T14" s="626" t="s">
        <v>53</v>
      </c>
      <c r="U14" s="626"/>
    </row>
    <row r="15" spans="1:21" ht="14.25" customHeight="1" x14ac:dyDescent="0.25">
      <c r="A15" s="22"/>
      <c r="B15" s="10"/>
      <c r="C15" s="10"/>
      <c r="D15" s="640" t="s">
        <v>54</v>
      </c>
      <c r="G15" s="22"/>
      <c r="H15" s="23"/>
      <c r="I15" s="24"/>
      <c r="J15" s="23"/>
      <c r="K15" s="24"/>
      <c r="L15" s="23"/>
      <c r="N15" s="24"/>
      <c r="O15" s="25"/>
      <c r="R15" s="642"/>
      <c r="S15" s="642"/>
      <c r="T15" s="22"/>
      <c r="U15" s="26"/>
    </row>
    <row r="16" spans="1:21" ht="14.25" customHeight="1" x14ac:dyDescent="0.25">
      <c r="A16" s="24"/>
      <c r="B16" s="10"/>
      <c r="C16" s="10"/>
      <c r="D16" s="641"/>
      <c r="G16" s="24"/>
      <c r="H16" s="23"/>
      <c r="I16" s="24"/>
      <c r="J16" s="23"/>
      <c r="K16" s="24"/>
      <c r="L16" s="23"/>
      <c r="N16" s="24"/>
      <c r="O16" s="27"/>
      <c r="Q16" s="28"/>
      <c r="R16" s="616"/>
      <c r="S16" s="616"/>
      <c r="T16" s="24"/>
      <c r="U16" s="23"/>
    </row>
    <row r="17" spans="1:21" ht="15.9" customHeight="1" x14ac:dyDescent="0.25">
      <c r="A17" s="29">
        <v>1</v>
      </c>
      <c r="B17" s="30">
        <v>2111</v>
      </c>
      <c r="C17" s="31" t="s">
        <v>213</v>
      </c>
      <c r="D17" s="32" t="s">
        <v>244</v>
      </c>
      <c r="E17" s="33" t="s">
        <v>208</v>
      </c>
      <c r="F17" s="34" t="s">
        <v>49</v>
      </c>
      <c r="G17" s="404">
        <v>22.42</v>
      </c>
      <c r="H17" s="405"/>
      <c r="I17" s="406" t="s">
        <v>205</v>
      </c>
      <c r="J17" s="407"/>
      <c r="K17" s="36">
        <v>94</v>
      </c>
      <c r="L17" s="35"/>
      <c r="M17" s="412">
        <f t="shared" ref="M17:M25" si="0">G17*K17</f>
        <v>2107</v>
      </c>
      <c r="N17" s="426">
        <v>200</v>
      </c>
      <c r="O17" s="38"/>
      <c r="P17" s="39">
        <f t="shared" ref="P17:P24" si="1">IF(N17&gt;0,M17/N17,0)</f>
        <v>10.54</v>
      </c>
      <c r="Q17" s="40"/>
      <c r="R17" s="41">
        <f t="shared" ref="R17:R24" si="2">IF(P17&gt;0,P17/K17,0)</f>
        <v>0.11</v>
      </c>
      <c r="S17" s="40"/>
      <c r="T17" s="39">
        <f>P17*$N$8</f>
        <v>258.23</v>
      </c>
      <c r="U17" s="42"/>
    </row>
    <row r="18" spans="1:21" ht="15.9" customHeight="1" x14ac:dyDescent="0.25">
      <c r="A18" s="29">
        <v>2</v>
      </c>
      <c r="B18" s="30">
        <v>2111</v>
      </c>
      <c r="C18" s="31" t="s">
        <v>215</v>
      </c>
      <c r="D18" s="32" t="s">
        <v>244</v>
      </c>
      <c r="E18" s="33" t="s">
        <v>204</v>
      </c>
      <c r="F18" s="34" t="s">
        <v>55</v>
      </c>
      <c r="G18" s="404">
        <v>7.6</v>
      </c>
      <c r="H18" s="405"/>
      <c r="I18" s="406" t="s">
        <v>205</v>
      </c>
      <c r="J18" s="407"/>
      <c r="K18" s="36">
        <v>94</v>
      </c>
      <c r="L18" s="35"/>
      <c r="M18" s="412">
        <f t="shared" si="0"/>
        <v>714</v>
      </c>
      <c r="N18" s="426">
        <v>225</v>
      </c>
      <c r="O18" s="38"/>
      <c r="P18" s="39">
        <f t="shared" si="1"/>
        <v>3.17</v>
      </c>
      <c r="Q18" s="40"/>
      <c r="R18" s="41">
        <f t="shared" si="2"/>
        <v>0.03</v>
      </c>
      <c r="S18" s="40"/>
      <c r="T18" s="39">
        <f t="shared" ref="T18:T74" si="3">P18*$N$8</f>
        <v>77.67</v>
      </c>
      <c r="U18" s="42"/>
    </row>
    <row r="19" spans="1:21" ht="15.9" customHeight="1" x14ac:dyDescent="0.25">
      <c r="A19" s="29">
        <v>3</v>
      </c>
      <c r="B19" s="43">
        <v>2161</v>
      </c>
      <c r="C19" s="44"/>
      <c r="D19" s="32" t="s">
        <v>245</v>
      </c>
      <c r="E19" s="45" t="s">
        <v>208</v>
      </c>
      <c r="F19" s="46" t="s">
        <v>49</v>
      </c>
      <c r="G19" s="404">
        <v>15.56</v>
      </c>
      <c r="H19" s="47"/>
      <c r="I19" s="406" t="s">
        <v>206</v>
      </c>
      <c r="J19" s="409"/>
      <c r="K19" s="36">
        <v>188</v>
      </c>
      <c r="L19" s="35"/>
      <c r="M19" s="412">
        <f t="shared" si="0"/>
        <v>2925</v>
      </c>
      <c r="N19" s="426">
        <v>225</v>
      </c>
      <c r="O19" s="38"/>
      <c r="P19" s="39">
        <f t="shared" si="1"/>
        <v>13</v>
      </c>
      <c r="Q19" s="40"/>
      <c r="R19" s="41">
        <f t="shared" si="2"/>
        <v>7.0000000000000007E-2</v>
      </c>
      <c r="S19" s="40"/>
      <c r="T19" s="39">
        <f t="shared" si="3"/>
        <v>318.5</v>
      </c>
      <c r="U19" s="42"/>
    </row>
    <row r="20" spans="1:21" ht="15.9" customHeight="1" x14ac:dyDescent="0.25">
      <c r="A20" s="29">
        <v>4</v>
      </c>
      <c r="B20" s="30">
        <v>2311</v>
      </c>
      <c r="C20" s="31"/>
      <c r="D20" s="48" t="s">
        <v>236</v>
      </c>
      <c r="E20" s="33" t="s">
        <v>208</v>
      </c>
      <c r="F20" s="34" t="s">
        <v>49</v>
      </c>
      <c r="G20" s="404">
        <v>14.9</v>
      </c>
      <c r="H20" s="47"/>
      <c r="I20" s="406" t="s">
        <v>205</v>
      </c>
      <c r="J20" s="409"/>
      <c r="K20" s="36">
        <v>94</v>
      </c>
      <c r="L20" s="35"/>
      <c r="M20" s="412">
        <f t="shared" si="0"/>
        <v>1401</v>
      </c>
      <c r="N20" s="426">
        <v>150</v>
      </c>
      <c r="O20" s="38"/>
      <c r="P20" s="39">
        <f t="shared" si="1"/>
        <v>9.34</v>
      </c>
      <c r="Q20" s="40"/>
      <c r="R20" s="41">
        <f t="shared" si="2"/>
        <v>0.1</v>
      </c>
      <c r="S20" s="40"/>
      <c r="T20" s="39">
        <f t="shared" si="3"/>
        <v>228.83</v>
      </c>
      <c r="U20" s="42"/>
    </row>
    <row r="21" spans="1:21" ht="15.9" customHeight="1" x14ac:dyDescent="0.25">
      <c r="A21" s="29">
        <v>5</v>
      </c>
      <c r="B21" s="30">
        <v>2322</v>
      </c>
      <c r="C21" s="31"/>
      <c r="D21" s="48" t="s">
        <v>246</v>
      </c>
      <c r="E21" s="33" t="s">
        <v>207</v>
      </c>
      <c r="F21" s="34" t="s">
        <v>56</v>
      </c>
      <c r="G21" s="404">
        <v>9.32</v>
      </c>
      <c r="H21" s="47"/>
      <c r="I21" s="406" t="s">
        <v>205</v>
      </c>
      <c r="J21" s="409"/>
      <c r="K21" s="36">
        <v>94</v>
      </c>
      <c r="L21" s="35"/>
      <c r="M21" s="412">
        <f t="shared" si="0"/>
        <v>876</v>
      </c>
      <c r="N21" s="426">
        <v>225</v>
      </c>
      <c r="O21" s="38"/>
      <c r="P21" s="39">
        <f t="shared" si="1"/>
        <v>3.89</v>
      </c>
      <c r="Q21" s="40"/>
      <c r="R21" s="41">
        <f t="shared" si="2"/>
        <v>0.04</v>
      </c>
      <c r="S21" s="40"/>
      <c r="T21" s="39">
        <f t="shared" si="3"/>
        <v>95.31</v>
      </c>
      <c r="U21" s="42"/>
    </row>
    <row r="22" spans="1:21" ht="15.9" customHeight="1" x14ac:dyDescent="0.25">
      <c r="A22" s="29">
        <v>6</v>
      </c>
      <c r="B22" s="30">
        <v>2711</v>
      </c>
      <c r="C22" s="31"/>
      <c r="D22" s="48" t="s">
        <v>230</v>
      </c>
      <c r="E22" s="33" t="s">
        <v>208</v>
      </c>
      <c r="F22" s="34" t="s">
        <v>49</v>
      </c>
      <c r="G22" s="404">
        <v>37.54</v>
      </c>
      <c r="H22" s="47"/>
      <c r="I22" s="406" t="s">
        <v>206</v>
      </c>
      <c r="J22" s="409"/>
      <c r="K22" s="36">
        <v>188</v>
      </c>
      <c r="L22" s="35"/>
      <c r="M22" s="412">
        <f t="shared" si="0"/>
        <v>7058</v>
      </c>
      <c r="N22" s="426">
        <v>200</v>
      </c>
      <c r="O22" s="38"/>
      <c r="P22" s="39">
        <f t="shared" si="1"/>
        <v>35.29</v>
      </c>
      <c r="Q22" s="40"/>
      <c r="R22" s="41">
        <f t="shared" si="2"/>
        <v>0.19</v>
      </c>
      <c r="S22" s="40"/>
      <c r="T22" s="39">
        <f t="shared" si="3"/>
        <v>864.61</v>
      </c>
      <c r="U22" s="42"/>
    </row>
    <row r="23" spans="1:21" ht="15.9" customHeight="1" x14ac:dyDescent="0.25">
      <c r="A23" s="29">
        <v>7</v>
      </c>
      <c r="B23" s="30">
        <v>2761</v>
      </c>
      <c r="C23" s="31"/>
      <c r="D23" s="48" t="s">
        <v>247</v>
      </c>
      <c r="E23" s="33" t="s">
        <v>207</v>
      </c>
      <c r="F23" s="34" t="s">
        <v>56</v>
      </c>
      <c r="G23" s="404">
        <v>13.62</v>
      </c>
      <c r="H23" s="47"/>
      <c r="I23" s="406" t="s">
        <v>238</v>
      </c>
      <c r="J23" s="409"/>
      <c r="K23" s="36"/>
      <c r="L23" s="35"/>
      <c r="M23" s="412">
        <f t="shared" si="0"/>
        <v>0</v>
      </c>
      <c r="N23" s="483"/>
      <c r="O23" s="38"/>
      <c r="P23" s="39">
        <f t="shared" si="1"/>
        <v>0</v>
      </c>
      <c r="Q23" s="40"/>
      <c r="R23" s="41">
        <f t="shared" si="2"/>
        <v>0</v>
      </c>
      <c r="S23" s="40"/>
      <c r="T23" s="39">
        <f t="shared" si="3"/>
        <v>0</v>
      </c>
      <c r="U23" s="42"/>
    </row>
    <row r="24" spans="1:21" ht="15.9" customHeight="1" x14ac:dyDescent="0.25">
      <c r="A24" s="29">
        <v>8</v>
      </c>
      <c r="B24" s="30">
        <v>2771</v>
      </c>
      <c r="C24" s="31"/>
      <c r="D24" s="48" t="s">
        <v>248</v>
      </c>
      <c r="E24" s="33" t="s">
        <v>207</v>
      </c>
      <c r="F24" s="34" t="s">
        <v>56</v>
      </c>
      <c r="G24" s="404">
        <v>6.08</v>
      </c>
      <c r="H24" s="47"/>
      <c r="I24" s="406" t="s">
        <v>238</v>
      </c>
      <c r="J24" s="409"/>
      <c r="K24" s="36"/>
      <c r="L24" s="35"/>
      <c r="M24" s="412">
        <f t="shared" si="0"/>
        <v>0</v>
      </c>
      <c r="N24" s="483"/>
      <c r="O24" s="38"/>
      <c r="P24" s="39">
        <f t="shared" si="1"/>
        <v>0</v>
      </c>
      <c r="Q24" s="40"/>
      <c r="R24" s="41">
        <f t="shared" si="2"/>
        <v>0</v>
      </c>
      <c r="S24" s="40"/>
      <c r="T24" s="39">
        <f t="shared" si="3"/>
        <v>0</v>
      </c>
      <c r="U24" s="42"/>
    </row>
    <row r="25" spans="1:21" ht="15.9" customHeight="1" x14ac:dyDescent="0.25">
      <c r="A25" s="29">
        <v>9</v>
      </c>
      <c r="B25" s="30">
        <v>2811</v>
      </c>
      <c r="C25" s="31"/>
      <c r="D25" s="48" t="s">
        <v>249</v>
      </c>
      <c r="E25" s="33" t="s">
        <v>207</v>
      </c>
      <c r="F25" s="34" t="s">
        <v>56</v>
      </c>
      <c r="G25" s="404">
        <v>12.46</v>
      </c>
      <c r="H25" s="47"/>
      <c r="I25" s="406" t="s">
        <v>205</v>
      </c>
      <c r="J25" s="409"/>
      <c r="K25" s="36">
        <v>94</v>
      </c>
      <c r="L25" s="35"/>
      <c r="M25" s="412">
        <f t="shared" si="0"/>
        <v>1171</v>
      </c>
      <c r="N25" s="427">
        <v>180</v>
      </c>
      <c r="O25" s="38"/>
      <c r="P25" s="39">
        <f>IF(N25&gt;0,M25/N25,0)</f>
        <v>6.51</v>
      </c>
      <c r="Q25" s="40"/>
      <c r="R25" s="41">
        <f>IF(P25&gt;0,P25/K25,0)</f>
        <v>7.0000000000000007E-2</v>
      </c>
      <c r="S25" s="40"/>
      <c r="T25" s="39">
        <f t="shared" si="3"/>
        <v>159.5</v>
      </c>
      <c r="U25" s="42"/>
    </row>
    <row r="26" spans="1:21" ht="15.9" customHeight="1" x14ac:dyDescent="0.25">
      <c r="A26" s="29">
        <v>10</v>
      </c>
      <c r="B26" s="30">
        <v>2861</v>
      </c>
      <c r="C26" s="31" t="s">
        <v>213</v>
      </c>
      <c r="D26" s="48" t="s">
        <v>240</v>
      </c>
      <c r="E26" s="33" t="s">
        <v>207</v>
      </c>
      <c r="F26" s="434"/>
      <c r="G26" s="50">
        <v>2.08</v>
      </c>
      <c r="H26" s="51"/>
      <c r="I26" s="406" t="s">
        <v>211</v>
      </c>
      <c r="J26" s="49"/>
      <c r="K26" s="36"/>
      <c r="L26" s="35"/>
      <c r="M26" s="412"/>
      <c r="N26" s="439"/>
      <c r="O26" s="38"/>
      <c r="P26" s="39">
        <f>IF(N26&gt;0,M26/N26,0)</f>
        <v>0</v>
      </c>
      <c r="Q26" s="40"/>
      <c r="R26" s="41">
        <f>IF(P26&gt;0,P26/K26,0)</f>
        <v>0</v>
      </c>
      <c r="S26" s="40"/>
      <c r="T26" s="39">
        <f t="shared" si="3"/>
        <v>0</v>
      </c>
      <c r="U26" s="42"/>
    </row>
    <row r="27" spans="1:21" ht="15.9" customHeight="1" x14ac:dyDescent="0.25">
      <c r="A27" s="29">
        <v>11</v>
      </c>
      <c r="B27" s="30">
        <v>2861</v>
      </c>
      <c r="C27" s="31" t="s">
        <v>215</v>
      </c>
      <c r="D27" s="48" t="s">
        <v>250</v>
      </c>
      <c r="E27" s="33" t="s">
        <v>251</v>
      </c>
      <c r="F27" s="434"/>
      <c r="G27" s="50">
        <v>7.25</v>
      </c>
      <c r="H27" s="51"/>
      <c r="I27" s="406" t="s">
        <v>211</v>
      </c>
      <c r="J27" s="49"/>
      <c r="K27" s="36"/>
      <c r="L27" s="35"/>
      <c r="M27" s="412">
        <f>G27*K27</f>
        <v>0</v>
      </c>
      <c r="N27" s="439"/>
      <c r="O27" s="38"/>
      <c r="P27" s="39">
        <f>IF(N27&gt;0,M27/N27,0)</f>
        <v>0</v>
      </c>
      <c r="Q27" s="40"/>
      <c r="R27" s="41">
        <f>IF(P27&gt;0,P27/K27,0)</f>
        <v>0</v>
      </c>
      <c r="S27" s="40"/>
      <c r="T27" s="39">
        <f t="shared" si="3"/>
        <v>0</v>
      </c>
      <c r="U27" s="42"/>
    </row>
    <row r="28" spans="1:21" ht="15.9" customHeight="1" x14ac:dyDescent="0.25">
      <c r="A28" s="29">
        <v>12</v>
      </c>
      <c r="B28" s="30">
        <v>2868</v>
      </c>
      <c r="C28" s="31"/>
      <c r="D28" s="48" t="s">
        <v>237</v>
      </c>
      <c r="E28" s="33" t="s">
        <v>210</v>
      </c>
      <c r="F28" s="434"/>
      <c r="G28" s="50">
        <v>47.84</v>
      </c>
      <c r="H28" s="51"/>
      <c r="I28" s="406" t="s">
        <v>211</v>
      </c>
      <c r="J28" s="49"/>
      <c r="K28" s="36"/>
      <c r="L28" s="35"/>
      <c r="M28" s="412"/>
      <c r="N28" s="411"/>
      <c r="O28" s="38"/>
      <c r="P28" s="39">
        <f>IF(N28&gt;0,M28/N28,0)</f>
        <v>0</v>
      </c>
      <c r="Q28" s="40"/>
      <c r="R28" s="41">
        <f>IF(P28&gt;0,P28/K28,0)</f>
        <v>0</v>
      </c>
      <c r="S28" s="40"/>
      <c r="T28" s="39">
        <f t="shared" si="3"/>
        <v>0</v>
      </c>
      <c r="U28" s="42"/>
    </row>
    <row r="29" spans="1:21" ht="15.9" customHeight="1" x14ac:dyDescent="0.25">
      <c r="A29" s="29">
        <v>13</v>
      </c>
      <c r="B29" s="30">
        <v>2899</v>
      </c>
      <c r="C29" s="31"/>
      <c r="D29" s="48" t="s">
        <v>231</v>
      </c>
      <c r="E29" s="33" t="s">
        <v>233</v>
      </c>
      <c r="F29" s="434"/>
      <c r="G29" s="50">
        <v>28.33</v>
      </c>
      <c r="H29" s="51"/>
      <c r="I29" s="406" t="s">
        <v>209</v>
      </c>
      <c r="J29" s="49"/>
      <c r="K29" s="36"/>
      <c r="L29" s="35"/>
      <c r="M29" s="412"/>
      <c r="N29" s="411"/>
      <c r="O29" s="38"/>
      <c r="P29" s="39">
        <f t="shared" ref="P29:P34" si="4">IF(N29&gt;0,M29/N29,0)</f>
        <v>0</v>
      </c>
      <c r="Q29" s="40"/>
      <c r="R29" s="41">
        <f t="shared" ref="R29:R34" si="5">IF(P29&gt;0,P29/K29,0)</f>
        <v>0</v>
      </c>
      <c r="S29" s="40"/>
      <c r="T29" s="39">
        <f t="shared" si="3"/>
        <v>0</v>
      </c>
      <c r="U29" s="42"/>
    </row>
    <row r="30" spans="1:21" ht="15.9" customHeight="1" x14ac:dyDescent="0.25">
      <c r="A30" s="29">
        <v>14</v>
      </c>
      <c r="B30" s="30">
        <v>3111</v>
      </c>
      <c r="C30" s="31"/>
      <c r="D30" s="48" t="s">
        <v>212</v>
      </c>
      <c r="E30" s="33" t="s">
        <v>207</v>
      </c>
      <c r="F30" s="434"/>
      <c r="G30" s="404">
        <v>8.4700000000000006</v>
      </c>
      <c r="H30" s="47"/>
      <c r="I30" s="406" t="s">
        <v>206</v>
      </c>
      <c r="J30" s="409"/>
      <c r="K30" s="36">
        <v>188</v>
      </c>
      <c r="L30" s="35"/>
      <c r="M30" s="412">
        <f t="shared" ref="M30:M59" si="6">G30*K30</f>
        <v>1592</v>
      </c>
      <c r="N30" s="427">
        <v>100</v>
      </c>
      <c r="O30" s="38"/>
      <c r="P30" s="39">
        <f t="shared" si="4"/>
        <v>15.92</v>
      </c>
      <c r="Q30" s="40"/>
      <c r="R30" s="41">
        <f t="shared" si="5"/>
        <v>0.08</v>
      </c>
      <c r="S30" s="40"/>
      <c r="T30" s="39">
        <f t="shared" si="3"/>
        <v>390.04</v>
      </c>
      <c r="U30" s="42"/>
    </row>
    <row r="31" spans="1:21" ht="15.9" customHeight="1" x14ac:dyDescent="0.25">
      <c r="A31" s="29">
        <v>15</v>
      </c>
      <c r="B31" s="30">
        <v>3121</v>
      </c>
      <c r="C31" s="31"/>
      <c r="D31" s="48" t="s">
        <v>232</v>
      </c>
      <c r="E31" s="33" t="s">
        <v>207</v>
      </c>
      <c r="F31" s="434"/>
      <c r="G31" s="404">
        <v>4.75</v>
      </c>
      <c r="H31" s="47"/>
      <c r="I31" s="406" t="s">
        <v>206</v>
      </c>
      <c r="J31" s="409"/>
      <c r="K31" s="36">
        <v>188</v>
      </c>
      <c r="L31" s="35"/>
      <c r="M31" s="412">
        <f t="shared" si="6"/>
        <v>893</v>
      </c>
      <c r="N31" s="427">
        <v>80</v>
      </c>
      <c r="O31" s="38"/>
      <c r="P31" s="39">
        <f t="shared" si="4"/>
        <v>11.16</v>
      </c>
      <c r="Q31" s="40"/>
      <c r="R31" s="41">
        <f t="shared" si="5"/>
        <v>0.06</v>
      </c>
      <c r="S31" s="40"/>
      <c r="T31" s="39">
        <f t="shared" si="3"/>
        <v>273.42</v>
      </c>
      <c r="U31" s="42"/>
    </row>
    <row r="32" spans="1:21" ht="15.9" customHeight="1" x14ac:dyDescent="0.25">
      <c r="A32" s="29">
        <v>16</v>
      </c>
      <c r="B32" s="30">
        <v>3161</v>
      </c>
      <c r="C32" s="31"/>
      <c r="D32" s="48" t="s">
        <v>252</v>
      </c>
      <c r="E32" s="33" t="s">
        <v>207</v>
      </c>
      <c r="F32" s="434"/>
      <c r="G32" s="404">
        <v>65.39</v>
      </c>
      <c r="H32" s="47"/>
      <c r="I32" s="406" t="s">
        <v>206</v>
      </c>
      <c r="J32" s="409"/>
      <c r="K32" s="36">
        <v>188</v>
      </c>
      <c r="L32" s="35"/>
      <c r="M32" s="412">
        <f t="shared" si="6"/>
        <v>12293</v>
      </c>
      <c r="N32" s="427">
        <v>80</v>
      </c>
      <c r="O32" s="38"/>
      <c r="P32" s="39">
        <f t="shared" si="4"/>
        <v>153.66</v>
      </c>
      <c r="Q32" s="40"/>
      <c r="R32" s="41">
        <f t="shared" si="5"/>
        <v>0.82</v>
      </c>
      <c r="S32" s="40"/>
      <c r="T32" s="39">
        <f t="shared" si="3"/>
        <v>3764.67</v>
      </c>
      <c r="U32" s="42"/>
    </row>
    <row r="33" spans="1:21" ht="15.9" customHeight="1" x14ac:dyDescent="0.25">
      <c r="A33" s="29">
        <v>17</v>
      </c>
      <c r="B33" s="30">
        <v>4111</v>
      </c>
      <c r="C33" s="31" t="s">
        <v>213</v>
      </c>
      <c r="D33" s="48" t="s">
        <v>214</v>
      </c>
      <c r="E33" s="53" t="s">
        <v>204</v>
      </c>
      <c r="F33" s="54" t="s">
        <v>55</v>
      </c>
      <c r="G33" s="50">
        <v>4.7699999999999996</v>
      </c>
      <c r="H33" s="51"/>
      <c r="I33" s="52" t="s">
        <v>206</v>
      </c>
      <c r="J33" s="49"/>
      <c r="K33" s="36">
        <v>188</v>
      </c>
      <c r="L33" s="35"/>
      <c r="M33" s="412">
        <f t="shared" si="6"/>
        <v>897</v>
      </c>
      <c r="N33" s="427">
        <v>75</v>
      </c>
      <c r="O33" s="38"/>
      <c r="P33" s="39">
        <f t="shared" si="4"/>
        <v>11.96</v>
      </c>
      <c r="Q33" s="40"/>
      <c r="R33" s="41">
        <f t="shared" si="5"/>
        <v>0.06</v>
      </c>
      <c r="S33" s="40"/>
      <c r="T33" s="39">
        <f t="shared" si="3"/>
        <v>293.02</v>
      </c>
      <c r="U33" s="42"/>
    </row>
    <row r="34" spans="1:21" ht="15.9" customHeight="1" x14ac:dyDescent="0.25">
      <c r="A34" s="29">
        <v>18</v>
      </c>
      <c r="B34" s="30">
        <v>4111</v>
      </c>
      <c r="C34" s="31" t="s">
        <v>215</v>
      </c>
      <c r="D34" s="48" t="s">
        <v>214</v>
      </c>
      <c r="E34" s="53" t="s">
        <v>207</v>
      </c>
      <c r="F34" s="54" t="s">
        <v>56</v>
      </c>
      <c r="G34" s="50">
        <v>10.93</v>
      </c>
      <c r="H34" s="51"/>
      <c r="I34" s="52" t="s">
        <v>206</v>
      </c>
      <c r="J34" s="49"/>
      <c r="K34" s="36">
        <v>188</v>
      </c>
      <c r="L34" s="35"/>
      <c r="M34" s="412">
        <f t="shared" si="6"/>
        <v>2055</v>
      </c>
      <c r="N34" s="427">
        <v>75</v>
      </c>
      <c r="O34" s="38"/>
      <c r="P34" s="39">
        <f t="shared" si="4"/>
        <v>27.4</v>
      </c>
      <c r="Q34" s="40"/>
      <c r="R34" s="41">
        <f t="shared" si="5"/>
        <v>0.15</v>
      </c>
      <c r="S34" s="40"/>
      <c r="T34" s="39">
        <f t="shared" si="3"/>
        <v>671.3</v>
      </c>
      <c r="U34" s="42"/>
    </row>
    <row r="35" spans="1:21" ht="15.9" customHeight="1" x14ac:dyDescent="0.25">
      <c r="A35" s="29">
        <v>19</v>
      </c>
      <c r="B35" s="30">
        <v>4121</v>
      </c>
      <c r="C35" s="31"/>
      <c r="D35" s="48" t="s">
        <v>253</v>
      </c>
      <c r="E35" s="53" t="s">
        <v>207</v>
      </c>
      <c r="F35" s="54" t="s">
        <v>56</v>
      </c>
      <c r="G35" s="50">
        <v>136.78</v>
      </c>
      <c r="H35" s="51"/>
      <c r="I35" s="52" t="s">
        <v>206</v>
      </c>
      <c r="J35" s="49"/>
      <c r="K35" s="36">
        <v>188</v>
      </c>
      <c r="L35" s="35"/>
      <c r="M35" s="412">
        <f t="shared" si="6"/>
        <v>25715</v>
      </c>
      <c r="N35" s="427">
        <v>300</v>
      </c>
      <c r="O35" s="38"/>
      <c r="P35" s="39">
        <f t="shared" ref="P35:P73" si="7">IF(N35&gt;0,M35/N35,0)</f>
        <v>85.72</v>
      </c>
      <c r="Q35" s="40"/>
      <c r="R35" s="41">
        <f t="shared" ref="R35:R73" si="8">IF(P35&gt;0,P35/K35,0)</f>
        <v>0.46</v>
      </c>
      <c r="S35" s="40"/>
      <c r="T35" s="39">
        <f t="shared" si="3"/>
        <v>2100.14</v>
      </c>
      <c r="U35" s="42"/>
    </row>
    <row r="36" spans="1:21" ht="15.9" customHeight="1" x14ac:dyDescent="0.25">
      <c r="A36" s="29">
        <v>20</v>
      </c>
      <c r="B36" s="30">
        <v>4211</v>
      </c>
      <c r="C36" s="31" t="s">
        <v>213</v>
      </c>
      <c r="D36" s="48" t="s">
        <v>217</v>
      </c>
      <c r="E36" s="53" t="s">
        <v>207</v>
      </c>
      <c r="F36" s="54" t="s">
        <v>56</v>
      </c>
      <c r="G36" s="50">
        <v>41.65</v>
      </c>
      <c r="H36" s="51"/>
      <c r="I36" s="52" t="s">
        <v>205</v>
      </c>
      <c r="J36" s="49"/>
      <c r="K36" s="36">
        <v>94</v>
      </c>
      <c r="L36" s="35"/>
      <c r="M36" s="412">
        <f t="shared" si="6"/>
        <v>3915</v>
      </c>
      <c r="N36" s="426">
        <v>360</v>
      </c>
      <c r="O36" s="38"/>
      <c r="P36" s="39">
        <f t="shared" si="7"/>
        <v>10.88</v>
      </c>
      <c r="Q36" s="40"/>
      <c r="R36" s="41">
        <f t="shared" si="8"/>
        <v>0.12</v>
      </c>
      <c r="S36" s="40"/>
      <c r="T36" s="39">
        <f t="shared" si="3"/>
        <v>266.56</v>
      </c>
      <c r="U36" s="42"/>
    </row>
    <row r="37" spans="1:21" ht="15.9" customHeight="1" x14ac:dyDescent="0.25">
      <c r="A37" s="29">
        <v>21</v>
      </c>
      <c r="B37" s="30">
        <v>4211</v>
      </c>
      <c r="C37" s="31" t="s">
        <v>215</v>
      </c>
      <c r="D37" s="48" t="s">
        <v>217</v>
      </c>
      <c r="E37" s="53" t="s">
        <v>207</v>
      </c>
      <c r="F37" s="54" t="s">
        <v>56</v>
      </c>
      <c r="G37" s="50">
        <v>90.11</v>
      </c>
      <c r="H37" s="51"/>
      <c r="I37" s="52" t="s">
        <v>206</v>
      </c>
      <c r="J37" s="49"/>
      <c r="K37" s="36">
        <v>188</v>
      </c>
      <c r="L37" s="35"/>
      <c r="M37" s="412">
        <f t="shared" si="6"/>
        <v>16941</v>
      </c>
      <c r="N37" s="426">
        <v>300</v>
      </c>
      <c r="O37" s="38"/>
      <c r="P37" s="39">
        <f t="shared" si="7"/>
        <v>56.47</v>
      </c>
      <c r="Q37" s="40"/>
      <c r="R37" s="41">
        <f t="shared" si="8"/>
        <v>0.3</v>
      </c>
      <c r="S37" s="40"/>
      <c r="T37" s="39">
        <f t="shared" si="3"/>
        <v>1383.52</v>
      </c>
      <c r="U37" s="42"/>
    </row>
    <row r="38" spans="1:21" ht="15.9" customHeight="1" x14ac:dyDescent="0.25">
      <c r="A38" s="29">
        <v>22</v>
      </c>
      <c r="B38" s="30">
        <v>4221</v>
      </c>
      <c r="C38" s="31"/>
      <c r="D38" s="48" t="s">
        <v>218</v>
      </c>
      <c r="E38" s="53" t="s">
        <v>207</v>
      </c>
      <c r="F38" s="54" t="s">
        <v>56</v>
      </c>
      <c r="G38" s="50">
        <v>110.66</v>
      </c>
      <c r="H38" s="51"/>
      <c r="I38" s="52" t="s">
        <v>205</v>
      </c>
      <c r="J38" s="49"/>
      <c r="K38" s="36">
        <v>94</v>
      </c>
      <c r="L38" s="35"/>
      <c r="M38" s="412">
        <f t="shared" si="6"/>
        <v>10402</v>
      </c>
      <c r="N38" s="426">
        <v>400</v>
      </c>
      <c r="O38" s="38"/>
      <c r="P38" s="39">
        <f t="shared" si="7"/>
        <v>26.01</v>
      </c>
      <c r="Q38" s="40"/>
      <c r="R38" s="41">
        <f t="shared" si="8"/>
        <v>0.28000000000000003</v>
      </c>
      <c r="S38" s="40"/>
      <c r="T38" s="39">
        <f t="shared" si="3"/>
        <v>637.25</v>
      </c>
      <c r="U38" s="42"/>
    </row>
    <row r="39" spans="1:21" ht="15.9" customHeight="1" x14ac:dyDescent="0.25">
      <c r="A39" s="29">
        <v>23</v>
      </c>
      <c r="B39" s="30">
        <v>4231</v>
      </c>
      <c r="C39" s="31" t="s">
        <v>213</v>
      </c>
      <c r="D39" s="48" t="s">
        <v>219</v>
      </c>
      <c r="E39" s="53" t="s">
        <v>207</v>
      </c>
      <c r="F39" s="54" t="s">
        <v>56</v>
      </c>
      <c r="G39" s="50">
        <v>42.91</v>
      </c>
      <c r="H39" s="51"/>
      <c r="I39" s="52" t="s">
        <v>205</v>
      </c>
      <c r="J39" s="49"/>
      <c r="K39" s="36">
        <v>94</v>
      </c>
      <c r="L39" s="35"/>
      <c r="M39" s="412">
        <f t="shared" si="6"/>
        <v>4034</v>
      </c>
      <c r="N39" s="426">
        <v>360</v>
      </c>
      <c r="O39" s="38"/>
      <c r="P39" s="39">
        <f t="shared" si="7"/>
        <v>11.21</v>
      </c>
      <c r="Q39" s="40"/>
      <c r="R39" s="41">
        <f t="shared" si="8"/>
        <v>0.12</v>
      </c>
      <c r="S39" s="40"/>
      <c r="T39" s="39">
        <f t="shared" si="3"/>
        <v>274.64999999999998</v>
      </c>
      <c r="U39" s="42"/>
    </row>
    <row r="40" spans="1:21" ht="15.9" customHeight="1" x14ac:dyDescent="0.25">
      <c r="A40" s="29">
        <v>24</v>
      </c>
      <c r="B40" s="30">
        <v>4231</v>
      </c>
      <c r="C40" s="31" t="s">
        <v>215</v>
      </c>
      <c r="D40" s="48" t="s">
        <v>219</v>
      </c>
      <c r="E40" s="53" t="s">
        <v>210</v>
      </c>
      <c r="F40" s="484"/>
      <c r="G40" s="50">
        <v>113.89</v>
      </c>
      <c r="H40" s="51"/>
      <c r="I40" s="52" t="s">
        <v>205</v>
      </c>
      <c r="J40" s="49"/>
      <c r="K40" s="36">
        <v>94</v>
      </c>
      <c r="L40" s="35"/>
      <c r="M40" s="412">
        <f t="shared" si="6"/>
        <v>10706</v>
      </c>
      <c r="N40" s="426">
        <v>360</v>
      </c>
      <c r="O40" s="38"/>
      <c r="P40" s="39">
        <f t="shared" si="7"/>
        <v>29.74</v>
      </c>
      <c r="Q40" s="40"/>
      <c r="R40" s="41">
        <f t="shared" si="8"/>
        <v>0.32</v>
      </c>
      <c r="S40" s="40"/>
      <c r="T40" s="39">
        <f t="shared" si="3"/>
        <v>728.63</v>
      </c>
      <c r="U40" s="42"/>
    </row>
    <row r="41" spans="1:21" ht="15.9" customHeight="1" x14ac:dyDescent="0.25">
      <c r="A41" s="29">
        <v>25</v>
      </c>
      <c r="B41" s="30">
        <v>4232</v>
      </c>
      <c r="C41" s="31"/>
      <c r="D41" s="48" t="s">
        <v>254</v>
      </c>
      <c r="E41" s="53" t="s">
        <v>210</v>
      </c>
      <c r="F41" s="484"/>
      <c r="G41" s="50">
        <v>16.12</v>
      </c>
      <c r="H41" s="51"/>
      <c r="I41" s="52" t="s">
        <v>43</v>
      </c>
      <c r="J41" s="49"/>
      <c r="K41" s="36"/>
      <c r="L41" s="35"/>
      <c r="M41" s="412">
        <f t="shared" si="6"/>
        <v>0</v>
      </c>
      <c r="N41" s="483"/>
      <c r="O41" s="38"/>
      <c r="P41" s="39">
        <f t="shared" si="7"/>
        <v>0</v>
      </c>
      <c r="Q41" s="40"/>
      <c r="R41" s="41">
        <f t="shared" si="8"/>
        <v>0</v>
      </c>
      <c r="S41" s="40"/>
      <c r="T41" s="39">
        <f t="shared" si="3"/>
        <v>0</v>
      </c>
      <c r="U41" s="42"/>
    </row>
    <row r="42" spans="1:21" ht="15.9" customHeight="1" x14ac:dyDescent="0.25">
      <c r="A42" s="29">
        <v>26</v>
      </c>
      <c r="B42" s="30">
        <v>4311</v>
      </c>
      <c r="C42" s="31"/>
      <c r="D42" s="48" t="s">
        <v>220</v>
      </c>
      <c r="E42" s="53" t="s">
        <v>207</v>
      </c>
      <c r="F42" s="54" t="s">
        <v>56</v>
      </c>
      <c r="G42" s="50">
        <v>36.75</v>
      </c>
      <c r="H42" s="51"/>
      <c r="I42" s="52" t="s">
        <v>206</v>
      </c>
      <c r="J42" s="49"/>
      <c r="K42" s="36">
        <v>188</v>
      </c>
      <c r="L42" s="35"/>
      <c r="M42" s="412">
        <f t="shared" si="6"/>
        <v>6909</v>
      </c>
      <c r="N42" s="426">
        <v>200</v>
      </c>
      <c r="O42" s="38"/>
      <c r="P42" s="39">
        <f t="shared" si="7"/>
        <v>34.549999999999997</v>
      </c>
      <c r="Q42" s="40"/>
      <c r="R42" s="41">
        <f t="shared" si="8"/>
        <v>0.18</v>
      </c>
      <c r="S42" s="40"/>
      <c r="T42" s="39">
        <f t="shared" si="3"/>
        <v>846.48</v>
      </c>
      <c r="U42" s="42"/>
    </row>
    <row r="43" spans="1:21" ht="15.9" customHeight="1" x14ac:dyDescent="0.25">
      <c r="A43" s="29">
        <v>27</v>
      </c>
      <c r="B43" s="30">
        <v>4331</v>
      </c>
      <c r="C43" s="31" t="s">
        <v>213</v>
      </c>
      <c r="D43" s="48" t="s">
        <v>221</v>
      </c>
      <c r="E43" s="53" t="s">
        <v>207</v>
      </c>
      <c r="F43" s="54" t="s">
        <v>56</v>
      </c>
      <c r="G43" s="50">
        <v>21.19</v>
      </c>
      <c r="H43" s="51"/>
      <c r="I43" s="52" t="s">
        <v>205</v>
      </c>
      <c r="J43" s="49"/>
      <c r="K43" s="36">
        <v>94</v>
      </c>
      <c r="L43" s="35"/>
      <c r="M43" s="412">
        <f t="shared" si="6"/>
        <v>1992</v>
      </c>
      <c r="N43" s="426">
        <v>200</v>
      </c>
      <c r="O43" s="38"/>
      <c r="P43" s="39">
        <f t="shared" si="7"/>
        <v>9.9600000000000009</v>
      </c>
      <c r="Q43" s="40"/>
      <c r="R43" s="41">
        <f t="shared" si="8"/>
        <v>0.11</v>
      </c>
      <c r="S43" s="40"/>
      <c r="T43" s="39">
        <f t="shared" si="3"/>
        <v>244.02</v>
      </c>
      <c r="U43" s="42"/>
    </row>
    <row r="44" spans="1:21" ht="15.9" customHeight="1" x14ac:dyDescent="0.25">
      <c r="A44" s="29">
        <v>28</v>
      </c>
      <c r="B44" s="30">
        <v>4331</v>
      </c>
      <c r="C44" s="31" t="s">
        <v>215</v>
      </c>
      <c r="D44" s="48" t="s">
        <v>221</v>
      </c>
      <c r="E44" s="53" t="s">
        <v>210</v>
      </c>
      <c r="F44" s="484"/>
      <c r="G44" s="50">
        <v>10.57</v>
      </c>
      <c r="H44" s="51"/>
      <c r="I44" s="52" t="s">
        <v>205</v>
      </c>
      <c r="J44" s="49"/>
      <c r="K44" s="36">
        <v>94</v>
      </c>
      <c r="L44" s="35"/>
      <c r="M44" s="412">
        <f t="shared" si="6"/>
        <v>994</v>
      </c>
      <c r="N44" s="426">
        <v>200</v>
      </c>
      <c r="O44" s="38"/>
      <c r="P44" s="39">
        <f t="shared" si="7"/>
        <v>4.97</v>
      </c>
      <c r="Q44" s="40"/>
      <c r="R44" s="41">
        <f t="shared" si="8"/>
        <v>0.05</v>
      </c>
      <c r="S44" s="40"/>
      <c r="T44" s="39">
        <f t="shared" si="3"/>
        <v>121.77</v>
      </c>
      <c r="U44" s="42"/>
    </row>
    <row r="45" spans="1:21" ht="15.9" customHeight="1" x14ac:dyDescent="0.25">
      <c r="A45" s="29">
        <v>29</v>
      </c>
      <c r="B45" s="30">
        <v>4911</v>
      </c>
      <c r="C45" s="31" t="s">
        <v>213</v>
      </c>
      <c r="D45" s="48" t="s">
        <v>222</v>
      </c>
      <c r="E45" s="53" t="s">
        <v>207</v>
      </c>
      <c r="F45" s="484"/>
      <c r="G45" s="50">
        <v>106.58</v>
      </c>
      <c r="H45" s="51"/>
      <c r="I45" s="52" t="s">
        <v>206</v>
      </c>
      <c r="J45" s="49"/>
      <c r="K45" s="36">
        <v>188</v>
      </c>
      <c r="L45" s="35"/>
      <c r="M45" s="412">
        <f t="shared" si="6"/>
        <v>20037</v>
      </c>
      <c r="N45" s="426">
        <v>500</v>
      </c>
      <c r="O45" s="38"/>
      <c r="P45" s="39">
        <f t="shared" si="7"/>
        <v>40.07</v>
      </c>
      <c r="Q45" s="40"/>
      <c r="R45" s="41">
        <f t="shared" si="8"/>
        <v>0.21</v>
      </c>
      <c r="S45" s="40"/>
      <c r="T45" s="39">
        <f t="shared" si="3"/>
        <v>981.72</v>
      </c>
      <c r="U45" s="42"/>
    </row>
    <row r="46" spans="1:21" ht="15.9" customHeight="1" x14ac:dyDescent="0.25">
      <c r="A46" s="29">
        <v>30</v>
      </c>
      <c r="B46" s="30">
        <v>4911</v>
      </c>
      <c r="C46" s="31" t="s">
        <v>215</v>
      </c>
      <c r="D46" s="48" t="s">
        <v>222</v>
      </c>
      <c r="E46" s="53" t="s">
        <v>210</v>
      </c>
      <c r="F46" s="484"/>
      <c r="G46" s="50">
        <v>6.4</v>
      </c>
      <c r="H46" s="51"/>
      <c r="I46" s="52" t="s">
        <v>206</v>
      </c>
      <c r="J46" s="49"/>
      <c r="K46" s="36">
        <v>188</v>
      </c>
      <c r="L46" s="35"/>
      <c r="M46" s="412">
        <f t="shared" si="6"/>
        <v>1203</v>
      </c>
      <c r="N46" s="426">
        <v>500</v>
      </c>
      <c r="O46" s="38"/>
      <c r="P46" s="39">
        <f t="shared" si="7"/>
        <v>2.41</v>
      </c>
      <c r="Q46" s="40"/>
      <c r="R46" s="41">
        <f t="shared" si="8"/>
        <v>0.01</v>
      </c>
      <c r="S46" s="40"/>
      <c r="T46" s="39">
        <f t="shared" si="3"/>
        <v>59.05</v>
      </c>
      <c r="U46" s="42"/>
    </row>
    <row r="47" spans="1:21" ht="15.9" customHeight="1" x14ac:dyDescent="0.25">
      <c r="A47" s="29">
        <v>31</v>
      </c>
      <c r="B47" s="30">
        <v>6111</v>
      </c>
      <c r="C47" s="31" t="s">
        <v>213</v>
      </c>
      <c r="D47" s="48" t="s">
        <v>223</v>
      </c>
      <c r="E47" s="53" t="s">
        <v>204</v>
      </c>
      <c r="F47" s="54" t="s">
        <v>55</v>
      </c>
      <c r="G47" s="50">
        <v>67.540000000000006</v>
      </c>
      <c r="H47" s="51"/>
      <c r="I47" s="52" t="s">
        <v>205</v>
      </c>
      <c r="J47" s="49"/>
      <c r="K47" s="36">
        <v>94</v>
      </c>
      <c r="L47" s="35"/>
      <c r="M47" s="412">
        <f t="shared" si="6"/>
        <v>6349</v>
      </c>
      <c r="N47" s="426">
        <v>250</v>
      </c>
      <c r="O47" s="38"/>
      <c r="P47" s="39">
        <f t="shared" si="7"/>
        <v>25.4</v>
      </c>
      <c r="Q47" s="40"/>
      <c r="R47" s="41">
        <f t="shared" si="8"/>
        <v>0.27</v>
      </c>
      <c r="S47" s="40"/>
      <c r="T47" s="39">
        <f t="shared" si="3"/>
        <v>622.29999999999995</v>
      </c>
      <c r="U47" s="42"/>
    </row>
    <row r="48" spans="1:21" ht="15.9" customHeight="1" x14ac:dyDescent="0.25">
      <c r="A48" s="29">
        <v>32</v>
      </c>
      <c r="B48" s="30">
        <v>6111</v>
      </c>
      <c r="C48" s="31" t="s">
        <v>215</v>
      </c>
      <c r="D48" s="48" t="s">
        <v>223</v>
      </c>
      <c r="E48" s="53" t="s">
        <v>208</v>
      </c>
      <c r="F48" s="54" t="s">
        <v>49</v>
      </c>
      <c r="G48" s="50">
        <v>550.04999999999995</v>
      </c>
      <c r="H48" s="51"/>
      <c r="I48" s="52" t="s">
        <v>205</v>
      </c>
      <c r="J48" s="49"/>
      <c r="K48" s="36">
        <v>94</v>
      </c>
      <c r="L48" s="35"/>
      <c r="M48" s="412">
        <f t="shared" si="6"/>
        <v>51705</v>
      </c>
      <c r="N48" s="426">
        <v>225</v>
      </c>
      <c r="O48" s="38"/>
      <c r="P48" s="39">
        <f t="shared" si="7"/>
        <v>229.8</v>
      </c>
      <c r="Q48" s="40"/>
      <c r="R48" s="41">
        <f t="shared" si="8"/>
        <v>2.44</v>
      </c>
      <c r="S48" s="40"/>
      <c r="T48" s="39">
        <f t="shared" si="3"/>
        <v>5630.1</v>
      </c>
      <c r="U48" s="42"/>
    </row>
    <row r="49" spans="1:21" ht="15.9" customHeight="1" x14ac:dyDescent="0.25">
      <c r="A49" s="29">
        <v>33</v>
      </c>
      <c r="B49" s="30">
        <v>6113</v>
      </c>
      <c r="C49" s="31"/>
      <c r="D49" s="48" t="s">
        <v>255</v>
      </c>
      <c r="E49" s="53" t="s">
        <v>208</v>
      </c>
      <c r="F49" s="54" t="s">
        <v>49</v>
      </c>
      <c r="G49" s="50">
        <v>89.97</v>
      </c>
      <c r="H49" s="51"/>
      <c r="I49" s="52" t="s">
        <v>205</v>
      </c>
      <c r="J49" s="49"/>
      <c r="K49" s="36">
        <v>94</v>
      </c>
      <c r="L49" s="35"/>
      <c r="M49" s="412">
        <f t="shared" si="6"/>
        <v>8457</v>
      </c>
      <c r="N49" s="426">
        <v>225</v>
      </c>
      <c r="O49" s="38"/>
      <c r="P49" s="39">
        <f t="shared" si="7"/>
        <v>37.590000000000003</v>
      </c>
      <c r="Q49" s="40"/>
      <c r="R49" s="41">
        <f t="shared" si="8"/>
        <v>0.4</v>
      </c>
      <c r="S49" s="40"/>
      <c r="T49" s="39">
        <f t="shared" si="3"/>
        <v>920.96</v>
      </c>
      <c r="U49" s="42"/>
    </row>
    <row r="50" spans="1:21" ht="15.9" customHeight="1" x14ac:dyDescent="0.25">
      <c r="A50" s="29">
        <v>34</v>
      </c>
      <c r="B50" s="30">
        <v>6119</v>
      </c>
      <c r="C50" s="31" t="s">
        <v>213</v>
      </c>
      <c r="D50" s="48" t="s">
        <v>256</v>
      </c>
      <c r="E50" s="53" t="s">
        <v>207</v>
      </c>
      <c r="F50" s="54" t="s">
        <v>49</v>
      </c>
      <c r="G50" s="50">
        <v>9.11</v>
      </c>
      <c r="H50" s="51"/>
      <c r="I50" s="52" t="s">
        <v>206</v>
      </c>
      <c r="J50" s="49"/>
      <c r="K50" s="36">
        <v>188</v>
      </c>
      <c r="L50" s="35"/>
      <c r="M50" s="412">
        <f t="shared" si="6"/>
        <v>1713</v>
      </c>
      <c r="N50" s="426">
        <v>200</v>
      </c>
      <c r="O50" s="38"/>
      <c r="P50" s="39">
        <f t="shared" si="7"/>
        <v>8.57</v>
      </c>
      <c r="Q50" s="40"/>
      <c r="R50" s="41">
        <f t="shared" si="8"/>
        <v>0.05</v>
      </c>
      <c r="S50" s="40"/>
      <c r="T50" s="39">
        <f t="shared" si="3"/>
        <v>209.97</v>
      </c>
      <c r="U50" s="42"/>
    </row>
    <row r="51" spans="1:21" ht="15.9" customHeight="1" x14ac:dyDescent="0.25">
      <c r="A51" s="29">
        <v>35</v>
      </c>
      <c r="B51" s="30">
        <v>6119</v>
      </c>
      <c r="C51" s="31" t="s">
        <v>215</v>
      </c>
      <c r="D51" s="48" t="s">
        <v>257</v>
      </c>
      <c r="E51" s="53" t="s">
        <v>208</v>
      </c>
      <c r="F51" s="54" t="s">
        <v>49</v>
      </c>
      <c r="G51" s="50">
        <v>77.64</v>
      </c>
      <c r="H51" s="51"/>
      <c r="I51" s="52" t="s">
        <v>205</v>
      </c>
      <c r="J51" s="49"/>
      <c r="K51" s="36">
        <v>94</v>
      </c>
      <c r="L51" s="35"/>
      <c r="M51" s="412">
        <f t="shared" si="6"/>
        <v>7298</v>
      </c>
      <c r="N51" s="426">
        <v>250</v>
      </c>
      <c r="O51" s="38"/>
      <c r="P51" s="39">
        <f t="shared" si="7"/>
        <v>29.19</v>
      </c>
      <c r="Q51" s="40"/>
      <c r="R51" s="41">
        <f t="shared" si="8"/>
        <v>0.31</v>
      </c>
      <c r="S51" s="40"/>
      <c r="T51" s="39">
        <f t="shared" si="3"/>
        <v>715.16</v>
      </c>
      <c r="U51" s="42"/>
    </row>
    <row r="52" spans="1:21" ht="15.9" customHeight="1" x14ac:dyDescent="0.25">
      <c r="A52" s="29">
        <v>36</v>
      </c>
      <c r="B52" s="30">
        <v>6119</v>
      </c>
      <c r="C52" s="31" t="s">
        <v>216</v>
      </c>
      <c r="D52" s="48" t="s">
        <v>257</v>
      </c>
      <c r="E52" s="53" t="s">
        <v>207</v>
      </c>
      <c r="F52" s="54" t="s">
        <v>56</v>
      </c>
      <c r="G52" s="50">
        <v>25.93</v>
      </c>
      <c r="H52" s="51"/>
      <c r="I52" s="52" t="s">
        <v>205</v>
      </c>
      <c r="J52" s="49"/>
      <c r="K52" s="36">
        <v>94</v>
      </c>
      <c r="L52" s="35"/>
      <c r="M52" s="412">
        <f t="shared" si="6"/>
        <v>2437</v>
      </c>
      <c r="N52" s="426">
        <v>250</v>
      </c>
      <c r="O52" s="38"/>
      <c r="P52" s="39">
        <f t="shared" si="7"/>
        <v>9.75</v>
      </c>
      <c r="Q52" s="40"/>
      <c r="R52" s="41">
        <f t="shared" si="8"/>
        <v>0.1</v>
      </c>
      <c r="S52" s="40"/>
      <c r="T52" s="39">
        <f t="shared" si="3"/>
        <v>238.88</v>
      </c>
      <c r="U52" s="42"/>
    </row>
    <row r="53" spans="1:21" ht="15.9" customHeight="1" x14ac:dyDescent="0.25">
      <c r="A53" s="29">
        <v>37</v>
      </c>
      <c r="B53" s="30">
        <v>6119</v>
      </c>
      <c r="C53" s="31" t="s">
        <v>288</v>
      </c>
      <c r="D53" s="48" t="s">
        <v>258</v>
      </c>
      <c r="E53" s="53" t="s">
        <v>208</v>
      </c>
      <c r="F53" s="54" t="s">
        <v>55</v>
      </c>
      <c r="G53" s="50">
        <v>133.16</v>
      </c>
      <c r="H53" s="51"/>
      <c r="I53" s="52" t="s">
        <v>206</v>
      </c>
      <c r="J53" s="49"/>
      <c r="K53" s="36">
        <v>188</v>
      </c>
      <c r="L53" s="35"/>
      <c r="M53" s="412">
        <f t="shared" si="6"/>
        <v>25034</v>
      </c>
      <c r="N53" s="426">
        <v>200</v>
      </c>
      <c r="O53" s="38"/>
      <c r="P53" s="39">
        <f t="shared" si="7"/>
        <v>125.17</v>
      </c>
      <c r="Q53" s="40"/>
      <c r="R53" s="41">
        <f t="shared" si="8"/>
        <v>0.67</v>
      </c>
      <c r="S53" s="40"/>
      <c r="T53" s="39">
        <f t="shared" si="3"/>
        <v>3066.67</v>
      </c>
      <c r="U53" s="42"/>
    </row>
    <row r="54" spans="1:21" ht="15.9" customHeight="1" x14ac:dyDescent="0.25">
      <c r="A54" s="29">
        <v>38</v>
      </c>
      <c r="B54" s="30">
        <v>6121</v>
      </c>
      <c r="C54" s="31"/>
      <c r="D54" s="48" t="s">
        <v>224</v>
      </c>
      <c r="E54" s="53" t="s">
        <v>208</v>
      </c>
      <c r="F54" s="54" t="s">
        <v>49</v>
      </c>
      <c r="G54" s="50">
        <v>36.159999999999997</v>
      </c>
      <c r="H54" s="51"/>
      <c r="I54" s="52" t="s">
        <v>205</v>
      </c>
      <c r="J54" s="49"/>
      <c r="K54" s="36">
        <v>94</v>
      </c>
      <c r="L54" s="35"/>
      <c r="M54" s="412">
        <f t="shared" si="6"/>
        <v>3399</v>
      </c>
      <c r="N54" s="426">
        <v>225</v>
      </c>
      <c r="O54" s="38"/>
      <c r="P54" s="39">
        <f t="shared" si="7"/>
        <v>15.11</v>
      </c>
      <c r="Q54" s="40"/>
      <c r="R54" s="41">
        <f t="shared" si="8"/>
        <v>0.16</v>
      </c>
      <c r="S54" s="40"/>
      <c r="T54" s="39">
        <f t="shared" si="3"/>
        <v>370.2</v>
      </c>
      <c r="U54" s="42"/>
    </row>
    <row r="55" spans="1:21" ht="15.9" customHeight="1" x14ac:dyDescent="0.25">
      <c r="A55" s="29">
        <v>39</v>
      </c>
      <c r="B55" s="30">
        <v>6125</v>
      </c>
      <c r="C55" s="31"/>
      <c r="D55" s="48" t="s">
        <v>259</v>
      </c>
      <c r="E55" s="53" t="s">
        <v>204</v>
      </c>
      <c r="F55" s="54" t="s">
        <v>55</v>
      </c>
      <c r="G55" s="50">
        <v>9.48</v>
      </c>
      <c r="H55" s="51"/>
      <c r="I55" s="52" t="s">
        <v>205</v>
      </c>
      <c r="J55" s="49"/>
      <c r="K55" s="36">
        <v>94</v>
      </c>
      <c r="L55" s="35"/>
      <c r="M55" s="412">
        <f t="shared" si="6"/>
        <v>891</v>
      </c>
      <c r="N55" s="426">
        <v>250</v>
      </c>
      <c r="O55" s="38"/>
      <c r="P55" s="39">
        <f t="shared" si="7"/>
        <v>3.56</v>
      </c>
      <c r="Q55" s="40"/>
      <c r="R55" s="41">
        <f t="shared" si="8"/>
        <v>0.04</v>
      </c>
      <c r="S55" s="40"/>
      <c r="T55" s="39">
        <f t="shared" si="3"/>
        <v>87.22</v>
      </c>
      <c r="U55" s="42"/>
    </row>
    <row r="56" spans="1:21" ht="15.9" customHeight="1" x14ac:dyDescent="0.25">
      <c r="A56" s="29">
        <v>40</v>
      </c>
      <c r="B56" s="30">
        <v>6132</v>
      </c>
      <c r="C56" s="31"/>
      <c r="D56" s="48" t="s">
        <v>239</v>
      </c>
      <c r="E56" s="53" t="s">
        <v>204</v>
      </c>
      <c r="F56" s="54" t="s">
        <v>55</v>
      </c>
      <c r="G56" s="50">
        <v>72.7</v>
      </c>
      <c r="H56" s="51"/>
      <c r="I56" s="52" t="s">
        <v>205</v>
      </c>
      <c r="J56" s="49"/>
      <c r="K56" s="36">
        <v>94</v>
      </c>
      <c r="L56" s="35"/>
      <c r="M56" s="412">
        <f t="shared" si="6"/>
        <v>6834</v>
      </c>
      <c r="N56" s="426">
        <v>250</v>
      </c>
      <c r="O56" s="38"/>
      <c r="P56" s="39">
        <f t="shared" si="7"/>
        <v>27.34</v>
      </c>
      <c r="Q56" s="40"/>
      <c r="R56" s="41">
        <f t="shared" si="8"/>
        <v>0.28999999999999998</v>
      </c>
      <c r="S56" s="40"/>
      <c r="T56" s="39">
        <f t="shared" si="3"/>
        <v>669.83</v>
      </c>
      <c r="U56" s="42"/>
    </row>
    <row r="57" spans="1:21" ht="15.9" customHeight="1" x14ac:dyDescent="0.25">
      <c r="A57" s="29">
        <v>41</v>
      </c>
      <c r="B57" s="30">
        <v>6161</v>
      </c>
      <c r="C57" s="31"/>
      <c r="D57" s="48" t="s">
        <v>225</v>
      </c>
      <c r="E57" s="53" t="s">
        <v>208</v>
      </c>
      <c r="F57" s="484"/>
      <c r="G57" s="50">
        <v>154.93</v>
      </c>
      <c r="H57" s="51"/>
      <c r="I57" s="52" t="s">
        <v>226</v>
      </c>
      <c r="J57" s="49"/>
      <c r="K57" s="36">
        <v>9</v>
      </c>
      <c r="L57" s="35"/>
      <c r="M57" s="412">
        <f t="shared" si="6"/>
        <v>1394</v>
      </c>
      <c r="N57" s="426">
        <v>150</v>
      </c>
      <c r="O57" s="38"/>
      <c r="P57" s="39">
        <f t="shared" si="7"/>
        <v>9.2899999999999991</v>
      </c>
      <c r="Q57" s="40"/>
      <c r="R57" s="41">
        <f t="shared" si="8"/>
        <v>1.03</v>
      </c>
      <c r="S57" s="40"/>
      <c r="T57" s="39">
        <f t="shared" si="3"/>
        <v>227.61</v>
      </c>
      <c r="U57" s="42"/>
    </row>
    <row r="58" spans="1:21" ht="15.9" customHeight="1" x14ac:dyDescent="0.25">
      <c r="A58" s="29">
        <v>42</v>
      </c>
      <c r="B58" s="30"/>
      <c r="C58" s="31"/>
      <c r="D58" s="48"/>
      <c r="E58" s="53"/>
      <c r="F58" s="438"/>
      <c r="G58" s="50"/>
      <c r="H58" s="51"/>
      <c r="I58" s="52"/>
      <c r="J58" s="49"/>
      <c r="K58" s="36"/>
      <c r="L58" s="35"/>
      <c r="M58" s="412">
        <f t="shared" si="6"/>
        <v>0</v>
      </c>
      <c r="N58" s="439"/>
      <c r="O58" s="38"/>
      <c r="P58" s="39">
        <f t="shared" si="7"/>
        <v>0</v>
      </c>
      <c r="Q58" s="40"/>
      <c r="R58" s="41">
        <f t="shared" si="8"/>
        <v>0</v>
      </c>
      <c r="S58" s="40"/>
      <c r="T58" s="39">
        <f t="shared" si="3"/>
        <v>0</v>
      </c>
      <c r="U58" s="42"/>
    </row>
    <row r="59" spans="1:21" ht="15.9" customHeight="1" x14ac:dyDescent="0.25">
      <c r="A59" s="29">
        <v>43</v>
      </c>
      <c r="B59" s="30"/>
      <c r="C59" s="31"/>
      <c r="D59" s="48"/>
      <c r="E59" s="53"/>
      <c r="F59" s="438"/>
      <c r="G59" s="50"/>
      <c r="H59" s="51"/>
      <c r="I59" s="52"/>
      <c r="J59" s="49"/>
      <c r="K59" s="36"/>
      <c r="L59" s="35"/>
      <c r="M59" s="412">
        <f t="shared" si="6"/>
        <v>0</v>
      </c>
      <c r="N59" s="411"/>
      <c r="O59" s="38"/>
      <c r="P59" s="39">
        <f t="shared" si="7"/>
        <v>0</v>
      </c>
      <c r="Q59" s="40"/>
      <c r="R59" s="41">
        <f t="shared" si="8"/>
        <v>0</v>
      </c>
      <c r="S59" s="40"/>
      <c r="T59" s="39">
        <f t="shared" si="3"/>
        <v>0</v>
      </c>
      <c r="U59" s="42"/>
    </row>
    <row r="60" spans="1:21" ht="15.9" customHeight="1" x14ac:dyDescent="0.25">
      <c r="A60" s="29">
        <v>44</v>
      </c>
      <c r="B60" s="30"/>
      <c r="C60" s="31"/>
      <c r="D60" s="48"/>
      <c r="E60" s="53"/>
      <c r="F60" s="54"/>
      <c r="G60" s="50"/>
      <c r="H60" s="51"/>
      <c r="I60" s="52"/>
      <c r="J60" s="49"/>
      <c r="K60" s="36"/>
      <c r="L60" s="55"/>
      <c r="M60" s="37">
        <f t="shared" ref="M60:M69" si="9">G60*K60</f>
        <v>0</v>
      </c>
      <c r="N60" s="408"/>
      <c r="O60" s="38"/>
      <c r="P60" s="39">
        <f t="shared" si="7"/>
        <v>0</v>
      </c>
      <c r="Q60" s="40"/>
      <c r="R60" s="41">
        <f t="shared" si="8"/>
        <v>0</v>
      </c>
      <c r="S60" s="40"/>
      <c r="T60" s="39">
        <f t="shared" si="3"/>
        <v>0</v>
      </c>
      <c r="U60" s="42"/>
    </row>
    <row r="61" spans="1:21" ht="15.9" customHeight="1" x14ac:dyDescent="0.25">
      <c r="A61" s="29">
        <v>45</v>
      </c>
      <c r="B61" s="30"/>
      <c r="C61" s="31"/>
      <c r="D61" s="48"/>
      <c r="E61" s="53"/>
      <c r="F61" s="54"/>
      <c r="G61" s="50"/>
      <c r="H61" s="51"/>
      <c r="I61" s="52"/>
      <c r="J61" s="49"/>
      <c r="K61" s="36"/>
      <c r="L61" s="55"/>
      <c r="M61" s="37">
        <f t="shared" si="9"/>
        <v>0</v>
      </c>
      <c r="N61" s="408"/>
      <c r="O61" s="38"/>
      <c r="P61" s="39">
        <f t="shared" si="7"/>
        <v>0</v>
      </c>
      <c r="Q61" s="40"/>
      <c r="R61" s="41">
        <f t="shared" si="8"/>
        <v>0</v>
      </c>
      <c r="S61" s="40"/>
      <c r="T61" s="39">
        <f t="shared" si="3"/>
        <v>0</v>
      </c>
      <c r="U61" s="42"/>
    </row>
    <row r="62" spans="1:21" ht="15.9" customHeight="1" x14ac:dyDescent="0.25">
      <c r="A62" s="29">
        <v>46</v>
      </c>
      <c r="B62" s="30"/>
      <c r="C62" s="31"/>
      <c r="D62" s="48"/>
      <c r="E62" s="53"/>
      <c r="F62" s="54"/>
      <c r="G62" s="50"/>
      <c r="H62" s="51"/>
      <c r="I62" s="52"/>
      <c r="J62" s="49"/>
      <c r="K62" s="36"/>
      <c r="L62" s="55"/>
      <c r="M62" s="37">
        <f t="shared" si="9"/>
        <v>0</v>
      </c>
      <c r="N62" s="408"/>
      <c r="O62" s="38"/>
      <c r="P62" s="39">
        <f t="shared" si="7"/>
        <v>0</v>
      </c>
      <c r="Q62" s="40"/>
      <c r="R62" s="41">
        <f t="shared" si="8"/>
        <v>0</v>
      </c>
      <c r="S62" s="40"/>
      <c r="T62" s="39">
        <f t="shared" si="3"/>
        <v>0</v>
      </c>
      <c r="U62" s="42"/>
    </row>
    <row r="63" spans="1:21" ht="15.9" customHeight="1" x14ac:dyDescent="0.25">
      <c r="A63" s="29">
        <v>47</v>
      </c>
      <c r="B63" s="30"/>
      <c r="C63" s="31"/>
      <c r="D63" s="48"/>
      <c r="E63" s="53"/>
      <c r="F63" s="54"/>
      <c r="G63" s="50"/>
      <c r="H63" s="51"/>
      <c r="I63" s="52"/>
      <c r="J63" s="49"/>
      <c r="K63" s="36"/>
      <c r="L63" s="55"/>
      <c r="M63" s="37">
        <f t="shared" si="9"/>
        <v>0</v>
      </c>
      <c r="N63" s="408"/>
      <c r="O63" s="38"/>
      <c r="P63" s="39">
        <f t="shared" si="7"/>
        <v>0</v>
      </c>
      <c r="Q63" s="40"/>
      <c r="R63" s="41">
        <f t="shared" si="8"/>
        <v>0</v>
      </c>
      <c r="S63" s="40"/>
      <c r="T63" s="39">
        <f t="shared" si="3"/>
        <v>0</v>
      </c>
      <c r="U63" s="42"/>
    </row>
    <row r="64" spans="1:21" ht="15.9" customHeight="1" x14ac:dyDescent="0.25">
      <c r="A64" s="29">
        <v>48</v>
      </c>
      <c r="B64" s="30"/>
      <c r="C64" s="31"/>
      <c r="D64" s="48"/>
      <c r="E64" s="53"/>
      <c r="F64" s="54"/>
      <c r="G64" s="50"/>
      <c r="H64" s="51"/>
      <c r="I64" s="52"/>
      <c r="J64" s="49"/>
      <c r="K64" s="36"/>
      <c r="L64" s="55"/>
      <c r="M64" s="37">
        <f t="shared" si="9"/>
        <v>0</v>
      </c>
      <c r="N64" s="408"/>
      <c r="O64" s="38"/>
      <c r="P64" s="39">
        <f t="shared" si="7"/>
        <v>0</v>
      </c>
      <c r="Q64" s="40"/>
      <c r="R64" s="41">
        <f t="shared" si="8"/>
        <v>0</v>
      </c>
      <c r="S64" s="40"/>
      <c r="T64" s="39">
        <f t="shared" si="3"/>
        <v>0</v>
      </c>
      <c r="U64" s="42"/>
    </row>
    <row r="65" spans="1:21" ht="15.9" customHeight="1" x14ac:dyDescent="0.25">
      <c r="A65" s="29">
        <v>49</v>
      </c>
      <c r="B65" s="30"/>
      <c r="C65" s="31"/>
      <c r="D65" s="48"/>
      <c r="E65" s="53"/>
      <c r="F65" s="54"/>
      <c r="G65" s="50"/>
      <c r="H65" s="51"/>
      <c r="I65" s="52"/>
      <c r="J65" s="49"/>
      <c r="K65" s="36"/>
      <c r="L65" s="55"/>
      <c r="M65" s="37">
        <f t="shared" si="9"/>
        <v>0</v>
      </c>
      <c r="N65" s="408"/>
      <c r="O65" s="38"/>
      <c r="P65" s="39">
        <f t="shared" si="7"/>
        <v>0</v>
      </c>
      <c r="Q65" s="40"/>
      <c r="R65" s="41">
        <f t="shared" si="8"/>
        <v>0</v>
      </c>
      <c r="S65" s="40"/>
      <c r="T65" s="39">
        <f t="shared" si="3"/>
        <v>0</v>
      </c>
      <c r="U65" s="42"/>
    </row>
    <row r="66" spans="1:21" ht="15.9" customHeight="1" x14ac:dyDescent="0.25">
      <c r="A66" s="29">
        <v>50</v>
      </c>
      <c r="B66" s="30"/>
      <c r="C66" s="31"/>
      <c r="D66" s="48"/>
      <c r="E66" s="53"/>
      <c r="F66" s="54"/>
      <c r="G66" s="50"/>
      <c r="H66" s="51"/>
      <c r="I66" s="52"/>
      <c r="J66" s="49"/>
      <c r="K66" s="36"/>
      <c r="L66" s="55"/>
      <c r="M66" s="37">
        <f t="shared" si="9"/>
        <v>0</v>
      </c>
      <c r="N66" s="408"/>
      <c r="O66" s="38"/>
      <c r="P66" s="39">
        <f t="shared" si="7"/>
        <v>0</v>
      </c>
      <c r="Q66" s="40"/>
      <c r="R66" s="41">
        <f t="shared" si="8"/>
        <v>0</v>
      </c>
      <c r="S66" s="40"/>
      <c r="T66" s="39">
        <f t="shared" si="3"/>
        <v>0</v>
      </c>
      <c r="U66" s="42"/>
    </row>
    <row r="67" spans="1:21" ht="15.9" customHeight="1" x14ac:dyDescent="0.25">
      <c r="A67" s="29">
        <v>51</v>
      </c>
      <c r="B67" s="30"/>
      <c r="C67" s="31"/>
      <c r="D67" s="48"/>
      <c r="E67" s="53"/>
      <c r="F67" s="54"/>
      <c r="G67" s="50"/>
      <c r="H67" s="51"/>
      <c r="I67" s="52"/>
      <c r="J67" s="49"/>
      <c r="K67" s="36"/>
      <c r="L67" s="55"/>
      <c r="M67" s="37">
        <f t="shared" si="9"/>
        <v>0</v>
      </c>
      <c r="N67" s="408"/>
      <c r="O67" s="38"/>
      <c r="P67" s="39">
        <f t="shared" si="7"/>
        <v>0</v>
      </c>
      <c r="Q67" s="40"/>
      <c r="R67" s="41">
        <f t="shared" si="8"/>
        <v>0</v>
      </c>
      <c r="S67" s="40"/>
      <c r="T67" s="39">
        <f t="shared" si="3"/>
        <v>0</v>
      </c>
      <c r="U67" s="42"/>
    </row>
    <row r="68" spans="1:21" ht="15.9" customHeight="1" x14ac:dyDescent="0.25">
      <c r="A68" s="29">
        <v>52</v>
      </c>
      <c r="B68" s="30"/>
      <c r="C68" s="31"/>
      <c r="D68" s="48"/>
      <c r="E68" s="53"/>
      <c r="F68" s="54"/>
      <c r="G68" s="50"/>
      <c r="H68" s="51"/>
      <c r="I68" s="52"/>
      <c r="J68" s="49"/>
      <c r="K68" s="36"/>
      <c r="L68" s="55"/>
      <c r="M68" s="37">
        <f t="shared" si="9"/>
        <v>0</v>
      </c>
      <c r="N68" s="408"/>
      <c r="O68" s="38"/>
      <c r="P68" s="39">
        <f t="shared" si="7"/>
        <v>0</v>
      </c>
      <c r="Q68" s="40"/>
      <c r="R68" s="41">
        <f t="shared" si="8"/>
        <v>0</v>
      </c>
      <c r="S68" s="40"/>
      <c r="T68" s="39">
        <f t="shared" si="3"/>
        <v>0</v>
      </c>
      <c r="U68" s="42"/>
    </row>
    <row r="69" spans="1:21" ht="15.9" customHeight="1" x14ac:dyDescent="0.25">
      <c r="A69" s="29">
        <v>53</v>
      </c>
      <c r="B69" s="30"/>
      <c r="C69" s="31"/>
      <c r="D69" s="48"/>
      <c r="E69" s="53"/>
      <c r="F69" s="54"/>
      <c r="G69" s="50"/>
      <c r="H69" s="51"/>
      <c r="I69" s="52"/>
      <c r="J69" s="49"/>
      <c r="K69" s="36"/>
      <c r="L69" s="55"/>
      <c r="M69" s="37">
        <f t="shared" si="9"/>
        <v>0</v>
      </c>
      <c r="N69" s="408"/>
      <c r="O69" s="38"/>
      <c r="P69" s="39">
        <f t="shared" si="7"/>
        <v>0</v>
      </c>
      <c r="Q69" s="40"/>
      <c r="R69" s="41">
        <f t="shared" si="8"/>
        <v>0</v>
      </c>
      <c r="S69" s="40"/>
      <c r="T69" s="39">
        <f t="shared" si="3"/>
        <v>0</v>
      </c>
      <c r="U69" s="42"/>
    </row>
    <row r="70" spans="1:21" ht="15.9" customHeight="1" x14ac:dyDescent="0.25">
      <c r="A70" s="29">
        <v>54</v>
      </c>
      <c r="B70" s="30"/>
      <c r="C70" s="31"/>
      <c r="D70" s="48"/>
      <c r="E70" s="53"/>
      <c r="F70" s="54"/>
      <c r="G70" s="50"/>
      <c r="H70" s="51"/>
      <c r="I70" s="52"/>
      <c r="J70" s="49"/>
      <c r="K70" s="36"/>
      <c r="L70" s="55"/>
      <c r="M70" s="37"/>
      <c r="N70" s="408"/>
      <c r="O70" s="38"/>
      <c r="P70" s="39">
        <f t="shared" si="7"/>
        <v>0</v>
      </c>
      <c r="Q70" s="40"/>
      <c r="R70" s="41">
        <f t="shared" si="8"/>
        <v>0</v>
      </c>
      <c r="S70" s="40"/>
      <c r="T70" s="39">
        <f t="shared" si="3"/>
        <v>0</v>
      </c>
      <c r="U70" s="42"/>
    </row>
    <row r="71" spans="1:21" ht="15.9" customHeight="1" x14ac:dyDescent="0.25">
      <c r="A71" s="29">
        <v>55</v>
      </c>
      <c r="B71" s="30"/>
      <c r="C71" s="31"/>
      <c r="D71" s="48"/>
      <c r="E71" s="53"/>
      <c r="F71" s="54"/>
      <c r="G71" s="50"/>
      <c r="H71" s="51"/>
      <c r="I71" s="52"/>
      <c r="J71" s="49"/>
      <c r="K71" s="36"/>
      <c r="L71" s="55"/>
      <c r="M71" s="37">
        <f>G71*K71</f>
        <v>0</v>
      </c>
      <c r="N71" s="408"/>
      <c r="O71" s="38"/>
      <c r="P71" s="39">
        <f t="shared" si="7"/>
        <v>0</v>
      </c>
      <c r="Q71" s="40"/>
      <c r="R71" s="41">
        <f t="shared" si="8"/>
        <v>0</v>
      </c>
      <c r="S71" s="40"/>
      <c r="T71" s="39">
        <f t="shared" si="3"/>
        <v>0</v>
      </c>
      <c r="U71" s="42"/>
    </row>
    <row r="72" spans="1:21" ht="15.9" customHeight="1" x14ac:dyDescent="0.25">
      <c r="A72" s="29">
        <v>56</v>
      </c>
      <c r="B72" s="30"/>
      <c r="C72" s="31"/>
      <c r="D72" s="48"/>
      <c r="E72" s="53"/>
      <c r="F72" s="367"/>
      <c r="G72" s="410"/>
      <c r="H72" s="51"/>
      <c r="I72" s="52"/>
      <c r="J72" s="49"/>
      <c r="K72" s="36"/>
      <c r="L72" s="55"/>
      <c r="M72" s="37">
        <f>G72*K72</f>
        <v>0</v>
      </c>
      <c r="N72" s="408"/>
      <c r="O72" s="38"/>
      <c r="P72" s="39">
        <f t="shared" si="7"/>
        <v>0</v>
      </c>
      <c r="Q72" s="40"/>
      <c r="R72" s="41">
        <f t="shared" si="8"/>
        <v>0</v>
      </c>
      <c r="S72" s="40"/>
      <c r="T72" s="39">
        <f t="shared" si="3"/>
        <v>0</v>
      </c>
      <c r="U72" s="42"/>
    </row>
    <row r="73" spans="1:21" ht="15.9" customHeight="1" x14ac:dyDescent="0.25">
      <c r="A73" s="56">
        <v>57</v>
      </c>
      <c r="B73" s="30"/>
      <c r="C73" s="31"/>
      <c r="D73" s="48"/>
      <c r="E73" s="53"/>
      <c r="F73" s="367"/>
      <c r="G73" s="50"/>
      <c r="H73" s="51"/>
      <c r="I73" s="52"/>
      <c r="J73" s="57"/>
      <c r="K73" s="36"/>
      <c r="L73" s="55"/>
      <c r="M73" s="37">
        <f t="shared" ref="M73" si="10">G73*K73</f>
        <v>0</v>
      </c>
      <c r="N73" s="396"/>
      <c r="O73" s="38"/>
      <c r="P73" s="39">
        <f t="shared" si="7"/>
        <v>0</v>
      </c>
      <c r="Q73" s="40"/>
      <c r="R73" s="41">
        <f t="shared" si="8"/>
        <v>0</v>
      </c>
      <c r="S73" s="40"/>
      <c r="T73" s="39">
        <f t="shared" si="3"/>
        <v>0</v>
      </c>
      <c r="U73" s="42"/>
    </row>
    <row r="74" spans="1:21" ht="15.9" customHeight="1" x14ac:dyDescent="0.25">
      <c r="A74" s="56">
        <v>58</v>
      </c>
      <c r="B74" s="30"/>
      <c r="C74" s="31"/>
      <c r="D74" s="48"/>
      <c r="E74" s="53"/>
      <c r="F74" s="367"/>
      <c r="G74" s="50"/>
      <c r="H74" s="51"/>
      <c r="I74" s="52"/>
      <c r="J74" s="57"/>
      <c r="K74" s="36"/>
      <c r="L74" s="55"/>
      <c r="M74" s="37"/>
      <c r="N74" s="397"/>
      <c r="O74" s="38"/>
      <c r="P74" s="39"/>
      <c r="Q74" s="40"/>
      <c r="R74" s="39"/>
      <c r="S74" s="40"/>
      <c r="T74" s="39">
        <f t="shared" si="3"/>
        <v>0</v>
      </c>
      <c r="U74" s="42"/>
    </row>
    <row r="75" spans="1:21" ht="12.45" customHeight="1" x14ac:dyDescent="0.25">
      <c r="A75" s="604">
        <v>59</v>
      </c>
      <c r="B75" s="58"/>
      <c r="C75" s="10"/>
      <c r="D75" s="606" t="s">
        <v>57</v>
      </c>
      <c r="E75" s="606"/>
      <c r="F75" s="606"/>
      <c r="G75" s="608">
        <f>SUM(G17:G74)</f>
        <v>2280</v>
      </c>
      <c r="H75" s="610"/>
      <c r="P75" s="612">
        <f>SUM(P17:P74)</f>
        <v>1134.5999999999999</v>
      </c>
      <c r="Q75" s="612"/>
      <c r="R75" s="614">
        <f>IF(P75&gt;0,P75/J8,0)</f>
        <v>6.04</v>
      </c>
      <c r="S75" s="614"/>
      <c r="U75" s="59"/>
    </row>
    <row r="76" spans="1:21" ht="12.45" customHeight="1" x14ac:dyDescent="0.25">
      <c r="A76" s="605"/>
      <c r="B76" s="24"/>
      <c r="C76" s="10"/>
      <c r="D76" s="607"/>
      <c r="E76" s="607"/>
      <c r="F76" s="607"/>
      <c r="G76" s="609"/>
      <c r="H76" s="611"/>
      <c r="P76" s="613"/>
      <c r="Q76" s="613"/>
      <c r="R76" s="615"/>
      <c r="S76" s="615"/>
      <c r="U76" s="60"/>
    </row>
    <row r="77" spans="1:21" ht="15.9" customHeight="1" x14ac:dyDescent="0.3">
      <c r="A77" s="61">
        <v>60</v>
      </c>
      <c r="B77" s="62"/>
      <c r="C77" s="63"/>
      <c r="D77" s="635"/>
      <c r="E77" s="635"/>
      <c r="F77" s="635"/>
      <c r="G77" s="635"/>
      <c r="H77" s="635"/>
      <c r="I77" s="635"/>
      <c r="J77" s="635"/>
      <c r="K77" s="635"/>
      <c r="L77" s="635"/>
      <c r="M77" s="636"/>
      <c r="N77" s="636"/>
      <c r="O77" s="636"/>
      <c r="P77" s="64"/>
      <c r="Q77" s="65"/>
      <c r="R77" s="637"/>
      <c r="S77" s="637"/>
      <c r="T77" s="66"/>
      <c r="U77" s="67"/>
    </row>
    <row r="78" spans="1:21" ht="15.9" customHeight="1" x14ac:dyDescent="0.3">
      <c r="A78" s="61">
        <v>61</v>
      </c>
      <c r="B78" s="62"/>
      <c r="C78" s="63"/>
      <c r="D78" s="638"/>
      <c r="E78" s="638"/>
      <c r="F78" s="638"/>
      <c r="G78" s="638"/>
      <c r="H78" s="639"/>
      <c r="I78" s="639"/>
      <c r="J78" s="639"/>
      <c r="K78" s="68"/>
      <c r="L78" s="69"/>
      <c r="M78" s="636"/>
      <c r="N78" s="636"/>
      <c r="O78" s="636"/>
      <c r="P78" s="70"/>
      <c r="Q78" s="71"/>
      <c r="R78" s="637"/>
      <c r="S78" s="637"/>
      <c r="T78" s="72"/>
      <c r="U78" s="73"/>
    </row>
    <row r="79" spans="1:21" ht="18" customHeight="1" x14ac:dyDescent="0.3">
      <c r="A79" s="74"/>
      <c r="N79" s="10"/>
      <c r="P79" s="646" t="s">
        <v>58</v>
      </c>
      <c r="Q79" s="646"/>
      <c r="R79" s="646"/>
      <c r="S79" s="647">
        <f>SUM(T77:T78,T17:T74)</f>
        <v>27797.79</v>
      </c>
      <c r="T79" s="647"/>
      <c r="U79" s="647"/>
    </row>
    <row r="80" spans="1:21" ht="14.25" customHeight="1" x14ac:dyDescent="0.25">
      <c r="A80" s="74"/>
      <c r="D80" s="648" t="s">
        <v>59</v>
      </c>
      <c r="P80" s="649" t="s">
        <v>36</v>
      </c>
      <c r="Q80" s="649"/>
      <c r="R80" s="649"/>
      <c r="S80" s="647"/>
      <c r="T80" s="647"/>
      <c r="U80" s="647"/>
    </row>
    <row r="81" spans="1:21" ht="14.25" customHeight="1" x14ac:dyDescent="0.25">
      <c r="A81" s="74"/>
      <c r="D81" s="648"/>
    </row>
    <row r="82" spans="1:21" ht="14.25" customHeight="1" x14ac:dyDescent="0.25">
      <c r="A82" s="75"/>
      <c r="B82" s="22"/>
      <c r="C82" s="76"/>
      <c r="D82" s="76"/>
      <c r="E82" s="76"/>
      <c r="F82" s="76"/>
      <c r="G82" s="650" t="s">
        <v>21</v>
      </c>
      <c r="H82" s="650"/>
      <c r="I82" s="77"/>
      <c r="J82" s="77"/>
      <c r="K82" s="77"/>
      <c r="L82" s="78"/>
      <c r="M82" s="79" t="s">
        <v>60</v>
      </c>
      <c r="N82" s="80"/>
      <c r="O82" s="81"/>
      <c r="P82" s="651" t="s">
        <v>61</v>
      </c>
      <c r="Q82" s="651"/>
      <c r="R82" s="650" t="s">
        <v>62</v>
      </c>
      <c r="S82" s="650"/>
      <c r="T82" s="652" t="s">
        <v>27</v>
      </c>
      <c r="U82" s="652"/>
    </row>
    <row r="83" spans="1:21" ht="14.25" customHeight="1" x14ac:dyDescent="0.25">
      <c r="A83" s="6">
        <v>62</v>
      </c>
      <c r="B83" s="82"/>
      <c r="C83" s="10"/>
      <c r="D83" s="83" t="s">
        <v>63</v>
      </c>
      <c r="E83" s="10"/>
      <c r="F83" s="9"/>
      <c r="G83" s="656" t="s">
        <v>38</v>
      </c>
      <c r="H83" s="656"/>
      <c r="I83" s="610"/>
      <c r="J83" s="610"/>
      <c r="K83" s="610"/>
      <c r="L83" s="610"/>
      <c r="M83" s="84" t="s">
        <v>64</v>
      </c>
      <c r="N83" s="610"/>
      <c r="O83" s="610"/>
      <c r="P83" s="643" t="s">
        <v>36</v>
      </c>
      <c r="Q83" s="643"/>
      <c r="R83" s="644" t="s">
        <v>65</v>
      </c>
      <c r="S83" s="644"/>
      <c r="T83" s="645" t="s">
        <v>36</v>
      </c>
      <c r="U83" s="645"/>
    </row>
    <row r="84" spans="1:21" ht="15.9" customHeight="1" x14ac:dyDescent="0.25">
      <c r="A84" s="61">
        <v>63</v>
      </c>
      <c r="B84" s="85">
        <v>9911</v>
      </c>
      <c r="C84" s="86"/>
      <c r="D84" s="653" t="s">
        <v>66</v>
      </c>
      <c r="E84" s="653"/>
      <c r="F84" s="87" t="s">
        <v>56</v>
      </c>
      <c r="G84" s="654">
        <f>SUM(G21,G23:G25,G34:G39,G42:G43,G52)</f>
        <v>558.39</v>
      </c>
      <c r="H84" s="654"/>
      <c r="I84" s="635"/>
      <c r="J84" s="635"/>
      <c r="K84" s="635"/>
      <c r="L84" s="88"/>
      <c r="M84" s="89">
        <v>1</v>
      </c>
      <c r="N84" s="655" t="s">
        <v>67</v>
      </c>
      <c r="O84" s="655"/>
      <c r="P84" s="400"/>
      <c r="Q84" s="401"/>
      <c r="R84" s="90">
        <f>IF(T84&gt;0,T84/M84,0)</f>
        <v>0</v>
      </c>
      <c r="S84" s="91"/>
      <c r="T84" s="90">
        <f>G84*M84*P84</f>
        <v>0</v>
      </c>
      <c r="U84" s="42"/>
    </row>
    <row r="85" spans="1:21" ht="15.9" customHeight="1" x14ac:dyDescent="0.25">
      <c r="A85" s="92">
        <v>64</v>
      </c>
      <c r="B85" s="85">
        <v>9921</v>
      </c>
      <c r="C85" s="86"/>
      <c r="D85" s="653" t="s">
        <v>68</v>
      </c>
      <c r="E85" s="653"/>
      <c r="F85" s="87" t="s">
        <v>49</v>
      </c>
      <c r="G85" s="654">
        <f>SUM(G17,G19:G20,G22,G48:G51,G54)</f>
        <v>853.35</v>
      </c>
      <c r="H85" s="654"/>
      <c r="I85" s="635"/>
      <c r="J85" s="635"/>
      <c r="K85" s="635"/>
      <c r="L85" s="88"/>
      <c r="M85" s="89">
        <v>1</v>
      </c>
      <c r="N85" s="655" t="s">
        <v>67</v>
      </c>
      <c r="O85" s="655"/>
      <c r="P85" s="400"/>
      <c r="Q85" s="401"/>
      <c r="R85" s="90">
        <f>IF(T85&gt;0,T85/M85,0)</f>
        <v>0</v>
      </c>
      <c r="S85" s="91"/>
      <c r="T85" s="90">
        <f>G85*M85*P85</f>
        <v>0</v>
      </c>
      <c r="U85" s="42"/>
    </row>
    <row r="86" spans="1:21" ht="15.9" customHeight="1" x14ac:dyDescent="0.25">
      <c r="A86" s="93">
        <v>65</v>
      </c>
      <c r="B86" s="94"/>
      <c r="C86" s="95"/>
      <c r="D86" s="661"/>
      <c r="E86" s="661"/>
      <c r="F86" s="661"/>
      <c r="G86" s="661"/>
      <c r="H86" s="661"/>
      <c r="I86" s="661"/>
      <c r="J86" s="661"/>
      <c r="K86" s="661"/>
      <c r="L86" s="661"/>
      <c r="M86" s="96"/>
      <c r="N86" s="660"/>
      <c r="O86" s="660"/>
      <c r="P86" s="97"/>
      <c r="Q86" s="98"/>
      <c r="R86" s="90"/>
      <c r="S86" s="99"/>
      <c r="T86" s="90"/>
      <c r="U86" s="59"/>
    </row>
    <row r="87" spans="1:21" ht="15.9" customHeight="1" x14ac:dyDescent="0.25">
      <c r="A87" s="100">
        <v>66</v>
      </c>
      <c r="B87" s="101">
        <v>9951</v>
      </c>
      <c r="C87" s="86"/>
      <c r="D87" s="102" t="s">
        <v>243</v>
      </c>
      <c r="E87" s="103"/>
      <c r="F87" s="103"/>
      <c r="G87" s="662">
        <f>SUM(G22,G48:G53)</f>
        <v>923.4</v>
      </c>
      <c r="H87" s="663"/>
      <c r="I87" s="635"/>
      <c r="J87" s="635"/>
      <c r="K87" s="635"/>
      <c r="L87" s="104"/>
      <c r="M87" s="96">
        <v>1</v>
      </c>
      <c r="N87" s="655" t="s">
        <v>67</v>
      </c>
      <c r="O87" s="655"/>
      <c r="P87" s="402"/>
      <c r="Q87" s="403"/>
      <c r="R87" s="90">
        <f>IF(T87&gt;0,T87/M87,0)</f>
        <v>0</v>
      </c>
      <c r="S87" s="91"/>
      <c r="T87" s="90">
        <f>G87*M87*P87</f>
        <v>0</v>
      </c>
      <c r="U87" s="42"/>
    </row>
    <row r="88" spans="1:21" ht="17.100000000000001" customHeight="1" x14ac:dyDescent="0.3">
      <c r="A88" s="92">
        <v>67</v>
      </c>
      <c r="B88" s="22"/>
      <c r="D88" s="105"/>
      <c r="M88" s="106"/>
      <c r="N88" s="106"/>
      <c r="O88" s="106"/>
      <c r="P88" s="107"/>
      <c r="Q88" s="108"/>
      <c r="R88" s="109"/>
      <c r="S88" s="110"/>
      <c r="T88" s="111"/>
      <c r="U88" s="112"/>
    </row>
    <row r="89" spans="1:21" ht="17.100000000000001" customHeight="1" x14ac:dyDescent="0.3">
      <c r="A89" s="93">
        <v>68</v>
      </c>
      <c r="B89" s="113"/>
      <c r="C89" s="114"/>
      <c r="D89" s="664" t="s">
        <v>69</v>
      </c>
      <c r="E89" s="664"/>
      <c r="F89" s="664"/>
      <c r="G89" s="664"/>
      <c r="H89" s="664"/>
      <c r="I89" s="664"/>
      <c r="J89" s="664"/>
      <c r="K89" s="664"/>
      <c r="L89" s="664"/>
      <c r="M89" s="115"/>
      <c r="N89" s="115"/>
      <c r="O89" s="115"/>
      <c r="P89" s="116"/>
      <c r="Q89" s="117"/>
      <c r="R89" s="118"/>
      <c r="S89" s="115"/>
      <c r="T89" s="119"/>
      <c r="U89" s="112"/>
    </row>
    <row r="90" spans="1:21" ht="15.9" customHeight="1" x14ac:dyDescent="0.25">
      <c r="A90" s="61">
        <v>69</v>
      </c>
      <c r="B90" s="101"/>
      <c r="C90" s="63"/>
      <c r="D90" s="657" t="s">
        <v>70</v>
      </c>
      <c r="E90" s="657"/>
      <c r="F90" s="120" t="s">
        <v>55</v>
      </c>
      <c r="G90" s="654">
        <f>SUM(G18,G33,G47,G53,G55:G56)</f>
        <v>295.25</v>
      </c>
      <c r="H90" s="654"/>
      <c r="I90" s="635"/>
      <c r="J90" s="635"/>
      <c r="K90" s="635"/>
      <c r="L90" s="88"/>
      <c r="M90" s="89"/>
      <c r="N90" s="658" t="s">
        <v>71</v>
      </c>
      <c r="O90" s="659"/>
      <c r="P90" s="402"/>
      <c r="Q90" s="403"/>
      <c r="R90" s="121"/>
      <c r="S90" s="122"/>
      <c r="T90" s="123"/>
      <c r="U90" s="42"/>
    </row>
    <row r="91" spans="1:21" ht="15.9" customHeight="1" x14ac:dyDescent="0.25">
      <c r="A91" s="93">
        <v>70</v>
      </c>
      <c r="B91" s="101"/>
      <c r="C91" s="63"/>
      <c r="D91" s="124"/>
      <c r="E91" s="125"/>
      <c r="F91" s="126"/>
      <c r="G91" s="660"/>
      <c r="H91" s="660"/>
      <c r="I91" s="635"/>
      <c r="J91" s="635"/>
      <c r="K91" s="635"/>
      <c r="L91" s="88"/>
      <c r="M91" s="89"/>
      <c r="N91" s="127"/>
      <c r="O91" s="128"/>
      <c r="P91" s="129"/>
      <c r="Q91" s="130"/>
      <c r="R91" s="121"/>
      <c r="S91" s="122"/>
      <c r="T91" s="123"/>
      <c r="U91" s="42"/>
    </row>
    <row r="92" spans="1:21" ht="18" customHeight="1" x14ac:dyDescent="0.3">
      <c r="A92" s="131"/>
      <c r="B92" s="132"/>
      <c r="C92" s="132"/>
      <c r="D92" s="132"/>
      <c r="E92" s="133"/>
      <c r="F92" s="133"/>
      <c r="G92" s="132"/>
      <c r="H92" s="132"/>
      <c r="I92" s="133"/>
      <c r="J92" s="10"/>
      <c r="P92" s="646" t="s">
        <v>58</v>
      </c>
      <c r="Q92" s="646"/>
      <c r="R92" s="646"/>
      <c r="S92" s="647">
        <f>SUM(T90:T91,T84:T87)</f>
        <v>0</v>
      </c>
      <c r="T92" s="647"/>
      <c r="U92" s="647"/>
    </row>
    <row r="93" spans="1:21" ht="14.25" customHeight="1" x14ac:dyDescent="0.3">
      <c r="A93" s="10"/>
      <c r="B93" s="132"/>
      <c r="C93" s="132"/>
      <c r="D93" s="132"/>
      <c r="E93" s="133"/>
      <c r="F93" s="133"/>
      <c r="G93" s="132"/>
      <c r="H93" s="132"/>
      <c r="I93" s="133"/>
      <c r="J93" s="10"/>
      <c r="P93" s="649" t="s">
        <v>36</v>
      </c>
      <c r="Q93" s="649"/>
      <c r="R93" s="649"/>
      <c r="S93" s="647"/>
      <c r="T93" s="647"/>
      <c r="U93" s="647"/>
    </row>
    <row r="94" spans="1:21" ht="24.75" customHeight="1" x14ac:dyDescent="0.3">
      <c r="A94" s="132" t="s">
        <v>72</v>
      </c>
      <c r="B94" s="132"/>
      <c r="C94" s="132"/>
      <c r="D94" s="132"/>
      <c r="E94" s="132"/>
      <c r="F94" s="132"/>
      <c r="G94" s="132"/>
      <c r="H94" s="132"/>
      <c r="I94" s="132"/>
      <c r="J94" s="10"/>
    </row>
    <row r="95" spans="1:21" s="10" customFormat="1" ht="19.5" customHeight="1" x14ac:dyDescent="0.4">
      <c r="A95" s="670"/>
      <c r="B95" s="671"/>
      <c r="C95" s="671"/>
      <c r="D95" s="671"/>
      <c r="E95" s="671"/>
      <c r="F95" s="671"/>
      <c r="G95" s="672"/>
      <c r="H95" s="134"/>
      <c r="I95" s="673" t="s">
        <v>73</v>
      </c>
      <c r="J95" s="673"/>
      <c r="K95" s="673"/>
      <c r="L95" s="673"/>
      <c r="M95" s="673"/>
      <c r="N95" s="673"/>
      <c r="O95" s="674"/>
      <c r="P95" s="675" t="s">
        <v>74</v>
      </c>
      <c r="Q95" s="676"/>
      <c r="R95" s="676"/>
      <c r="S95" s="676"/>
      <c r="T95" s="676"/>
      <c r="U95" s="677"/>
    </row>
    <row r="96" spans="1:21" ht="24.15" customHeight="1" x14ac:dyDescent="0.4">
      <c r="A96" s="665"/>
      <c r="B96" s="665"/>
      <c r="C96" s="665"/>
      <c r="D96" s="665"/>
      <c r="E96" s="665"/>
      <c r="F96" s="665"/>
      <c r="G96" s="665"/>
      <c r="H96" s="24"/>
      <c r="I96" s="666"/>
      <c r="J96" s="666"/>
      <c r="K96" s="666"/>
      <c r="L96" s="666"/>
      <c r="M96" s="666"/>
      <c r="N96" s="666"/>
      <c r="O96" s="666"/>
      <c r="P96" s="667" t="s">
        <v>36</v>
      </c>
      <c r="Q96" s="667"/>
      <c r="R96" s="668">
        <f>SUM(S79)/12</f>
        <v>2316.48</v>
      </c>
      <c r="S96" s="668"/>
      <c r="T96" s="668"/>
      <c r="U96" s="23"/>
    </row>
    <row r="97" spans="1:21" ht="24.15" customHeight="1" x14ac:dyDescent="0.4">
      <c r="A97" s="665"/>
      <c r="B97" s="665"/>
      <c r="C97" s="665"/>
      <c r="D97" s="665"/>
      <c r="E97" s="665"/>
      <c r="F97" s="665"/>
      <c r="G97" s="665"/>
      <c r="H97" s="24"/>
      <c r="I97" s="666"/>
      <c r="J97" s="666"/>
      <c r="K97" s="666"/>
      <c r="L97" s="666"/>
      <c r="M97" s="666"/>
      <c r="N97" s="666"/>
      <c r="O97" s="666"/>
      <c r="P97" s="667" t="s">
        <v>75</v>
      </c>
      <c r="Q97" s="667"/>
      <c r="R97" s="669">
        <f>R96*1.19</f>
        <v>2756.61</v>
      </c>
      <c r="S97" s="669"/>
      <c r="T97" s="669"/>
      <c r="U97" s="23"/>
    </row>
    <row r="98" spans="1:21" ht="23.25" customHeight="1" x14ac:dyDescent="0.4">
      <c r="A98" s="135"/>
      <c r="B98" s="136"/>
      <c r="C98" s="136"/>
      <c r="D98" s="136"/>
      <c r="E98" s="136"/>
      <c r="F98" s="136"/>
      <c r="G98" s="137"/>
      <c r="H98" s="24"/>
      <c r="I98" s="666"/>
      <c r="J98" s="666"/>
      <c r="K98" s="666"/>
      <c r="L98" s="666"/>
      <c r="M98" s="666"/>
      <c r="N98" s="666"/>
      <c r="O98" s="666"/>
      <c r="P98" s="678" t="s">
        <v>76</v>
      </c>
      <c r="Q98" s="678"/>
      <c r="R98" s="678"/>
      <c r="S98" s="678"/>
      <c r="T98" s="678"/>
      <c r="U98" s="678"/>
    </row>
    <row r="99" spans="1:21" ht="24.15" customHeight="1" x14ac:dyDescent="0.35">
      <c r="A99" s="138"/>
      <c r="B99" s="136"/>
      <c r="C99" s="136"/>
      <c r="D99" s="136"/>
      <c r="E99" s="136"/>
      <c r="F99" s="136"/>
      <c r="G99" s="137"/>
      <c r="H99" s="24"/>
      <c r="I99" s="575"/>
      <c r="J99" s="575"/>
      <c r="K99" s="575"/>
      <c r="L99" s="575"/>
      <c r="M99" s="575"/>
      <c r="N99" s="575"/>
      <c r="O99" s="575"/>
      <c r="P99" s="667" t="s">
        <v>36</v>
      </c>
      <c r="Q99" s="667"/>
      <c r="R99" s="668">
        <f>SUM(S79,S92)</f>
        <v>27797.79</v>
      </c>
      <c r="S99" s="668"/>
      <c r="T99" s="668"/>
      <c r="U99" s="23"/>
    </row>
    <row r="100" spans="1:21" ht="24.15" customHeight="1" x14ac:dyDescent="0.4">
      <c r="A100" s="679"/>
      <c r="B100" s="679"/>
      <c r="C100" s="679"/>
      <c r="D100" s="679"/>
      <c r="E100" s="679"/>
      <c r="F100" s="679"/>
      <c r="G100" s="679"/>
      <c r="H100" s="24"/>
      <c r="P100" s="667" t="s">
        <v>75</v>
      </c>
      <c r="Q100" s="667"/>
      <c r="R100" s="669">
        <f>R99*1.19</f>
        <v>33079.370000000003</v>
      </c>
      <c r="S100" s="669"/>
      <c r="T100" s="669"/>
      <c r="U100" s="23"/>
    </row>
    <row r="101" spans="1:21" ht="15.15" customHeight="1" x14ac:dyDescent="0.3">
      <c r="A101" s="604"/>
      <c r="B101" s="604"/>
      <c r="C101" s="604"/>
      <c r="D101" s="604"/>
      <c r="E101" s="604"/>
      <c r="F101" s="604"/>
      <c r="G101" s="604"/>
      <c r="H101" s="82"/>
      <c r="I101" s="9"/>
      <c r="J101" s="9"/>
      <c r="K101" s="9"/>
      <c r="L101" s="9"/>
      <c r="M101" s="9"/>
      <c r="N101" s="9"/>
      <c r="O101" s="9"/>
      <c r="P101" s="398"/>
      <c r="Q101" s="399"/>
      <c r="R101" s="399"/>
      <c r="S101" s="399"/>
      <c r="T101" s="399"/>
      <c r="U101" s="139"/>
    </row>
    <row r="65540" s="1" customFormat="1" ht="12.75" customHeight="1" x14ac:dyDescent="0.25"/>
    <row r="65541" s="1" customFormat="1" ht="12.75" customHeight="1" x14ac:dyDescent="0.25"/>
  </sheetData>
  <sheetProtection algorithmName="SHA-512" hashValue="B8PNrgQDG517QVWqAtZzI+3MTPfLbF+k/yJVFgRmu7/S3hCw0qeXtrxcIAn0I46bcTBHizyjIKqjvIzNzpLjsA==" saltValue="cL+bdbK2yB+aZCPkjgLeDw==" spinCount="100000" sheet="1" objects="1" scenarios="1"/>
  <mergeCells count="143">
    <mergeCell ref="A101:G101"/>
    <mergeCell ref="I98:O98"/>
    <mergeCell ref="P98:U98"/>
    <mergeCell ref="I99:O99"/>
    <mergeCell ref="P99:Q99"/>
    <mergeCell ref="R99:T99"/>
    <mergeCell ref="A100:G100"/>
    <mergeCell ref="P100:Q100"/>
    <mergeCell ref="R100:T100"/>
    <mergeCell ref="A96:G96"/>
    <mergeCell ref="I96:O96"/>
    <mergeCell ref="P96:Q96"/>
    <mergeCell ref="R96:T96"/>
    <mergeCell ref="A97:G97"/>
    <mergeCell ref="I97:O97"/>
    <mergeCell ref="P97:Q97"/>
    <mergeCell ref="R97:T97"/>
    <mergeCell ref="P92:R92"/>
    <mergeCell ref="S92:U93"/>
    <mergeCell ref="P93:R93"/>
    <mergeCell ref="A95:G95"/>
    <mergeCell ref="I95:O95"/>
    <mergeCell ref="P95:U95"/>
    <mergeCell ref="D90:E90"/>
    <mergeCell ref="G90:H90"/>
    <mergeCell ref="I90:K90"/>
    <mergeCell ref="N90:O90"/>
    <mergeCell ref="G91:H91"/>
    <mergeCell ref="I91:K91"/>
    <mergeCell ref="D86:L86"/>
    <mergeCell ref="N86:O86"/>
    <mergeCell ref="G87:H87"/>
    <mergeCell ref="I87:K87"/>
    <mergeCell ref="N87:O87"/>
    <mergeCell ref="D89:L89"/>
    <mergeCell ref="D84:E84"/>
    <mergeCell ref="G84:H84"/>
    <mergeCell ref="I84:K84"/>
    <mergeCell ref="N84:O84"/>
    <mergeCell ref="D85:E85"/>
    <mergeCell ref="G85:H85"/>
    <mergeCell ref="I85:K85"/>
    <mergeCell ref="N85:O85"/>
    <mergeCell ref="G83:H83"/>
    <mergeCell ref="I83:L83"/>
    <mergeCell ref="N83:O83"/>
    <mergeCell ref="P83:Q83"/>
    <mergeCell ref="R83:S83"/>
    <mergeCell ref="T83:U83"/>
    <mergeCell ref="P79:R79"/>
    <mergeCell ref="S79:U80"/>
    <mergeCell ref="D80:D81"/>
    <mergeCell ref="P80:R80"/>
    <mergeCell ref="G82:H82"/>
    <mergeCell ref="P82:Q82"/>
    <mergeCell ref="R82:S82"/>
    <mergeCell ref="T82:U82"/>
    <mergeCell ref="D77:L77"/>
    <mergeCell ref="M77:O77"/>
    <mergeCell ref="R77:S78"/>
    <mergeCell ref="D78:G78"/>
    <mergeCell ref="H78:J78"/>
    <mergeCell ref="M78:O78"/>
    <mergeCell ref="D15:D16"/>
    <mergeCell ref="R15:S15"/>
    <mergeCell ref="R16:S16"/>
    <mergeCell ref="T13:U13"/>
    <mergeCell ref="B14:C14"/>
    <mergeCell ref="E14:F14"/>
    <mergeCell ref="G14:H14"/>
    <mergeCell ref="I14:J14"/>
    <mergeCell ref="K14:L14"/>
    <mergeCell ref="P14:Q14"/>
    <mergeCell ref="R14:S14"/>
    <mergeCell ref="T14:U14"/>
    <mergeCell ref="B13:C13"/>
    <mergeCell ref="E13:F13"/>
    <mergeCell ref="G13:H13"/>
    <mergeCell ref="I13:J13"/>
    <mergeCell ref="K13:L13"/>
    <mergeCell ref="N13:O13"/>
    <mergeCell ref="P13:Q13"/>
    <mergeCell ref="R13:S13"/>
    <mergeCell ref="A75:A76"/>
    <mergeCell ref="D75:F76"/>
    <mergeCell ref="G75:G76"/>
    <mergeCell ref="H75:H76"/>
    <mergeCell ref="P75:Q76"/>
    <mergeCell ref="R75:S76"/>
    <mergeCell ref="P7:Q7"/>
    <mergeCell ref="R7:S7"/>
    <mergeCell ref="P11:Q11"/>
    <mergeCell ref="R11:S11"/>
    <mergeCell ref="A8:C9"/>
    <mergeCell ref="D8:D9"/>
    <mergeCell ref="E8:H9"/>
    <mergeCell ref="I8:I9"/>
    <mergeCell ref="J8:K9"/>
    <mergeCell ref="L8:M9"/>
    <mergeCell ref="N8:O9"/>
    <mergeCell ref="P8:P9"/>
    <mergeCell ref="Q8:Q9"/>
    <mergeCell ref="R8:S9"/>
    <mergeCell ref="T11:U11"/>
    <mergeCell ref="B12:C12"/>
    <mergeCell ref="E12:F12"/>
    <mergeCell ref="G12:H12"/>
    <mergeCell ref="I12:J12"/>
    <mergeCell ref="K12:L12"/>
    <mergeCell ref="N12:O12"/>
    <mergeCell ref="P12:Q12"/>
    <mergeCell ref="B11:C11"/>
    <mergeCell ref="E11:F11"/>
    <mergeCell ref="G11:H11"/>
    <mergeCell ref="I11:J11"/>
    <mergeCell ref="K11:L11"/>
    <mergeCell ref="N11:O11"/>
    <mergeCell ref="R12:S12"/>
    <mergeCell ref="T12:U12"/>
    <mergeCell ref="T8:U9"/>
    <mergeCell ref="J7:K7"/>
    <mergeCell ref="L7:M7"/>
    <mergeCell ref="N7:O7"/>
    <mergeCell ref="A1:C1"/>
    <mergeCell ref="R1:S1"/>
    <mergeCell ref="T1:U1"/>
    <mergeCell ref="A2:D5"/>
    <mergeCell ref="E2:G3"/>
    <mergeCell ref="H2:N3"/>
    <mergeCell ref="P2:U3"/>
    <mergeCell ref="E4:G5"/>
    <mergeCell ref="H4:O5"/>
    <mergeCell ref="P4:Q5"/>
    <mergeCell ref="R4:S5"/>
    <mergeCell ref="T4:U5"/>
    <mergeCell ref="A6:C7"/>
    <mergeCell ref="D6:D7"/>
    <mergeCell ref="E6:H7"/>
    <mergeCell ref="I6:K6"/>
    <mergeCell ref="L6:M6"/>
    <mergeCell ref="N6:O6"/>
    <mergeCell ref="P6:Q6"/>
    <mergeCell ref="R6:U6"/>
  </mergeCells>
  <pageMargins left="0.62992125984251968" right="0.23622047244094491" top="0.31496062992125984" bottom="0.31496062992125984" header="0.31496062992125984" footer="0.31496062992125984"/>
  <pageSetup paperSize="9" scale="51" orientation="portrait" useFirstPageNumber="1" r:id="rId1"/>
  <headerFooter alignWithMargins="0">
    <oddHeader>&amp;C&amp;"Times New Roman,Regular"&amp;12&amp;A</oddHeader>
    <oddFooter>&amp;C&amp;"Times New Roman,Regular"&amp;12Seite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5541"/>
  <sheetViews>
    <sheetView showZeros="0" zoomScale="110" zoomScaleNormal="110" workbookViewId="0">
      <selection activeCell="P85" sqref="P85"/>
    </sheetView>
  </sheetViews>
  <sheetFormatPr baseColWidth="10" defaultColWidth="9.69921875" defaultRowHeight="13.8" x14ac:dyDescent="0.25"/>
  <cols>
    <col min="1" max="1" width="4.3984375" style="1" customWidth="1"/>
    <col min="2" max="2" width="8" style="1" customWidth="1"/>
    <col min="3" max="3" width="2.09765625" style="1" customWidth="1"/>
    <col min="4" max="4" width="35.5" style="1" customWidth="1"/>
    <col min="5" max="5" width="8.59765625" style="1" customWidth="1"/>
    <col min="6" max="6" width="2.5" style="1" customWidth="1"/>
    <col min="7" max="7" width="12.5" style="1" customWidth="1"/>
    <col min="8" max="8" width="4.09765625" style="1" customWidth="1"/>
    <col min="9" max="9" width="6" style="1" customWidth="1"/>
    <col min="10" max="10" width="2.59765625" style="1" customWidth="1"/>
    <col min="11" max="11" width="6.3984375" style="1" customWidth="1"/>
    <col min="12" max="12" width="3" style="1" customWidth="1"/>
    <col min="13" max="13" width="11.5" style="1" customWidth="1"/>
    <col min="14" max="14" width="7.8984375" style="1" customWidth="1"/>
    <col min="15" max="15" width="8.09765625" style="1" customWidth="1"/>
    <col min="16" max="16" width="11.3984375" style="1" customWidth="1"/>
    <col min="17" max="17" width="3" style="1" customWidth="1"/>
    <col min="18" max="18" width="13" style="1" customWidth="1"/>
    <col min="19" max="19" width="3.5" style="1" customWidth="1"/>
    <col min="20" max="20" width="15.59765625" style="1" customWidth="1"/>
    <col min="21" max="21" width="9.765625E-2" style="1" customWidth="1"/>
    <col min="22" max="1024" width="10.3984375" style="1" customWidth="1"/>
    <col min="1025" max="16384" width="9.69921875" style="1"/>
  </cols>
  <sheetData>
    <row r="1" spans="1:21" ht="10.199999999999999" customHeight="1" x14ac:dyDescent="0.25">
      <c r="A1" s="574"/>
      <c r="B1" s="574"/>
      <c r="C1" s="574"/>
      <c r="F1" s="2"/>
      <c r="G1" s="2"/>
      <c r="R1" s="575"/>
      <c r="S1" s="575"/>
      <c r="T1" s="575"/>
      <c r="U1" s="575"/>
    </row>
    <row r="2" spans="1:21" s="4" customFormat="1" ht="12.75" customHeight="1" x14ac:dyDescent="0.25">
      <c r="A2" s="576" t="s">
        <v>0</v>
      </c>
      <c r="B2" s="576"/>
      <c r="C2" s="576"/>
      <c r="D2" s="576"/>
      <c r="E2" s="577" t="s">
        <v>1</v>
      </c>
      <c r="F2" s="577"/>
      <c r="G2" s="577"/>
      <c r="H2" s="578" t="s">
        <v>2</v>
      </c>
      <c r="I2" s="578"/>
      <c r="J2" s="578"/>
      <c r="K2" s="578"/>
      <c r="L2" s="578"/>
      <c r="M2" s="578"/>
      <c r="N2" s="578"/>
      <c r="O2" s="3"/>
      <c r="P2" s="579" t="s">
        <v>3</v>
      </c>
      <c r="Q2" s="579"/>
      <c r="R2" s="579"/>
      <c r="S2" s="579"/>
      <c r="T2" s="579"/>
      <c r="U2" s="579"/>
    </row>
    <row r="3" spans="1:21" ht="13.65" customHeight="1" x14ac:dyDescent="0.25">
      <c r="A3" s="576"/>
      <c r="B3" s="576"/>
      <c r="C3" s="576"/>
      <c r="D3" s="576"/>
      <c r="E3" s="577"/>
      <c r="F3" s="577"/>
      <c r="G3" s="577"/>
      <c r="H3" s="578"/>
      <c r="I3" s="578"/>
      <c r="J3" s="578"/>
      <c r="K3" s="578"/>
      <c r="L3" s="578"/>
      <c r="M3" s="578"/>
      <c r="N3" s="578"/>
      <c r="O3" s="5"/>
      <c r="P3" s="579"/>
      <c r="Q3" s="579"/>
      <c r="R3" s="579"/>
      <c r="S3" s="579"/>
      <c r="T3" s="579"/>
      <c r="U3" s="579"/>
    </row>
    <row r="4" spans="1:21" ht="13.65" customHeight="1" x14ac:dyDescent="0.25">
      <c r="A4" s="576"/>
      <c r="B4" s="576"/>
      <c r="C4" s="576"/>
      <c r="D4" s="576"/>
      <c r="E4" s="580" t="s">
        <v>4</v>
      </c>
      <c r="F4" s="580"/>
      <c r="G4" s="580"/>
      <c r="H4" s="581" t="s">
        <v>262</v>
      </c>
      <c r="I4" s="581"/>
      <c r="J4" s="581"/>
      <c r="K4" s="581"/>
      <c r="L4" s="581"/>
      <c r="M4" s="581"/>
      <c r="N4" s="581"/>
      <c r="O4" s="581"/>
      <c r="P4" s="582" t="s">
        <v>260</v>
      </c>
      <c r="Q4" s="582"/>
      <c r="R4" s="582" t="s">
        <v>263</v>
      </c>
      <c r="S4" s="582"/>
      <c r="T4" s="583">
        <v>10</v>
      </c>
      <c r="U4" s="583"/>
    </row>
    <row r="5" spans="1:21" ht="36.6" customHeight="1" x14ac:dyDescent="0.25">
      <c r="A5" s="576"/>
      <c r="B5" s="576"/>
      <c r="C5" s="576"/>
      <c r="D5" s="576"/>
      <c r="E5" s="580"/>
      <c r="F5" s="580"/>
      <c r="G5" s="580"/>
      <c r="H5" s="581"/>
      <c r="I5" s="581"/>
      <c r="J5" s="581"/>
      <c r="K5" s="581"/>
      <c r="L5" s="581"/>
      <c r="M5" s="581"/>
      <c r="N5" s="581"/>
      <c r="O5" s="581"/>
      <c r="P5" s="582"/>
      <c r="Q5" s="582"/>
      <c r="R5" s="582"/>
      <c r="S5" s="582"/>
      <c r="T5" s="583"/>
      <c r="U5" s="583"/>
    </row>
    <row r="6" spans="1:21" ht="14.25" customHeight="1" x14ac:dyDescent="0.25">
      <c r="A6" s="584" t="s">
        <v>5</v>
      </c>
      <c r="B6" s="584"/>
      <c r="C6" s="584"/>
      <c r="D6" s="585" t="s">
        <v>6</v>
      </c>
      <c r="E6" s="586" t="s">
        <v>7</v>
      </c>
      <c r="F6" s="586"/>
      <c r="G6" s="586"/>
      <c r="H6" s="586"/>
      <c r="I6" s="587" t="s">
        <v>8</v>
      </c>
      <c r="J6" s="587"/>
      <c r="K6" s="587"/>
      <c r="L6" s="587" t="s">
        <v>9</v>
      </c>
      <c r="M6" s="587"/>
      <c r="N6" s="587" t="s">
        <v>10</v>
      </c>
      <c r="O6" s="587"/>
      <c r="P6" s="587" t="s">
        <v>11</v>
      </c>
      <c r="Q6" s="587"/>
      <c r="R6" s="588"/>
      <c r="S6" s="588"/>
      <c r="T6" s="588"/>
      <c r="U6" s="588"/>
    </row>
    <row r="7" spans="1:21" ht="12.75" customHeight="1" x14ac:dyDescent="0.25">
      <c r="A7" s="584"/>
      <c r="B7" s="584"/>
      <c r="C7" s="584"/>
      <c r="D7" s="585"/>
      <c r="E7" s="586"/>
      <c r="F7" s="586"/>
      <c r="G7" s="586"/>
      <c r="H7" s="586"/>
      <c r="I7" s="6" t="s">
        <v>12</v>
      </c>
      <c r="J7" s="572" t="s">
        <v>13</v>
      </c>
      <c r="K7" s="572"/>
      <c r="L7" s="573" t="s">
        <v>14</v>
      </c>
      <c r="M7" s="573"/>
      <c r="N7" s="573" t="s">
        <v>15</v>
      </c>
      <c r="O7" s="573"/>
      <c r="P7" s="573" t="s">
        <v>16</v>
      </c>
      <c r="Q7" s="573"/>
      <c r="R7" s="616"/>
      <c r="S7" s="616"/>
      <c r="T7" s="7"/>
      <c r="U7" s="8"/>
    </row>
    <row r="8" spans="1:21" ht="12.75" customHeight="1" x14ac:dyDescent="0.25">
      <c r="A8" s="618">
        <f ca="1">TODAY()</f>
        <v>46146</v>
      </c>
      <c r="B8" s="618"/>
      <c r="C8" s="618"/>
      <c r="D8" s="619">
        <v>46388</v>
      </c>
      <c r="E8" s="619">
        <v>46388</v>
      </c>
      <c r="F8" s="619"/>
      <c r="G8" s="619"/>
      <c r="H8" s="619"/>
      <c r="I8" s="620">
        <v>5</v>
      </c>
      <c r="J8" s="620">
        <v>192</v>
      </c>
      <c r="K8" s="620"/>
      <c r="L8" s="621">
        <f>SUM('Los 1 Kalkulation'!O8)</f>
        <v>15</v>
      </c>
      <c r="M8" s="621"/>
      <c r="N8" s="622">
        <f>SUM(L8+(L8*P8/100))</f>
        <v>24.5</v>
      </c>
      <c r="O8" s="622"/>
      <c r="P8" s="623">
        <f>SUM('Los 1 Kalkulation'!O85)</f>
        <v>63.33</v>
      </c>
      <c r="Q8" s="623" t="s">
        <v>116</v>
      </c>
      <c r="R8" s="624"/>
      <c r="S8" s="624"/>
      <c r="T8" s="571"/>
      <c r="U8" s="571"/>
    </row>
    <row r="9" spans="1:21" ht="12.75" customHeight="1" x14ac:dyDescent="0.25">
      <c r="A9" s="618"/>
      <c r="B9" s="618"/>
      <c r="C9" s="618"/>
      <c r="D9" s="619"/>
      <c r="E9" s="619"/>
      <c r="F9" s="619"/>
      <c r="G9" s="619"/>
      <c r="H9" s="619"/>
      <c r="I9" s="620"/>
      <c r="J9" s="620"/>
      <c r="K9" s="620"/>
      <c r="L9" s="621"/>
      <c r="M9" s="621"/>
      <c r="N9" s="622"/>
      <c r="O9" s="622"/>
      <c r="P9" s="623"/>
      <c r="Q9" s="623"/>
      <c r="R9" s="624"/>
      <c r="S9" s="624"/>
      <c r="T9" s="571"/>
      <c r="U9" s="571"/>
    </row>
    <row r="10" spans="1:21" ht="22.65" customHeight="1" x14ac:dyDescent="0.25">
      <c r="A10" s="9"/>
      <c r="B10" s="9"/>
      <c r="C10" s="10"/>
    </row>
    <row r="11" spans="1:21" ht="14.25" customHeight="1" x14ac:dyDescent="0.25">
      <c r="A11" s="11" t="s">
        <v>17</v>
      </c>
      <c r="B11" s="595" t="s">
        <v>18</v>
      </c>
      <c r="C11" s="595"/>
      <c r="D11" s="12" t="s">
        <v>19</v>
      </c>
      <c r="E11" s="596" t="s">
        <v>20</v>
      </c>
      <c r="F11" s="597"/>
      <c r="G11" s="598" t="s">
        <v>21</v>
      </c>
      <c r="H11" s="598"/>
      <c r="I11" s="599" t="s">
        <v>22</v>
      </c>
      <c r="J11" s="599"/>
      <c r="K11" s="600" t="s">
        <v>23</v>
      </c>
      <c r="L11" s="600"/>
      <c r="M11" s="13" t="s">
        <v>24</v>
      </c>
      <c r="N11" s="601" t="s">
        <v>202</v>
      </c>
      <c r="O11" s="601"/>
      <c r="P11" s="595" t="s">
        <v>25</v>
      </c>
      <c r="Q11" s="595"/>
      <c r="R11" s="617" t="s">
        <v>26</v>
      </c>
      <c r="S11" s="617"/>
      <c r="T11" s="589" t="s">
        <v>27</v>
      </c>
      <c r="U11" s="589"/>
    </row>
    <row r="12" spans="1:21" ht="14.25" customHeight="1" x14ac:dyDescent="0.25">
      <c r="A12" s="14"/>
      <c r="B12" s="590" t="s">
        <v>28</v>
      </c>
      <c r="C12" s="590"/>
      <c r="D12" s="15"/>
      <c r="E12" s="591" t="s">
        <v>29</v>
      </c>
      <c r="F12" s="591"/>
      <c r="G12" s="592" t="s">
        <v>30</v>
      </c>
      <c r="H12" s="592"/>
      <c r="I12" s="593" t="s">
        <v>31</v>
      </c>
      <c r="J12" s="593"/>
      <c r="K12" s="590" t="s">
        <v>13</v>
      </c>
      <c r="L12" s="590"/>
      <c r="M12" s="16" t="s">
        <v>32</v>
      </c>
      <c r="N12" s="590" t="s">
        <v>33</v>
      </c>
      <c r="O12" s="590"/>
      <c r="P12" s="594" t="s">
        <v>34</v>
      </c>
      <c r="Q12" s="594"/>
      <c r="R12" s="602" t="s">
        <v>35</v>
      </c>
      <c r="S12" s="602"/>
      <c r="T12" s="603" t="s">
        <v>36</v>
      </c>
      <c r="U12" s="603"/>
    </row>
    <row r="13" spans="1:21" ht="14.25" customHeight="1" x14ac:dyDescent="0.25">
      <c r="A13" s="14"/>
      <c r="B13" s="590" t="s">
        <v>37</v>
      </c>
      <c r="C13" s="590"/>
      <c r="D13" s="17"/>
      <c r="E13" s="591"/>
      <c r="F13" s="591"/>
      <c r="G13" s="631" t="s">
        <v>38</v>
      </c>
      <c r="H13" s="631"/>
      <c r="I13" s="593" t="s">
        <v>12</v>
      </c>
      <c r="J13" s="593"/>
      <c r="K13" s="632"/>
      <c r="L13" s="632"/>
      <c r="M13" s="16" t="s">
        <v>39</v>
      </c>
      <c r="N13" s="633" t="s">
        <v>38</v>
      </c>
      <c r="O13" s="633"/>
      <c r="P13" s="634" t="s">
        <v>40</v>
      </c>
      <c r="Q13" s="634"/>
      <c r="R13" s="575"/>
      <c r="S13" s="575"/>
      <c r="T13" s="625" t="s">
        <v>41</v>
      </c>
      <c r="U13" s="625"/>
    </row>
    <row r="14" spans="1:21" ht="14.25" customHeight="1" x14ac:dyDescent="0.25">
      <c r="A14" s="18"/>
      <c r="B14" s="626" t="s">
        <v>42</v>
      </c>
      <c r="C14" s="626"/>
      <c r="D14" s="19" t="s">
        <v>43</v>
      </c>
      <c r="E14" s="627" t="s">
        <v>44</v>
      </c>
      <c r="F14" s="627"/>
      <c r="G14" s="628" t="s">
        <v>45</v>
      </c>
      <c r="H14" s="628"/>
      <c r="I14" s="629" t="s">
        <v>46</v>
      </c>
      <c r="J14" s="629"/>
      <c r="K14" s="626" t="s">
        <v>47</v>
      </c>
      <c r="L14" s="626"/>
      <c r="M14" s="20" t="s">
        <v>48</v>
      </c>
      <c r="N14" s="19" t="s">
        <v>49</v>
      </c>
      <c r="O14" s="21" t="s">
        <v>50</v>
      </c>
      <c r="P14" s="630" t="s">
        <v>51</v>
      </c>
      <c r="Q14" s="630"/>
      <c r="R14" s="626" t="s">
        <v>52</v>
      </c>
      <c r="S14" s="626"/>
      <c r="T14" s="626" t="s">
        <v>53</v>
      </c>
      <c r="U14" s="626"/>
    </row>
    <row r="15" spans="1:21" ht="14.25" customHeight="1" x14ac:dyDescent="0.25">
      <c r="A15" s="22"/>
      <c r="B15" s="10"/>
      <c r="C15" s="10"/>
      <c r="D15" s="640" t="s">
        <v>54</v>
      </c>
      <c r="G15" s="22"/>
      <c r="H15" s="23"/>
      <c r="I15" s="24"/>
      <c r="J15" s="23"/>
      <c r="K15" s="24"/>
      <c r="L15" s="23"/>
      <c r="N15" s="24"/>
      <c r="O15" s="25"/>
      <c r="R15" s="642"/>
      <c r="S15" s="642"/>
      <c r="T15" s="22"/>
      <c r="U15" s="26"/>
    </row>
    <row r="16" spans="1:21" ht="14.25" customHeight="1" x14ac:dyDescent="0.25">
      <c r="A16" s="24"/>
      <c r="B16" s="10"/>
      <c r="C16" s="10"/>
      <c r="D16" s="641"/>
      <c r="G16" s="24"/>
      <c r="H16" s="23"/>
      <c r="I16" s="24"/>
      <c r="J16" s="23"/>
      <c r="K16" s="24"/>
      <c r="L16" s="23"/>
      <c r="N16" s="24"/>
      <c r="O16" s="27"/>
      <c r="Q16" s="28"/>
      <c r="R16" s="616"/>
      <c r="S16" s="616"/>
      <c r="T16" s="24"/>
      <c r="U16" s="23"/>
    </row>
    <row r="17" spans="1:21" ht="15.9" customHeight="1" x14ac:dyDescent="0.25">
      <c r="A17" s="29">
        <v>1</v>
      </c>
      <c r="B17" s="30">
        <v>2899</v>
      </c>
      <c r="C17" s="31"/>
      <c r="D17" s="48" t="s">
        <v>231</v>
      </c>
      <c r="E17" s="33" t="s">
        <v>208</v>
      </c>
      <c r="F17" s="434"/>
      <c r="G17" s="50">
        <v>3.88</v>
      </c>
      <c r="H17" s="440"/>
      <c r="I17" s="52" t="s">
        <v>209</v>
      </c>
      <c r="J17" s="441"/>
      <c r="K17" s="36"/>
      <c r="L17" s="31"/>
      <c r="M17" s="412">
        <f t="shared" ref="M17:M47" si="0">G17*K17</f>
        <v>0</v>
      </c>
      <c r="N17" s="444"/>
      <c r="O17" s="38"/>
      <c r="P17" s="39">
        <f t="shared" ref="P17:P23" si="1">IF(N17&gt;0,M17/N17,0)</f>
        <v>0</v>
      </c>
      <c r="Q17" s="40"/>
      <c r="R17" s="41">
        <f t="shared" ref="R17:R23" si="2">IF(P17&gt;0,P17/K17,0)</f>
        <v>0</v>
      </c>
      <c r="S17" s="40"/>
      <c r="T17" s="39">
        <f>P17*$N$8</f>
        <v>0</v>
      </c>
      <c r="U17" s="42"/>
    </row>
    <row r="18" spans="1:21" ht="15.9" customHeight="1" x14ac:dyDescent="0.25">
      <c r="A18" s="29">
        <v>2</v>
      </c>
      <c r="B18" s="30">
        <v>4111</v>
      </c>
      <c r="C18" s="31"/>
      <c r="D18" s="48" t="s">
        <v>264</v>
      </c>
      <c r="E18" s="53" t="s">
        <v>207</v>
      </c>
      <c r="F18" s="54" t="s">
        <v>56</v>
      </c>
      <c r="G18" s="50">
        <v>20.92</v>
      </c>
      <c r="H18" s="440"/>
      <c r="I18" s="52" t="s">
        <v>206</v>
      </c>
      <c r="J18" s="441"/>
      <c r="K18" s="36">
        <v>192</v>
      </c>
      <c r="L18" s="44"/>
      <c r="M18" s="412">
        <f t="shared" si="0"/>
        <v>4017</v>
      </c>
      <c r="N18" s="433">
        <v>300</v>
      </c>
      <c r="O18" s="38"/>
      <c r="P18" s="39">
        <f t="shared" si="1"/>
        <v>13.39</v>
      </c>
      <c r="Q18" s="40"/>
      <c r="R18" s="41">
        <f t="shared" si="2"/>
        <v>7.0000000000000007E-2</v>
      </c>
      <c r="S18" s="40"/>
      <c r="T18" s="39">
        <f t="shared" ref="T18:T74" si="3">P18*$N$8</f>
        <v>328.06</v>
      </c>
      <c r="U18" s="42"/>
    </row>
    <row r="19" spans="1:21" ht="15.9" customHeight="1" x14ac:dyDescent="0.25">
      <c r="A19" s="29">
        <v>3</v>
      </c>
      <c r="B19" s="30">
        <v>7111</v>
      </c>
      <c r="C19" s="31"/>
      <c r="D19" s="48" t="s">
        <v>234</v>
      </c>
      <c r="E19" s="53" t="s">
        <v>208</v>
      </c>
      <c r="F19" s="54" t="s">
        <v>49</v>
      </c>
      <c r="G19" s="50">
        <v>404.63</v>
      </c>
      <c r="H19" s="440"/>
      <c r="I19" s="52" t="s">
        <v>206</v>
      </c>
      <c r="J19" s="441"/>
      <c r="K19" s="36">
        <v>192</v>
      </c>
      <c r="L19" s="44"/>
      <c r="M19" s="412">
        <f t="shared" si="0"/>
        <v>77689</v>
      </c>
      <c r="N19" s="433">
        <v>500</v>
      </c>
      <c r="O19" s="38"/>
      <c r="P19" s="39">
        <f t="shared" si="1"/>
        <v>155.38</v>
      </c>
      <c r="Q19" s="40"/>
      <c r="R19" s="41">
        <f t="shared" si="2"/>
        <v>0.81</v>
      </c>
      <c r="S19" s="40"/>
      <c r="T19" s="39">
        <f t="shared" si="3"/>
        <v>3806.81</v>
      </c>
      <c r="U19" s="42"/>
    </row>
    <row r="20" spans="1:21" ht="15.9" customHeight="1" x14ac:dyDescent="0.25">
      <c r="A20" s="29">
        <v>4</v>
      </c>
      <c r="B20" s="30">
        <v>7115</v>
      </c>
      <c r="C20" s="31"/>
      <c r="D20" s="48" t="s">
        <v>265</v>
      </c>
      <c r="E20" s="53" t="s">
        <v>208</v>
      </c>
      <c r="F20" s="54" t="s">
        <v>49</v>
      </c>
      <c r="G20" s="50">
        <v>11.04</v>
      </c>
      <c r="H20" s="440"/>
      <c r="I20" s="52" t="s">
        <v>229</v>
      </c>
      <c r="J20" s="441"/>
      <c r="K20" s="36">
        <v>38</v>
      </c>
      <c r="L20" s="44"/>
      <c r="M20" s="412">
        <f t="shared" si="0"/>
        <v>420</v>
      </c>
      <c r="N20" s="433">
        <v>140</v>
      </c>
      <c r="O20" s="38"/>
      <c r="P20" s="39">
        <f t="shared" si="1"/>
        <v>3</v>
      </c>
      <c r="Q20" s="40"/>
      <c r="R20" s="41">
        <f t="shared" si="2"/>
        <v>0.08</v>
      </c>
      <c r="S20" s="40"/>
      <c r="T20" s="39">
        <f t="shared" si="3"/>
        <v>73.5</v>
      </c>
      <c r="U20" s="42"/>
    </row>
    <row r="21" spans="1:21" ht="15.9" customHeight="1" x14ac:dyDescent="0.25">
      <c r="A21" s="29">
        <v>5</v>
      </c>
      <c r="B21" s="30">
        <v>7121</v>
      </c>
      <c r="C21" s="31"/>
      <c r="D21" s="48" t="s">
        <v>235</v>
      </c>
      <c r="E21" s="53" t="s">
        <v>208</v>
      </c>
      <c r="F21" s="54" t="s">
        <v>49</v>
      </c>
      <c r="G21" s="50">
        <v>82</v>
      </c>
      <c r="H21" s="440"/>
      <c r="I21" s="52" t="s">
        <v>226</v>
      </c>
      <c r="J21" s="441"/>
      <c r="K21" s="36">
        <v>11</v>
      </c>
      <c r="L21" s="44"/>
      <c r="M21" s="412">
        <f t="shared" si="0"/>
        <v>902</v>
      </c>
      <c r="N21" s="433">
        <v>150</v>
      </c>
      <c r="O21" s="38"/>
      <c r="P21" s="39">
        <f t="shared" si="1"/>
        <v>6.01</v>
      </c>
      <c r="Q21" s="40"/>
      <c r="R21" s="41">
        <f t="shared" si="2"/>
        <v>0.55000000000000004</v>
      </c>
      <c r="S21" s="40"/>
      <c r="T21" s="39">
        <f t="shared" si="3"/>
        <v>147.25</v>
      </c>
      <c r="U21" s="42"/>
    </row>
    <row r="22" spans="1:21" ht="15.9" customHeight="1" x14ac:dyDescent="0.3">
      <c r="A22" s="29">
        <v>6</v>
      </c>
      <c r="B22" s="30">
        <v>7131</v>
      </c>
      <c r="C22" s="31"/>
      <c r="D22" s="442" t="s">
        <v>227</v>
      </c>
      <c r="E22" s="53" t="s">
        <v>207</v>
      </c>
      <c r="F22" s="484"/>
      <c r="G22" s="50">
        <v>13.38</v>
      </c>
      <c r="H22" s="440"/>
      <c r="I22" s="52" t="s">
        <v>206</v>
      </c>
      <c r="J22" s="441"/>
      <c r="K22" s="36">
        <v>192</v>
      </c>
      <c r="L22" s="44"/>
      <c r="M22" s="412">
        <f t="shared" si="0"/>
        <v>2569</v>
      </c>
      <c r="N22" s="433">
        <v>100</v>
      </c>
      <c r="O22" s="38"/>
      <c r="P22" s="39">
        <f t="shared" si="1"/>
        <v>25.69</v>
      </c>
      <c r="Q22" s="40"/>
      <c r="R22" s="41">
        <f t="shared" si="2"/>
        <v>0.13</v>
      </c>
      <c r="S22" s="40"/>
      <c r="T22" s="39">
        <f t="shared" si="3"/>
        <v>629.41</v>
      </c>
      <c r="U22" s="42"/>
    </row>
    <row r="23" spans="1:21" ht="15.9" customHeight="1" x14ac:dyDescent="0.3">
      <c r="A23" s="29">
        <v>7</v>
      </c>
      <c r="B23" s="30">
        <v>7133</v>
      </c>
      <c r="C23" s="31" t="s">
        <v>213</v>
      </c>
      <c r="D23" s="442" t="s">
        <v>228</v>
      </c>
      <c r="E23" s="53" t="s">
        <v>207</v>
      </c>
      <c r="F23" s="484"/>
      <c r="G23" s="50">
        <v>39.130000000000003</v>
      </c>
      <c r="H23" s="440"/>
      <c r="I23" s="52" t="s">
        <v>206</v>
      </c>
      <c r="J23" s="441"/>
      <c r="K23" s="36">
        <v>192</v>
      </c>
      <c r="L23" s="44"/>
      <c r="M23" s="412">
        <f t="shared" si="0"/>
        <v>7513</v>
      </c>
      <c r="N23" s="433">
        <v>125</v>
      </c>
      <c r="O23" s="38"/>
      <c r="P23" s="39">
        <f t="shared" si="1"/>
        <v>60.1</v>
      </c>
      <c r="Q23" s="40"/>
      <c r="R23" s="41">
        <f t="shared" si="2"/>
        <v>0.31</v>
      </c>
      <c r="S23" s="40"/>
      <c r="T23" s="39">
        <f t="shared" si="3"/>
        <v>1472.45</v>
      </c>
      <c r="U23" s="42"/>
    </row>
    <row r="24" spans="1:21" ht="15.9" customHeight="1" x14ac:dyDescent="0.3">
      <c r="A24" s="29">
        <v>8</v>
      </c>
      <c r="B24" s="30">
        <v>7133</v>
      </c>
      <c r="C24" s="31" t="s">
        <v>215</v>
      </c>
      <c r="D24" s="442" t="s">
        <v>266</v>
      </c>
      <c r="E24" s="53" t="s">
        <v>207</v>
      </c>
      <c r="F24" s="484"/>
      <c r="G24" s="50">
        <v>2.73</v>
      </c>
      <c r="H24" s="440"/>
      <c r="I24" s="52" t="s">
        <v>226</v>
      </c>
      <c r="J24" s="441"/>
      <c r="K24" s="36">
        <v>11</v>
      </c>
      <c r="L24" s="44"/>
      <c r="M24" s="412">
        <f t="shared" si="0"/>
        <v>30</v>
      </c>
      <c r="N24" s="433">
        <v>125</v>
      </c>
      <c r="O24" s="38"/>
      <c r="P24" s="39">
        <f>IF(N24&gt;0,M24/N24,0)</f>
        <v>0.24</v>
      </c>
      <c r="Q24" s="40"/>
      <c r="R24" s="41">
        <f>IF(P24&gt;0,P24/K24,0)</f>
        <v>0.02</v>
      </c>
      <c r="S24" s="40"/>
      <c r="T24" s="39">
        <f t="shared" si="3"/>
        <v>5.88</v>
      </c>
      <c r="U24" s="42"/>
    </row>
    <row r="25" spans="1:21" ht="15.9" customHeight="1" x14ac:dyDescent="0.3">
      <c r="A25" s="29">
        <v>9</v>
      </c>
      <c r="B25" s="30">
        <v>7134</v>
      </c>
      <c r="C25" s="31"/>
      <c r="D25" s="442" t="s">
        <v>241</v>
      </c>
      <c r="E25" s="53" t="s">
        <v>208</v>
      </c>
      <c r="F25" s="484"/>
      <c r="G25" s="50">
        <v>52.51</v>
      </c>
      <c r="H25" s="440"/>
      <c r="I25" s="52" t="s">
        <v>206</v>
      </c>
      <c r="J25" s="441"/>
      <c r="K25" s="36">
        <v>192</v>
      </c>
      <c r="L25" s="44"/>
      <c r="M25" s="412">
        <f t="shared" si="0"/>
        <v>10082</v>
      </c>
      <c r="N25" s="433">
        <v>140</v>
      </c>
      <c r="O25" s="38"/>
      <c r="P25" s="39">
        <f>IF(N25&gt;0,M25/N25,0)</f>
        <v>72.010000000000005</v>
      </c>
      <c r="Q25" s="40"/>
      <c r="R25" s="41">
        <f>IF(P25&gt;0,P25/K25,0)</f>
        <v>0.38</v>
      </c>
      <c r="S25" s="40"/>
      <c r="T25" s="39">
        <f t="shared" si="3"/>
        <v>1764.25</v>
      </c>
      <c r="U25" s="42"/>
    </row>
    <row r="26" spans="1:21" ht="15.9" customHeight="1" x14ac:dyDescent="0.25">
      <c r="A26" s="29">
        <v>10</v>
      </c>
      <c r="B26" s="30"/>
      <c r="C26" s="31"/>
      <c r="D26" s="48"/>
      <c r="E26" s="33"/>
      <c r="F26" s="34"/>
      <c r="G26" s="415"/>
      <c r="H26" s="416"/>
      <c r="I26" s="417"/>
      <c r="J26" s="418"/>
      <c r="K26" s="430"/>
      <c r="L26" s="44"/>
      <c r="M26" s="412">
        <f t="shared" si="0"/>
        <v>0</v>
      </c>
      <c r="N26" s="414"/>
      <c r="O26" s="38"/>
      <c r="P26" s="39">
        <f>IF(N26&gt;0,M26/N26,0)</f>
        <v>0</v>
      </c>
      <c r="Q26" s="40"/>
      <c r="R26" s="41">
        <f>IF(P26&gt;0,P26/K26,0)</f>
        <v>0</v>
      </c>
      <c r="S26" s="40"/>
      <c r="T26" s="39">
        <f t="shared" si="3"/>
        <v>0</v>
      </c>
      <c r="U26" s="42"/>
    </row>
    <row r="27" spans="1:21" ht="15.9" customHeight="1" x14ac:dyDescent="0.25">
      <c r="A27" s="29">
        <v>11</v>
      </c>
      <c r="B27" s="30"/>
      <c r="C27" s="31"/>
      <c r="D27" s="48"/>
      <c r="E27" s="33"/>
      <c r="F27" s="34"/>
      <c r="G27" s="415"/>
      <c r="H27" s="416"/>
      <c r="I27" s="417"/>
      <c r="J27" s="418"/>
      <c r="K27" s="430"/>
      <c r="L27" s="44"/>
      <c r="M27" s="412">
        <f t="shared" si="0"/>
        <v>0</v>
      </c>
      <c r="N27" s="444"/>
      <c r="O27" s="38"/>
      <c r="P27" s="39">
        <f>IF(N27&gt;0,M27/N27,0)</f>
        <v>0</v>
      </c>
      <c r="Q27" s="40"/>
      <c r="R27" s="41">
        <f>IF(P27&gt;0,P27/K27,0)</f>
        <v>0</v>
      </c>
      <c r="S27" s="40"/>
      <c r="T27" s="39">
        <f t="shared" si="3"/>
        <v>0</v>
      </c>
      <c r="U27" s="42"/>
    </row>
    <row r="28" spans="1:21" ht="15.9" customHeight="1" x14ac:dyDescent="0.25">
      <c r="A28" s="29">
        <v>12</v>
      </c>
      <c r="B28" s="30"/>
      <c r="C28" s="31"/>
      <c r="D28" s="48"/>
      <c r="E28" s="33"/>
      <c r="F28" s="34"/>
      <c r="G28" s="415"/>
      <c r="H28" s="416"/>
      <c r="I28" s="417"/>
      <c r="J28" s="418"/>
      <c r="K28" s="430"/>
      <c r="L28" s="44"/>
      <c r="M28" s="412">
        <f t="shared" si="0"/>
        <v>0</v>
      </c>
      <c r="N28" s="444"/>
      <c r="O28" s="38"/>
      <c r="P28" s="39">
        <f t="shared" ref="P28:P73" si="4">IF(N28&gt;0,M28/N28,0)</f>
        <v>0</v>
      </c>
      <c r="Q28" s="40"/>
      <c r="R28" s="41">
        <f t="shared" ref="R28:R73" si="5">IF(P28&gt;0,P28/K28,0)</f>
        <v>0</v>
      </c>
      <c r="S28" s="40"/>
      <c r="T28" s="39">
        <f t="shared" si="3"/>
        <v>0</v>
      </c>
      <c r="U28" s="42"/>
    </row>
    <row r="29" spans="1:21" ht="15.9" customHeight="1" x14ac:dyDescent="0.25">
      <c r="A29" s="29">
        <v>13</v>
      </c>
      <c r="B29" s="30"/>
      <c r="C29" s="31"/>
      <c r="D29" s="48"/>
      <c r="E29" s="33"/>
      <c r="F29" s="34"/>
      <c r="G29" s="415"/>
      <c r="H29" s="416"/>
      <c r="I29" s="417"/>
      <c r="J29" s="418"/>
      <c r="K29" s="430"/>
      <c r="L29" s="44"/>
      <c r="M29" s="412">
        <f t="shared" si="0"/>
        <v>0</v>
      </c>
      <c r="N29" s="444"/>
      <c r="O29" s="38"/>
      <c r="P29" s="39">
        <f t="shared" si="4"/>
        <v>0</v>
      </c>
      <c r="Q29" s="40"/>
      <c r="R29" s="41">
        <f t="shared" si="5"/>
        <v>0</v>
      </c>
      <c r="S29" s="40"/>
      <c r="T29" s="39">
        <f t="shared" si="3"/>
        <v>0</v>
      </c>
      <c r="U29" s="42"/>
    </row>
    <row r="30" spans="1:21" ht="15.9" customHeight="1" x14ac:dyDescent="0.25">
      <c r="A30" s="29">
        <v>14</v>
      </c>
      <c r="B30" s="30"/>
      <c r="C30" s="31"/>
      <c r="D30" s="48"/>
      <c r="E30" s="33"/>
      <c r="F30" s="34"/>
      <c r="G30" s="415"/>
      <c r="H30" s="416"/>
      <c r="I30" s="417"/>
      <c r="J30" s="418"/>
      <c r="K30" s="430"/>
      <c r="L30" s="44"/>
      <c r="M30" s="412">
        <f t="shared" si="0"/>
        <v>0</v>
      </c>
      <c r="N30" s="444"/>
      <c r="O30" s="38"/>
      <c r="P30" s="39">
        <f t="shared" si="4"/>
        <v>0</v>
      </c>
      <c r="Q30" s="40"/>
      <c r="R30" s="41">
        <f t="shared" si="5"/>
        <v>0</v>
      </c>
      <c r="S30" s="40"/>
      <c r="T30" s="39">
        <f t="shared" si="3"/>
        <v>0</v>
      </c>
      <c r="U30" s="42"/>
    </row>
    <row r="31" spans="1:21" ht="15.9" customHeight="1" x14ac:dyDescent="0.25">
      <c r="A31" s="29">
        <v>15</v>
      </c>
      <c r="B31" s="30"/>
      <c r="C31" s="31"/>
      <c r="D31" s="48"/>
      <c r="E31" s="33"/>
      <c r="F31" s="34"/>
      <c r="G31" s="415"/>
      <c r="H31" s="416"/>
      <c r="I31" s="417"/>
      <c r="J31" s="418"/>
      <c r="K31" s="430"/>
      <c r="L31" s="44"/>
      <c r="M31" s="412">
        <f t="shared" si="0"/>
        <v>0</v>
      </c>
      <c r="N31" s="444"/>
      <c r="O31" s="38"/>
      <c r="P31" s="39">
        <f t="shared" si="4"/>
        <v>0</v>
      </c>
      <c r="Q31" s="40"/>
      <c r="R31" s="41">
        <f t="shared" si="5"/>
        <v>0</v>
      </c>
      <c r="S31" s="40"/>
      <c r="T31" s="39">
        <f t="shared" si="3"/>
        <v>0</v>
      </c>
      <c r="U31" s="42"/>
    </row>
    <row r="32" spans="1:21" ht="15.9" customHeight="1" x14ac:dyDescent="0.25">
      <c r="A32" s="29">
        <v>16</v>
      </c>
      <c r="B32" s="30"/>
      <c r="C32" s="31"/>
      <c r="D32" s="48"/>
      <c r="E32" s="33"/>
      <c r="F32" s="34"/>
      <c r="G32" s="415"/>
      <c r="H32" s="416"/>
      <c r="I32" s="417"/>
      <c r="J32" s="418"/>
      <c r="K32" s="430"/>
      <c r="L32" s="44"/>
      <c r="M32" s="412">
        <f t="shared" si="0"/>
        <v>0</v>
      </c>
      <c r="N32" s="444"/>
      <c r="O32" s="38"/>
      <c r="P32" s="39">
        <f t="shared" si="4"/>
        <v>0</v>
      </c>
      <c r="Q32" s="40"/>
      <c r="R32" s="41">
        <f t="shared" si="5"/>
        <v>0</v>
      </c>
      <c r="S32" s="40"/>
      <c r="T32" s="39">
        <f t="shared" si="3"/>
        <v>0</v>
      </c>
      <c r="U32" s="42"/>
    </row>
    <row r="33" spans="1:21" ht="15.9" customHeight="1" x14ac:dyDescent="0.25">
      <c r="A33" s="29">
        <v>17</v>
      </c>
      <c r="B33" s="30"/>
      <c r="C33" s="31"/>
      <c r="D33" s="48"/>
      <c r="E33" s="33"/>
      <c r="F33" s="34"/>
      <c r="G33" s="415"/>
      <c r="H33" s="416"/>
      <c r="I33" s="417"/>
      <c r="J33" s="418"/>
      <c r="K33" s="430"/>
      <c r="L33" s="44"/>
      <c r="M33" s="412">
        <f t="shared" si="0"/>
        <v>0</v>
      </c>
      <c r="N33" s="444"/>
      <c r="O33" s="38"/>
      <c r="P33" s="39">
        <f t="shared" si="4"/>
        <v>0</v>
      </c>
      <c r="Q33" s="40"/>
      <c r="R33" s="41">
        <f t="shared" si="5"/>
        <v>0</v>
      </c>
      <c r="S33" s="40"/>
      <c r="T33" s="39">
        <f t="shared" si="3"/>
        <v>0</v>
      </c>
      <c r="U33" s="42"/>
    </row>
    <row r="34" spans="1:21" ht="15.9" customHeight="1" x14ac:dyDescent="0.25">
      <c r="A34" s="29">
        <v>18</v>
      </c>
      <c r="B34" s="30"/>
      <c r="C34" s="31"/>
      <c r="D34" s="48"/>
      <c r="E34" s="33"/>
      <c r="F34" s="34"/>
      <c r="G34" s="415"/>
      <c r="H34" s="416"/>
      <c r="I34" s="417"/>
      <c r="J34" s="418"/>
      <c r="K34" s="430"/>
      <c r="L34" s="44"/>
      <c r="M34" s="412">
        <f t="shared" si="0"/>
        <v>0</v>
      </c>
      <c r="N34" s="444"/>
      <c r="O34" s="38"/>
      <c r="P34" s="39">
        <f t="shared" si="4"/>
        <v>0</v>
      </c>
      <c r="Q34" s="40"/>
      <c r="R34" s="41">
        <f t="shared" si="5"/>
        <v>0</v>
      </c>
      <c r="S34" s="40"/>
      <c r="T34" s="39">
        <f t="shared" si="3"/>
        <v>0</v>
      </c>
      <c r="U34" s="42"/>
    </row>
    <row r="35" spans="1:21" ht="15.9" customHeight="1" x14ac:dyDescent="0.25">
      <c r="A35" s="29">
        <v>19</v>
      </c>
      <c r="B35" s="30"/>
      <c r="C35" s="31"/>
      <c r="D35" s="48"/>
      <c r="E35" s="33"/>
      <c r="F35" s="34"/>
      <c r="G35" s="428"/>
      <c r="H35" s="431"/>
      <c r="I35" s="429"/>
      <c r="J35" s="432"/>
      <c r="K35" s="430"/>
      <c r="L35" s="44"/>
      <c r="M35" s="412">
        <f t="shared" si="0"/>
        <v>0</v>
      </c>
      <c r="N35" s="444"/>
      <c r="O35" s="38"/>
      <c r="P35" s="39">
        <f t="shared" si="4"/>
        <v>0</v>
      </c>
      <c r="Q35" s="40"/>
      <c r="R35" s="41">
        <f t="shared" si="5"/>
        <v>0</v>
      </c>
      <c r="S35" s="40"/>
      <c r="T35" s="39">
        <f t="shared" si="3"/>
        <v>0</v>
      </c>
      <c r="U35" s="42"/>
    </row>
    <row r="36" spans="1:21" ht="15.9" customHeight="1" x14ac:dyDescent="0.25">
      <c r="A36" s="29">
        <v>20</v>
      </c>
      <c r="B36" s="30"/>
      <c r="C36" s="31"/>
      <c r="D36" s="48"/>
      <c r="E36" s="33"/>
      <c r="F36" s="34"/>
      <c r="G36" s="428"/>
      <c r="H36" s="431"/>
      <c r="I36" s="429"/>
      <c r="J36" s="432"/>
      <c r="K36" s="430"/>
      <c r="L36" s="44"/>
      <c r="M36" s="412">
        <f t="shared" si="0"/>
        <v>0</v>
      </c>
      <c r="N36" s="444"/>
      <c r="O36" s="38"/>
      <c r="P36" s="39">
        <f t="shared" si="4"/>
        <v>0</v>
      </c>
      <c r="Q36" s="40"/>
      <c r="R36" s="41">
        <f t="shared" si="5"/>
        <v>0</v>
      </c>
      <c r="S36" s="40"/>
      <c r="T36" s="39">
        <f t="shared" si="3"/>
        <v>0</v>
      </c>
      <c r="U36" s="42"/>
    </row>
    <row r="37" spans="1:21" ht="15.9" customHeight="1" x14ac:dyDescent="0.25">
      <c r="A37" s="29">
        <v>21</v>
      </c>
      <c r="B37" s="30"/>
      <c r="C37" s="31"/>
      <c r="D37" s="48"/>
      <c r="E37" s="33"/>
      <c r="F37" s="34"/>
      <c r="G37" s="428"/>
      <c r="H37" s="431"/>
      <c r="I37" s="429"/>
      <c r="J37" s="432"/>
      <c r="K37" s="430"/>
      <c r="L37" s="44"/>
      <c r="M37" s="412">
        <f t="shared" si="0"/>
        <v>0</v>
      </c>
      <c r="N37" s="444"/>
      <c r="O37" s="38"/>
      <c r="P37" s="39">
        <f t="shared" si="4"/>
        <v>0</v>
      </c>
      <c r="Q37" s="40"/>
      <c r="R37" s="41">
        <f t="shared" si="5"/>
        <v>0</v>
      </c>
      <c r="S37" s="40"/>
      <c r="T37" s="39">
        <f t="shared" si="3"/>
        <v>0</v>
      </c>
      <c r="U37" s="42"/>
    </row>
    <row r="38" spans="1:21" ht="15.9" customHeight="1" x14ac:dyDescent="0.25">
      <c r="A38" s="29">
        <v>22</v>
      </c>
      <c r="B38" s="30"/>
      <c r="C38" s="31"/>
      <c r="D38" s="48"/>
      <c r="E38" s="53"/>
      <c r="F38" s="443"/>
      <c r="G38" s="415"/>
      <c r="H38" s="416"/>
      <c r="I38" s="417"/>
      <c r="J38" s="418"/>
      <c r="K38" s="430"/>
      <c r="L38" s="44"/>
      <c r="M38" s="412">
        <f t="shared" si="0"/>
        <v>0</v>
      </c>
      <c r="N38" s="444"/>
      <c r="O38" s="38"/>
      <c r="P38" s="39">
        <f t="shared" si="4"/>
        <v>0</v>
      </c>
      <c r="Q38" s="40"/>
      <c r="R38" s="41">
        <f t="shared" si="5"/>
        <v>0</v>
      </c>
      <c r="S38" s="40"/>
      <c r="T38" s="39">
        <f t="shared" si="3"/>
        <v>0</v>
      </c>
      <c r="U38" s="42"/>
    </row>
    <row r="39" spans="1:21" ht="15.9" customHeight="1" x14ac:dyDescent="0.25">
      <c r="A39" s="29">
        <v>23</v>
      </c>
      <c r="B39" s="30"/>
      <c r="C39" s="31"/>
      <c r="D39" s="48"/>
      <c r="E39" s="53"/>
      <c r="F39" s="443"/>
      <c r="G39" s="415"/>
      <c r="H39" s="416"/>
      <c r="I39" s="417"/>
      <c r="J39" s="418"/>
      <c r="K39" s="430"/>
      <c r="L39" s="44"/>
      <c r="M39" s="412">
        <f t="shared" si="0"/>
        <v>0</v>
      </c>
      <c r="N39" s="444"/>
      <c r="O39" s="38"/>
      <c r="P39" s="39">
        <f t="shared" si="4"/>
        <v>0</v>
      </c>
      <c r="Q39" s="40"/>
      <c r="R39" s="41">
        <f t="shared" si="5"/>
        <v>0</v>
      </c>
      <c r="S39" s="40"/>
      <c r="T39" s="39">
        <f t="shared" si="3"/>
        <v>0</v>
      </c>
      <c r="U39" s="42"/>
    </row>
    <row r="40" spans="1:21" ht="15.9" customHeight="1" x14ac:dyDescent="0.25">
      <c r="A40" s="29">
        <v>24</v>
      </c>
      <c r="B40" s="30"/>
      <c r="C40" s="31"/>
      <c r="D40" s="48"/>
      <c r="E40" s="53"/>
      <c r="F40" s="443"/>
      <c r="G40" s="415"/>
      <c r="H40" s="416"/>
      <c r="I40" s="417"/>
      <c r="J40" s="418"/>
      <c r="K40" s="430"/>
      <c r="L40" s="44"/>
      <c r="M40" s="412">
        <f t="shared" si="0"/>
        <v>0</v>
      </c>
      <c r="N40" s="444"/>
      <c r="O40" s="38"/>
      <c r="P40" s="39">
        <f t="shared" si="4"/>
        <v>0</v>
      </c>
      <c r="Q40" s="40"/>
      <c r="R40" s="41">
        <f t="shared" si="5"/>
        <v>0</v>
      </c>
      <c r="S40" s="40"/>
      <c r="T40" s="39">
        <f t="shared" si="3"/>
        <v>0</v>
      </c>
      <c r="U40" s="42"/>
    </row>
    <row r="41" spans="1:21" ht="15.9" customHeight="1" x14ac:dyDescent="0.25">
      <c r="A41" s="29">
        <v>25</v>
      </c>
      <c r="B41" s="30"/>
      <c r="C41" s="31"/>
      <c r="D41" s="48"/>
      <c r="E41" s="53"/>
      <c r="F41" s="443"/>
      <c r="G41" s="415"/>
      <c r="H41" s="416"/>
      <c r="I41" s="417"/>
      <c r="J41" s="418"/>
      <c r="K41" s="430"/>
      <c r="L41" s="44"/>
      <c r="M41" s="412">
        <f t="shared" si="0"/>
        <v>0</v>
      </c>
      <c r="N41" s="444"/>
      <c r="O41" s="38"/>
      <c r="P41" s="39">
        <f t="shared" si="4"/>
        <v>0</v>
      </c>
      <c r="Q41" s="40"/>
      <c r="R41" s="41">
        <f t="shared" si="5"/>
        <v>0</v>
      </c>
      <c r="S41" s="40"/>
      <c r="T41" s="39">
        <f t="shared" si="3"/>
        <v>0</v>
      </c>
      <c r="U41" s="42"/>
    </row>
    <row r="42" spans="1:21" ht="15.9" customHeight="1" x14ac:dyDescent="0.25">
      <c r="A42" s="29">
        <v>26</v>
      </c>
      <c r="B42" s="30"/>
      <c r="C42" s="31"/>
      <c r="D42" s="48"/>
      <c r="E42" s="53"/>
      <c r="F42" s="54"/>
      <c r="G42" s="415"/>
      <c r="H42" s="416"/>
      <c r="I42" s="417"/>
      <c r="J42" s="418"/>
      <c r="K42" s="430"/>
      <c r="L42" s="44"/>
      <c r="M42" s="412">
        <f t="shared" si="0"/>
        <v>0</v>
      </c>
      <c r="N42" s="444"/>
      <c r="O42" s="38"/>
      <c r="P42" s="39">
        <f t="shared" si="4"/>
        <v>0</v>
      </c>
      <c r="Q42" s="40"/>
      <c r="R42" s="41">
        <f t="shared" si="5"/>
        <v>0</v>
      </c>
      <c r="S42" s="40"/>
      <c r="T42" s="39">
        <f t="shared" si="3"/>
        <v>0</v>
      </c>
      <c r="U42" s="42"/>
    </row>
    <row r="43" spans="1:21" ht="15.9" customHeight="1" x14ac:dyDescent="0.25">
      <c r="A43" s="29">
        <v>27</v>
      </c>
      <c r="B43" s="30"/>
      <c r="C43" s="31"/>
      <c r="D43" s="48"/>
      <c r="E43" s="53"/>
      <c r="F43" s="54"/>
      <c r="G43" s="415"/>
      <c r="H43" s="416"/>
      <c r="I43" s="417"/>
      <c r="J43" s="418"/>
      <c r="K43" s="430"/>
      <c r="L43" s="44"/>
      <c r="M43" s="412">
        <f t="shared" si="0"/>
        <v>0</v>
      </c>
      <c r="N43" s="444"/>
      <c r="O43" s="38"/>
      <c r="P43" s="39">
        <f t="shared" si="4"/>
        <v>0</v>
      </c>
      <c r="Q43" s="40"/>
      <c r="R43" s="41">
        <f t="shared" si="5"/>
        <v>0</v>
      </c>
      <c r="S43" s="40"/>
      <c r="T43" s="39">
        <f t="shared" si="3"/>
        <v>0</v>
      </c>
      <c r="U43" s="42"/>
    </row>
    <row r="44" spans="1:21" ht="15.9" customHeight="1" x14ac:dyDescent="0.25">
      <c r="A44" s="29">
        <v>28</v>
      </c>
      <c r="B44" s="30"/>
      <c r="C44" s="31"/>
      <c r="D44" s="48"/>
      <c r="E44" s="53"/>
      <c r="F44" s="54"/>
      <c r="G44" s="415"/>
      <c r="H44" s="416"/>
      <c r="I44" s="417"/>
      <c r="J44" s="418"/>
      <c r="K44" s="430"/>
      <c r="L44" s="44"/>
      <c r="M44" s="412">
        <f>G44*K44</f>
        <v>0</v>
      </c>
      <c r="N44" s="444"/>
      <c r="O44" s="38"/>
      <c r="P44" s="39">
        <f t="shared" si="4"/>
        <v>0</v>
      </c>
      <c r="Q44" s="40"/>
      <c r="R44" s="41">
        <f t="shared" si="5"/>
        <v>0</v>
      </c>
      <c r="S44" s="40"/>
      <c r="T44" s="39">
        <f t="shared" si="3"/>
        <v>0</v>
      </c>
      <c r="U44" s="42"/>
    </row>
    <row r="45" spans="1:21" ht="15.9" customHeight="1" x14ac:dyDescent="0.25">
      <c r="A45" s="29">
        <v>29</v>
      </c>
      <c r="B45" s="43"/>
      <c r="C45" s="44"/>
      <c r="D45" s="32"/>
      <c r="E45" s="45"/>
      <c r="F45" s="46"/>
      <c r="G45" s="428"/>
      <c r="H45" s="431"/>
      <c r="I45" s="429"/>
      <c r="J45" s="432"/>
      <c r="K45" s="430"/>
      <c r="L45" s="44"/>
      <c r="M45" s="412">
        <f>G45*K45</f>
        <v>0</v>
      </c>
      <c r="N45" s="444"/>
      <c r="O45" s="38"/>
      <c r="P45" s="39">
        <f>IF(N45&gt;0,M45/N45,0)</f>
        <v>0</v>
      </c>
      <c r="Q45" s="40"/>
      <c r="R45" s="41">
        <f>IF(P45&gt;0,P45/K45,0)</f>
        <v>0</v>
      </c>
      <c r="S45" s="40"/>
      <c r="T45" s="39">
        <f>P45*$N$8</f>
        <v>0</v>
      </c>
      <c r="U45" s="42"/>
    </row>
    <row r="46" spans="1:21" ht="15.9" customHeight="1" x14ac:dyDescent="0.25">
      <c r="A46" s="29">
        <v>30</v>
      </c>
      <c r="B46" s="30"/>
      <c r="C46" s="31"/>
      <c r="D46" s="48"/>
      <c r="E46" s="53"/>
      <c r="F46" s="54"/>
      <c r="G46" s="415"/>
      <c r="H46" s="416"/>
      <c r="I46" s="417"/>
      <c r="J46" s="419"/>
      <c r="K46" s="36"/>
      <c r="L46" s="35"/>
      <c r="M46" s="412">
        <f t="shared" si="0"/>
        <v>0</v>
      </c>
      <c r="N46" s="444"/>
      <c r="O46" s="38"/>
      <c r="P46" s="39">
        <f t="shared" si="4"/>
        <v>0</v>
      </c>
      <c r="Q46" s="40"/>
      <c r="R46" s="41">
        <f t="shared" si="5"/>
        <v>0</v>
      </c>
      <c r="S46" s="40"/>
      <c r="T46" s="39">
        <f t="shared" si="3"/>
        <v>0</v>
      </c>
      <c r="U46" s="42"/>
    </row>
    <row r="47" spans="1:21" ht="15.9" customHeight="1" x14ac:dyDescent="0.25">
      <c r="A47" s="29">
        <v>31</v>
      </c>
      <c r="B47" s="30"/>
      <c r="C47" s="31"/>
      <c r="D47" s="48"/>
      <c r="E47" s="53"/>
      <c r="F47" s="54"/>
      <c r="G47" s="415"/>
      <c r="H47" s="416"/>
      <c r="I47" s="417"/>
      <c r="J47" s="418"/>
      <c r="K47" s="430"/>
      <c r="L47" s="35"/>
      <c r="M47" s="412">
        <f t="shared" si="0"/>
        <v>0</v>
      </c>
      <c r="N47" s="444"/>
      <c r="O47" s="38"/>
      <c r="P47" s="39">
        <f t="shared" si="4"/>
        <v>0</v>
      </c>
      <c r="Q47" s="40"/>
      <c r="R47" s="41">
        <f t="shared" si="5"/>
        <v>0</v>
      </c>
      <c r="S47" s="40"/>
      <c r="T47" s="39">
        <f t="shared" si="3"/>
        <v>0</v>
      </c>
      <c r="U47" s="42"/>
    </row>
    <row r="48" spans="1:21" ht="15.9" customHeight="1" x14ac:dyDescent="0.25">
      <c r="A48" s="29">
        <v>32</v>
      </c>
      <c r="B48" s="30"/>
      <c r="C48" s="31"/>
      <c r="D48" s="48"/>
      <c r="E48" s="53"/>
      <c r="F48" s="368"/>
      <c r="G48" s="50"/>
      <c r="H48" s="51"/>
      <c r="I48" s="52"/>
      <c r="J48" s="49"/>
      <c r="K48" s="36"/>
      <c r="L48" s="55"/>
      <c r="M48" s="37"/>
      <c r="N48" s="408"/>
      <c r="O48" s="38"/>
      <c r="P48" s="39">
        <f t="shared" si="4"/>
        <v>0</v>
      </c>
      <c r="Q48" s="40"/>
      <c r="R48" s="41">
        <f t="shared" si="5"/>
        <v>0</v>
      </c>
      <c r="S48" s="40"/>
      <c r="T48" s="39">
        <f t="shared" si="3"/>
        <v>0</v>
      </c>
      <c r="U48" s="42"/>
    </row>
    <row r="49" spans="1:21" ht="15.9" customHeight="1" x14ac:dyDescent="0.25">
      <c r="A49" s="29">
        <v>33</v>
      </c>
      <c r="B49" s="30"/>
      <c r="C49" s="31"/>
      <c r="D49" s="48"/>
      <c r="E49" s="53"/>
      <c r="F49" s="368"/>
      <c r="G49" s="50"/>
      <c r="H49" s="51"/>
      <c r="I49" s="52"/>
      <c r="J49" s="49"/>
      <c r="K49" s="36"/>
      <c r="L49" s="55"/>
      <c r="M49" s="37"/>
      <c r="N49" s="408"/>
      <c r="O49" s="38"/>
      <c r="P49" s="39">
        <f t="shared" si="4"/>
        <v>0</v>
      </c>
      <c r="Q49" s="40"/>
      <c r="R49" s="41">
        <f t="shared" si="5"/>
        <v>0</v>
      </c>
      <c r="S49" s="40"/>
      <c r="T49" s="39">
        <f t="shared" si="3"/>
        <v>0</v>
      </c>
      <c r="U49" s="42"/>
    </row>
    <row r="50" spans="1:21" ht="15.9" customHeight="1" x14ac:dyDescent="0.25">
      <c r="A50" s="29">
        <v>34</v>
      </c>
      <c r="B50" s="30"/>
      <c r="C50" s="31"/>
      <c r="D50" s="48"/>
      <c r="E50" s="53"/>
      <c r="F50" s="368"/>
      <c r="G50" s="50"/>
      <c r="H50" s="51"/>
      <c r="I50" s="52"/>
      <c r="J50" s="49"/>
      <c r="K50" s="36"/>
      <c r="L50" s="55"/>
      <c r="M50" s="37"/>
      <c r="N50" s="408"/>
      <c r="O50" s="38"/>
      <c r="P50" s="39">
        <f t="shared" si="4"/>
        <v>0</v>
      </c>
      <c r="Q50" s="40"/>
      <c r="R50" s="41">
        <f t="shared" si="5"/>
        <v>0</v>
      </c>
      <c r="S50" s="40"/>
      <c r="T50" s="39">
        <f t="shared" si="3"/>
        <v>0</v>
      </c>
      <c r="U50" s="42"/>
    </row>
    <row r="51" spans="1:21" ht="15.9" customHeight="1" x14ac:dyDescent="0.25">
      <c r="A51" s="29">
        <v>35</v>
      </c>
      <c r="B51" s="30"/>
      <c r="C51" s="31"/>
      <c r="D51" s="48"/>
      <c r="E51" s="53"/>
      <c r="F51" s="367"/>
      <c r="G51" s="50"/>
      <c r="H51" s="51"/>
      <c r="I51" s="52"/>
      <c r="J51" s="49"/>
      <c r="K51" s="36"/>
      <c r="L51" s="55"/>
      <c r="M51" s="37"/>
      <c r="N51" s="408"/>
      <c r="O51" s="38"/>
      <c r="P51" s="39">
        <f t="shared" si="4"/>
        <v>0</v>
      </c>
      <c r="Q51" s="40"/>
      <c r="R51" s="41">
        <f t="shared" si="5"/>
        <v>0</v>
      </c>
      <c r="S51" s="40"/>
      <c r="T51" s="39">
        <f t="shared" si="3"/>
        <v>0</v>
      </c>
      <c r="U51" s="42"/>
    </row>
    <row r="52" spans="1:21" ht="15.9" customHeight="1" x14ac:dyDescent="0.25">
      <c r="A52" s="29">
        <v>36</v>
      </c>
      <c r="B52" s="30"/>
      <c r="C52" s="31"/>
      <c r="D52" s="48"/>
      <c r="E52" s="53"/>
      <c r="F52" s="368"/>
      <c r="G52" s="50"/>
      <c r="H52" s="51"/>
      <c r="I52" s="52"/>
      <c r="J52" s="49"/>
      <c r="K52" s="36"/>
      <c r="L52" s="55"/>
      <c r="M52" s="37"/>
      <c r="N52" s="408"/>
      <c r="O52" s="38"/>
      <c r="P52" s="39">
        <f t="shared" si="4"/>
        <v>0</v>
      </c>
      <c r="Q52" s="40"/>
      <c r="R52" s="41">
        <f t="shared" si="5"/>
        <v>0</v>
      </c>
      <c r="S52" s="40"/>
      <c r="T52" s="39">
        <f t="shared" si="3"/>
        <v>0</v>
      </c>
      <c r="U52" s="42"/>
    </row>
    <row r="53" spans="1:21" ht="15.9" customHeight="1" x14ac:dyDescent="0.25">
      <c r="A53" s="29">
        <v>37</v>
      </c>
      <c r="B53" s="30"/>
      <c r="C53" s="31"/>
      <c r="D53" s="48"/>
      <c r="E53" s="53"/>
      <c r="F53" s="367"/>
      <c r="G53" s="50"/>
      <c r="H53" s="51"/>
      <c r="I53" s="52"/>
      <c r="J53" s="49"/>
      <c r="K53" s="36"/>
      <c r="L53" s="55"/>
      <c r="M53" s="37"/>
      <c r="N53" s="408"/>
      <c r="O53" s="38"/>
      <c r="P53" s="39">
        <f t="shared" si="4"/>
        <v>0</v>
      </c>
      <c r="Q53" s="40"/>
      <c r="R53" s="41">
        <f t="shared" si="5"/>
        <v>0</v>
      </c>
      <c r="S53" s="40"/>
      <c r="T53" s="39">
        <f t="shared" si="3"/>
        <v>0</v>
      </c>
      <c r="U53" s="42"/>
    </row>
    <row r="54" spans="1:21" ht="15.9" customHeight="1" x14ac:dyDescent="0.25">
      <c r="A54" s="29">
        <v>38</v>
      </c>
      <c r="B54" s="30"/>
      <c r="C54" s="31"/>
      <c r="D54" s="48"/>
      <c r="E54" s="53"/>
      <c r="F54" s="367"/>
      <c r="G54" s="50"/>
      <c r="H54" s="51"/>
      <c r="I54" s="52"/>
      <c r="J54" s="49"/>
      <c r="K54" s="36"/>
      <c r="L54" s="55"/>
      <c r="M54" s="37"/>
      <c r="N54" s="408"/>
      <c r="O54" s="38"/>
      <c r="P54" s="39">
        <f t="shared" si="4"/>
        <v>0</v>
      </c>
      <c r="Q54" s="40"/>
      <c r="R54" s="41">
        <f t="shared" si="5"/>
        <v>0</v>
      </c>
      <c r="S54" s="40"/>
      <c r="T54" s="39">
        <f t="shared" si="3"/>
        <v>0</v>
      </c>
      <c r="U54" s="42"/>
    </row>
    <row r="55" spans="1:21" ht="15.9" customHeight="1" x14ac:dyDescent="0.25">
      <c r="A55" s="29">
        <v>39</v>
      </c>
      <c r="B55" s="30"/>
      <c r="C55" s="31"/>
      <c r="D55" s="48"/>
      <c r="E55" s="53"/>
      <c r="F55" s="367"/>
      <c r="G55" s="50"/>
      <c r="H55" s="51"/>
      <c r="I55" s="52"/>
      <c r="J55" s="49"/>
      <c r="K55" s="36"/>
      <c r="L55" s="55"/>
      <c r="M55" s="37"/>
      <c r="N55" s="408"/>
      <c r="O55" s="38"/>
      <c r="P55" s="39">
        <f t="shared" si="4"/>
        <v>0</v>
      </c>
      <c r="Q55" s="40"/>
      <c r="R55" s="41">
        <f t="shared" si="5"/>
        <v>0</v>
      </c>
      <c r="S55" s="40"/>
      <c r="T55" s="39">
        <f t="shared" si="3"/>
        <v>0</v>
      </c>
      <c r="U55" s="42"/>
    </row>
    <row r="56" spans="1:21" ht="15.9" customHeight="1" x14ac:dyDescent="0.25">
      <c r="A56" s="29">
        <v>40</v>
      </c>
      <c r="B56" s="30"/>
      <c r="C56" s="31"/>
      <c r="D56" s="48"/>
      <c r="E56" s="53"/>
      <c r="F56" s="54"/>
      <c r="G56" s="50"/>
      <c r="H56" s="51"/>
      <c r="I56" s="52"/>
      <c r="J56" s="49"/>
      <c r="K56" s="36"/>
      <c r="L56" s="55"/>
      <c r="M56" s="37"/>
      <c r="N56" s="408"/>
      <c r="O56" s="38"/>
      <c r="P56" s="39">
        <f t="shared" si="4"/>
        <v>0</v>
      </c>
      <c r="Q56" s="40"/>
      <c r="R56" s="41">
        <f t="shared" si="5"/>
        <v>0</v>
      </c>
      <c r="S56" s="40"/>
      <c r="T56" s="39">
        <f t="shared" si="3"/>
        <v>0</v>
      </c>
      <c r="U56" s="42"/>
    </row>
    <row r="57" spans="1:21" ht="15.9" customHeight="1" x14ac:dyDescent="0.25">
      <c r="A57" s="29">
        <v>41</v>
      </c>
      <c r="B57" s="30"/>
      <c r="C57" s="31"/>
      <c r="D57" s="48"/>
      <c r="E57" s="53"/>
      <c r="F57" s="54"/>
      <c r="G57" s="50"/>
      <c r="H57" s="51"/>
      <c r="I57" s="52"/>
      <c r="J57" s="49"/>
      <c r="K57" s="36"/>
      <c r="L57" s="55"/>
      <c r="M57" s="37"/>
      <c r="N57" s="408"/>
      <c r="O57" s="38"/>
      <c r="P57" s="39">
        <f t="shared" si="4"/>
        <v>0</v>
      </c>
      <c r="Q57" s="40"/>
      <c r="R57" s="41">
        <f t="shared" si="5"/>
        <v>0</v>
      </c>
      <c r="S57" s="40"/>
      <c r="T57" s="39">
        <f t="shared" si="3"/>
        <v>0</v>
      </c>
      <c r="U57" s="42"/>
    </row>
    <row r="58" spans="1:21" ht="15.9" customHeight="1" x14ac:dyDescent="0.25">
      <c r="A58" s="29">
        <v>42</v>
      </c>
      <c r="B58" s="30"/>
      <c r="C58" s="31"/>
      <c r="D58" s="48"/>
      <c r="E58" s="53"/>
      <c r="F58" s="54"/>
      <c r="G58" s="50"/>
      <c r="H58" s="51"/>
      <c r="I58" s="52"/>
      <c r="J58" s="49"/>
      <c r="K58" s="36"/>
      <c r="L58" s="55"/>
      <c r="M58" s="37"/>
      <c r="N58" s="408"/>
      <c r="O58" s="38"/>
      <c r="P58" s="39">
        <f t="shared" si="4"/>
        <v>0</v>
      </c>
      <c r="Q58" s="40"/>
      <c r="R58" s="41">
        <f t="shared" si="5"/>
        <v>0</v>
      </c>
      <c r="S58" s="40"/>
      <c r="T58" s="39">
        <f t="shared" si="3"/>
        <v>0</v>
      </c>
      <c r="U58" s="42"/>
    </row>
    <row r="59" spans="1:21" ht="15.9" customHeight="1" x14ac:dyDescent="0.25">
      <c r="A59" s="29">
        <v>43</v>
      </c>
      <c r="B59" s="30"/>
      <c r="C59" s="31"/>
      <c r="D59" s="48"/>
      <c r="E59" s="53"/>
      <c r="F59" s="54"/>
      <c r="G59" s="50"/>
      <c r="H59" s="51"/>
      <c r="I59" s="52"/>
      <c r="J59" s="49"/>
      <c r="K59" s="36"/>
      <c r="L59" s="55"/>
      <c r="M59" s="37"/>
      <c r="N59" s="408"/>
      <c r="O59" s="38"/>
      <c r="P59" s="39">
        <f t="shared" si="4"/>
        <v>0</v>
      </c>
      <c r="Q59" s="40"/>
      <c r="R59" s="41">
        <f t="shared" si="5"/>
        <v>0</v>
      </c>
      <c r="S59" s="40"/>
      <c r="T59" s="39">
        <f t="shared" si="3"/>
        <v>0</v>
      </c>
      <c r="U59" s="42"/>
    </row>
    <row r="60" spans="1:21" ht="15.9" customHeight="1" x14ac:dyDescent="0.25">
      <c r="A60" s="29">
        <v>44</v>
      </c>
      <c r="B60" s="30"/>
      <c r="C60" s="31"/>
      <c r="D60" s="48"/>
      <c r="E60" s="53"/>
      <c r="F60" s="54"/>
      <c r="G60" s="50"/>
      <c r="H60" s="51"/>
      <c r="I60" s="52"/>
      <c r="J60" s="49"/>
      <c r="K60" s="36"/>
      <c r="L60" s="55"/>
      <c r="M60" s="37"/>
      <c r="N60" s="408"/>
      <c r="O60" s="38"/>
      <c r="P60" s="39">
        <f t="shared" si="4"/>
        <v>0</v>
      </c>
      <c r="Q60" s="40"/>
      <c r="R60" s="41">
        <f t="shared" si="5"/>
        <v>0</v>
      </c>
      <c r="S60" s="40"/>
      <c r="T60" s="39">
        <f t="shared" si="3"/>
        <v>0</v>
      </c>
      <c r="U60" s="42"/>
    </row>
    <row r="61" spans="1:21" ht="15.9" customHeight="1" x14ac:dyDescent="0.25">
      <c r="A61" s="29">
        <v>45</v>
      </c>
      <c r="B61" s="30"/>
      <c r="C61" s="31"/>
      <c r="D61" s="48"/>
      <c r="E61" s="53"/>
      <c r="F61" s="54"/>
      <c r="G61" s="50"/>
      <c r="H61" s="51"/>
      <c r="I61" s="52"/>
      <c r="J61" s="49"/>
      <c r="K61" s="36"/>
      <c r="L61" s="55"/>
      <c r="M61" s="37"/>
      <c r="N61" s="408"/>
      <c r="O61" s="38"/>
      <c r="P61" s="39">
        <f t="shared" si="4"/>
        <v>0</v>
      </c>
      <c r="Q61" s="40"/>
      <c r="R61" s="41">
        <f t="shared" si="5"/>
        <v>0</v>
      </c>
      <c r="S61" s="40"/>
      <c r="T61" s="39">
        <f t="shared" si="3"/>
        <v>0</v>
      </c>
      <c r="U61" s="42"/>
    </row>
    <row r="62" spans="1:21" ht="15.9" customHeight="1" x14ac:dyDescent="0.25">
      <c r="A62" s="29">
        <v>46</v>
      </c>
      <c r="B62" s="30"/>
      <c r="C62" s="31"/>
      <c r="D62" s="48"/>
      <c r="E62" s="53"/>
      <c r="F62" s="54"/>
      <c r="G62" s="50"/>
      <c r="H62" s="51"/>
      <c r="I62" s="52"/>
      <c r="J62" s="49"/>
      <c r="K62" s="36"/>
      <c r="L62" s="55"/>
      <c r="M62" s="37"/>
      <c r="N62" s="408"/>
      <c r="O62" s="38"/>
      <c r="P62" s="39">
        <f t="shared" si="4"/>
        <v>0</v>
      </c>
      <c r="Q62" s="40"/>
      <c r="R62" s="41">
        <f t="shared" si="5"/>
        <v>0</v>
      </c>
      <c r="S62" s="40"/>
      <c r="T62" s="39">
        <f t="shared" si="3"/>
        <v>0</v>
      </c>
      <c r="U62" s="42"/>
    </row>
    <row r="63" spans="1:21" ht="15.9" customHeight="1" x14ac:dyDescent="0.25">
      <c r="A63" s="29">
        <v>47</v>
      </c>
      <c r="B63" s="30"/>
      <c r="C63" s="31"/>
      <c r="D63" s="48"/>
      <c r="E63" s="53"/>
      <c r="F63" s="54"/>
      <c r="G63" s="50"/>
      <c r="H63" s="51"/>
      <c r="I63" s="52"/>
      <c r="J63" s="49"/>
      <c r="K63" s="36"/>
      <c r="L63" s="55"/>
      <c r="M63" s="37"/>
      <c r="N63" s="408"/>
      <c r="O63" s="38"/>
      <c r="P63" s="39">
        <f t="shared" si="4"/>
        <v>0</v>
      </c>
      <c r="Q63" s="40"/>
      <c r="R63" s="41">
        <f t="shared" si="5"/>
        <v>0</v>
      </c>
      <c r="S63" s="40"/>
      <c r="T63" s="39">
        <f t="shared" si="3"/>
        <v>0</v>
      </c>
      <c r="U63" s="42"/>
    </row>
    <row r="64" spans="1:21" ht="15.9" customHeight="1" x14ac:dyDescent="0.25">
      <c r="A64" s="29">
        <v>48</v>
      </c>
      <c r="B64" s="30"/>
      <c r="C64" s="31"/>
      <c r="D64" s="48"/>
      <c r="E64" s="53"/>
      <c r="F64" s="54"/>
      <c r="G64" s="50"/>
      <c r="H64" s="51"/>
      <c r="I64" s="52"/>
      <c r="J64" s="49"/>
      <c r="K64" s="36"/>
      <c r="L64" s="55"/>
      <c r="M64" s="37"/>
      <c r="N64" s="408"/>
      <c r="O64" s="38"/>
      <c r="P64" s="39">
        <f t="shared" si="4"/>
        <v>0</v>
      </c>
      <c r="Q64" s="40"/>
      <c r="R64" s="41">
        <f t="shared" si="5"/>
        <v>0</v>
      </c>
      <c r="S64" s="40"/>
      <c r="T64" s="39">
        <f t="shared" si="3"/>
        <v>0</v>
      </c>
      <c r="U64" s="42"/>
    </row>
    <row r="65" spans="1:21" ht="15.9" customHeight="1" x14ac:dyDescent="0.25">
      <c r="A65" s="29">
        <v>49</v>
      </c>
      <c r="B65" s="30"/>
      <c r="C65" s="31"/>
      <c r="D65" s="48"/>
      <c r="E65" s="53"/>
      <c r="F65" s="54"/>
      <c r="G65" s="50"/>
      <c r="H65" s="51"/>
      <c r="I65" s="52"/>
      <c r="J65" s="49"/>
      <c r="K65" s="36"/>
      <c r="L65" s="55"/>
      <c r="M65" s="37"/>
      <c r="N65" s="408"/>
      <c r="O65" s="38"/>
      <c r="P65" s="39">
        <f t="shared" si="4"/>
        <v>0</v>
      </c>
      <c r="Q65" s="40"/>
      <c r="R65" s="41">
        <f t="shared" si="5"/>
        <v>0</v>
      </c>
      <c r="S65" s="40"/>
      <c r="T65" s="39">
        <f t="shared" si="3"/>
        <v>0</v>
      </c>
      <c r="U65" s="42"/>
    </row>
    <row r="66" spans="1:21" ht="15.9" customHeight="1" x14ac:dyDescent="0.25">
      <c r="A66" s="29">
        <v>50</v>
      </c>
      <c r="B66" s="30"/>
      <c r="C66" s="31"/>
      <c r="D66" s="48"/>
      <c r="E66" s="53"/>
      <c r="F66" s="54"/>
      <c r="G66" s="50"/>
      <c r="H66" s="51"/>
      <c r="I66" s="52"/>
      <c r="J66" s="49"/>
      <c r="K66" s="36"/>
      <c r="L66" s="55"/>
      <c r="M66" s="37"/>
      <c r="N66" s="408"/>
      <c r="O66" s="38"/>
      <c r="P66" s="39">
        <f t="shared" si="4"/>
        <v>0</v>
      </c>
      <c r="Q66" s="40"/>
      <c r="R66" s="41">
        <f t="shared" si="5"/>
        <v>0</v>
      </c>
      <c r="S66" s="40"/>
      <c r="T66" s="39">
        <f t="shared" si="3"/>
        <v>0</v>
      </c>
      <c r="U66" s="42"/>
    </row>
    <row r="67" spans="1:21" ht="15.9" customHeight="1" x14ac:dyDescent="0.25">
      <c r="A67" s="29">
        <v>51</v>
      </c>
      <c r="B67" s="30"/>
      <c r="C67" s="31"/>
      <c r="D67" s="48"/>
      <c r="E67" s="53"/>
      <c r="F67" s="54"/>
      <c r="G67" s="50"/>
      <c r="H67" s="51"/>
      <c r="I67" s="52"/>
      <c r="J67" s="49"/>
      <c r="K67" s="36"/>
      <c r="L67" s="55"/>
      <c r="M67" s="37"/>
      <c r="N67" s="408"/>
      <c r="O67" s="38"/>
      <c r="P67" s="39">
        <f t="shared" si="4"/>
        <v>0</v>
      </c>
      <c r="Q67" s="40"/>
      <c r="R67" s="41">
        <f t="shared" si="5"/>
        <v>0</v>
      </c>
      <c r="S67" s="40"/>
      <c r="T67" s="39">
        <f t="shared" si="3"/>
        <v>0</v>
      </c>
      <c r="U67" s="42"/>
    </row>
    <row r="68" spans="1:21" ht="15.9" customHeight="1" x14ac:dyDescent="0.25">
      <c r="A68" s="29">
        <v>52</v>
      </c>
      <c r="B68" s="30"/>
      <c r="C68" s="31"/>
      <c r="D68" s="48"/>
      <c r="E68" s="53"/>
      <c r="F68" s="54"/>
      <c r="G68" s="50"/>
      <c r="H68" s="51"/>
      <c r="I68" s="52"/>
      <c r="J68" s="49"/>
      <c r="K68" s="36"/>
      <c r="L68" s="55"/>
      <c r="M68" s="37"/>
      <c r="N68" s="408"/>
      <c r="O68" s="38"/>
      <c r="P68" s="39">
        <f t="shared" si="4"/>
        <v>0</v>
      </c>
      <c r="Q68" s="40"/>
      <c r="R68" s="41">
        <f t="shared" si="5"/>
        <v>0</v>
      </c>
      <c r="S68" s="40"/>
      <c r="T68" s="39">
        <f t="shared" si="3"/>
        <v>0</v>
      </c>
      <c r="U68" s="42"/>
    </row>
    <row r="69" spans="1:21" ht="15.9" customHeight="1" x14ac:dyDescent="0.25">
      <c r="A69" s="29">
        <v>53</v>
      </c>
      <c r="B69" s="30"/>
      <c r="C69" s="31"/>
      <c r="D69" s="48"/>
      <c r="E69" s="53"/>
      <c r="F69" s="54"/>
      <c r="G69" s="50"/>
      <c r="H69" s="51"/>
      <c r="I69" s="52"/>
      <c r="J69" s="49"/>
      <c r="K69" s="36"/>
      <c r="L69" s="55"/>
      <c r="M69" s="37"/>
      <c r="N69" s="408"/>
      <c r="O69" s="38"/>
      <c r="P69" s="39">
        <f t="shared" si="4"/>
        <v>0</v>
      </c>
      <c r="Q69" s="40"/>
      <c r="R69" s="41">
        <f t="shared" si="5"/>
        <v>0</v>
      </c>
      <c r="S69" s="40"/>
      <c r="T69" s="39">
        <f t="shared" si="3"/>
        <v>0</v>
      </c>
      <c r="U69" s="42"/>
    </row>
    <row r="70" spans="1:21" ht="15.9" customHeight="1" x14ac:dyDescent="0.25">
      <c r="A70" s="29">
        <v>54</v>
      </c>
      <c r="B70" s="30"/>
      <c r="C70" s="31"/>
      <c r="D70" s="48"/>
      <c r="E70" s="53"/>
      <c r="F70" s="54"/>
      <c r="G70" s="50"/>
      <c r="H70" s="51"/>
      <c r="I70" s="52"/>
      <c r="J70" s="49"/>
      <c r="K70" s="36"/>
      <c r="L70" s="55"/>
      <c r="M70" s="37"/>
      <c r="N70" s="408"/>
      <c r="O70" s="38"/>
      <c r="P70" s="39">
        <f t="shared" si="4"/>
        <v>0</v>
      </c>
      <c r="Q70" s="40"/>
      <c r="R70" s="41">
        <f t="shared" si="5"/>
        <v>0</v>
      </c>
      <c r="S70" s="40"/>
      <c r="T70" s="39">
        <f t="shared" si="3"/>
        <v>0</v>
      </c>
      <c r="U70" s="42"/>
    </row>
    <row r="71" spans="1:21" ht="15.9" customHeight="1" x14ac:dyDescent="0.25">
      <c r="A71" s="29">
        <v>55</v>
      </c>
      <c r="B71" s="30"/>
      <c r="C71" s="31"/>
      <c r="D71" s="48"/>
      <c r="E71" s="53"/>
      <c r="F71" s="54"/>
      <c r="G71" s="50"/>
      <c r="H71" s="51"/>
      <c r="I71" s="52"/>
      <c r="J71" s="49"/>
      <c r="K71" s="36"/>
      <c r="L71" s="55"/>
      <c r="M71" s="37"/>
      <c r="N71" s="408"/>
      <c r="O71" s="38"/>
      <c r="P71" s="39">
        <f t="shared" si="4"/>
        <v>0</v>
      </c>
      <c r="Q71" s="40"/>
      <c r="R71" s="41">
        <f t="shared" si="5"/>
        <v>0</v>
      </c>
      <c r="S71" s="40"/>
      <c r="T71" s="39">
        <f t="shared" si="3"/>
        <v>0</v>
      </c>
      <c r="U71" s="42"/>
    </row>
    <row r="72" spans="1:21" ht="15.9" customHeight="1" x14ac:dyDescent="0.25">
      <c r="A72" s="29">
        <v>56</v>
      </c>
      <c r="B72" s="30"/>
      <c r="C72" s="31"/>
      <c r="D72" s="48"/>
      <c r="E72" s="53"/>
      <c r="F72" s="367"/>
      <c r="G72" s="410"/>
      <c r="H72" s="51"/>
      <c r="I72" s="52"/>
      <c r="J72" s="49"/>
      <c r="K72" s="36"/>
      <c r="L72" s="55"/>
      <c r="M72" s="37"/>
      <c r="N72" s="408"/>
      <c r="O72" s="38"/>
      <c r="P72" s="39">
        <f t="shared" si="4"/>
        <v>0</v>
      </c>
      <c r="Q72" s="40"/>
      <c r="R72" s="41">
        <f t="shared" si="5"/>
        <v>0</v>
      </c>
      <c r="S72" s="40"/>
      <c r="T72" s="39">
        <f t="shared" si="3"/>
        <v>0</v>
      </c>
      <c r="U72" s="42"/>
    </row>
    <row r="73" spans="1:21" ht="15.9" customHeight="1" x14ac:dyDescent="0.25">
      <c r="A73" s="56">
        <v>57</v>
      </c>
      <c r="B73" s="30"/>
      <c r="C73" s="31"/>
      <c r="D73" s="48"/>
      <c r="E73" s="53"/>
      <c r="F73" s="367"/>
      <c r="G73" s="50"/>
      <c r="H73" s="51"/>
      <c r="I73" s="52"/>
      <c r="J73" s="57"/>
      <c r="K73" s="36"/>
      <c r="L73" s="55"/>
      <c r="M73" s="37"/>
      <c r="N73" s="396"/>
      <c r="O73" s="38"/>
      <c r="P73" s="39">
        <f t="shared" si="4"/>
        <v>0</v>
      </c>
      <c r="Q73" s="40"/>
      <c r="R73" s="41">
        <f t="shared" si="5"/>
        <v>0</v>
      </c>
      <c r="S73" s="40"/>
      <c r="T73" s="39">
        <f t="shared" si="3"/>
        <v>0</v>
      </c>
      <c r="U73" s="42"/>
    </row>
    <row r="74" spans="1:21" ht="15.9" customHeight="1" x14ac:dyDescent="0.25">
      <c r="A74" s="56">
        <v>58</v>
      </c>
      <c r="B74" s="30"/>
      <c r="C74" s="31"/>
      <c r="D74" s="48"/>
      <c r="E74" s="53"/>
      <c r="F74" s="367"/>
      <c r="G74" s="50"/>
      <c r="H74" s="51"/>
      <c r="I74" s="52"/>
      <c r="J74" s="57"/>
      <c r="K74" s="36"/>
      <c r="L74" s="55"/>
      <c r="M74" s="37"/>
      <c r="N74" s="397"/>
      <c r="O74" s="38"/>
      <c r="P74" s="39"/>
      <c r="Q74" s="40"/>
      <c r="R74" s="39"/>
      <c r="S74" s="40"/>
      <c r="T74" s="39">
        <f t="shared" si="3"/>
        <v>0</v>
      </c>
      <c r="U74" s="42"/>
    </row>
    <row r="75" spans="1:21" ht="12.45" customHeight="1" x14ac:dyDescent="0.25">
      <c r="A75" s="604">
        <v>59</v>
      </c>
      <c r="B75" s="58"/>
      <c r="C75" s="10"/>
      <c r="D75" s="606" t="s">
        <v>57</v>
      </c>
      <c r="E75" s="606"/>
      <c r="F75" s="606"/>
      <c r="G75" s="608">
        <f>SUM(G17:G74)</f>
        <v>630</v>
      </c>
      <c r="H75" s="610"/>
      <c r="P75" s="612">
        <f>SUM(P17:P74)</f>
        <v>335.82</v>
      </c>
      <c r="Q75" s="612"/>
      <c r="R75" s="614">
        <f>IF(P75&gt;0,P75/J8,0)</f>
        <v>1.75</v>
      </c>
      <c r="S75" s="614"/>
      <c r="U75" s="59"/>
    </row>
    <row r="76" spans="1:21" ht="12.45" customHeight="1" x14ac:dyDescent="0.25">
      <c r="A76" s="605"/>
      <c r="B76" s="24"/>
      <c r="C76" s="10"/>
      <c r="D76" s="607"/>
      <c r="E76" s="607"/>
      <c r="F76" s="607"/>
      <c r="G76" s="609"/>
      <c r="H76" s="611"/>
      <c r="P76" s="613"/>
      <c r="Q76" s="613"/>
      <c r="R76" s="615"/>
      <c r="S76" s="615"/>
      <c r="U76" s="60"/>
    </row>
    <row r="77" spans="1:21" ht="15.9" customHeight="1" x14ac:dyDescent="0.3">
      <c r="A77" s="61">
        <v>60</v>
      </c>
      <c r="B77" s="62"/>
      <c r="C77" s="63"/>
      <c r="D77" s="635"/>
      <c r="E77" s="635"/>
      <c r="F77" s="635"/>
      <c r="G77" s="635"/>
      <c r="H77" s="635"/>
      <c r="I77" s="635"/>
      <c r="J77" s="635"/>
      <c r="K77" s="635"/>
      <c r="L77" s="635"/>
      <c r="M77" s="636"/>
      <c r="N77" s="636"/>
      <c r="O77" s="636"/>
      <c r="P77" s="64"/>
      <c r="Q77" s="65"/>
      <c r="R77" s="637"/>
      <c r="S77" s="637"/>
      <c r="T77" s="66"/>
      <c r="U77" s="67"/>
    </row>
    <row r="78" spans="1:21" ht="15.9" customHeight="1" x14ac:dyDescent="0.3">
      <c r="A78" s="61">
        <v>61</v>
      </c>
      <c r="B78" s="62"/>
      <c r="C78" s="63"/>
      <c r="D78" s="638"/>
      <c r="E78" s="638"/>
      <c r="F78" s="638"/>
      <c r="G78" s="638"/>
      <c r="H78" s="639"/>
      <c r="I78" s="639"/>
      <c r="J78" s="639"/>
      <c r="K78" s="68"/>
      <c r="L78" s="69"/>
      <c r="M78" s="636"/>
      <c r="N78" s="636"/>
      <c r="O78" s="636"/>
      <c r="P78" s="70"/>
      <c r="Q78" s="71"/>
      <c r="R78" s="637"/>
      <c r="S78" s="637"/>
      <c r="T78" s="72"/>
      <c r="U78" s="73"/>
    </row>
    <row r="79" spans="1:21" ht="18" customHeight="1" x14ac:dyDescent="0.3">
      <c r="A79" s="74"/>
      <c r="N79" s="10"/>
      <c r="P79" s="646" t="s">
        <v>58</v>
      </c>
      <c r="Q79" s="646"/>
      <c r="R79" s="646"/>
      <c r="S79" s="647">
        <f>SUM(T77:T78,T17:T74)</f>
        <v>8227.61</v>
      </c>
      <c r="T79" s="647"/>
      <c r="U79" s="647"/>
    </row>
    <row r="80" spans="1:21" ht="14.25" customHeight="1" x14ac:dyDescent="0.25">
      <c r="A80" s="74"/>
      <c r="D80" s="648" t="s">
        <v>59</v>
      </c>
      <c r="P80" s="649" t="s">
        <v>36</v>
      </c>
      <c r="Q80" s="649"/>
      <c r="R80" s="649"/>
      <c r="S80" s="647"/>
      <c r="T80" s="647"/>
      <c r="U80" s="647"/>
    </row>
    <row r="81" spans="1:21" ht="14.25" customHeight="1" x14ac:dyDescent="0.25">
      <c r="A81" s="74"/>
      <c r="D81" s="648"/>
    </row>
    <row r="82" spans="1:21" ht="14.25" customHeight="1" x14ac:dyDescent="0.25">
      <c r="A82" s="75"/>
      <c r="B82" s="22"/>
      <c r="C82" s="76"/>
      <c r="D82" s="76"/>
      <c r="E82" s="76"/>
      <c r="F82" s="76"/>
      <c r="G82" s="650" t="s">
        <v>21</v>
      </c>
      <c r="H82" s="650"/>
      <c r="I82" s="77"/>
      <c r="J82" s="77"/>
      <c r="K82" s="77"/>
      <c r="L82" s="78"/>
      <c r="M82" s="79" t="s">
        <v>60</v>
      </c>
      <c r="N82" s="80"/>
      <c r="O82" s="81"/>
      <c r="P82" s="651" t="s">
        <v>61</v>
      </c>
      <c r="Q82" s="651"/>
      <c r="R82" s="650" t="s">
        <v>62</v>
      </c>
      <c r="S82" s="650"/>
      <c r="T82" s="652" t="s">
        <v>27</v>
      </c>
      <c r="U82" s="652"/>
    </row>
    <row r="83" spans="1:21" ht="14.25" customHeight="1" x14ac:dyDescent="0.25">
      <c r="A83" s="6">
        <v>62</v>
      </c>
      <c r="B83" s="82"/>
      <c r="C83" s="10"/>
      <c r="D83" s="83" t="s">
        <v>63</v>
      </c>
      <c r="E83" s="10"/>
      <c r="F83" s="9"/>
      <c r="G83" s="656" t="s">
        <v>38</v>
      </c>
      <c r="H83" s="656"/>
      <c r="I83" s="610"/>
      <c r="J83" s="610"/>
      <c r="K83" s="610"/>
      <c r="L83" s="610"/>
      <c r="M83" s="84" t="s">
        <v>64</v>
      </c>
      <c r="N83" s="610"/>
      <c r="O83" s="610"/>
      <c r="P83" s="643" t="s">
        <v>36</v>
      </c>
      <c r="Q83" s="643"/>
      <c r="R83" s="644" t="s">
        <v>65</v>
      </c>
      <c r="S83" s="644"/>
      <c r="T83" s="645" t="s">
        <v>36</v>
      </c>
      <c r="U83" s="645"/>
    </row>
    <row r="84" spans="1:21" ht="15.9" customHeight="1" x14ac:dyDescent="0.25">
      <c r="A84" s="61">
        <v>63</v>
      </c>
      <c r="B84" s="85">
        <v>9911</v>
      </c>
      <c r="C84" s="86"/>
      <c r="D84" s="653" t="s">
        <v>66</v>
      </c>
      <c r="E84" s="653"/>
      <c r="F84" s="87" t="s">
        <v>56</v>
      </c>
      <c r="G84" s="654">
        <f>SUM(G18)</f>
        <v>20.92</v>
      </c>
      <c r="H84" s="654"/>
      <c r="I84" s="635"/>
      <c r="J84" s="635"/>
      <c r="K84" s="635"/>
      <c r="L84" s="88"/>
      <c r="M84" s="89">
        <v>1</v>
      </c>
      <c r="N84" s="655" t="s">
        <v>67</v>
      </c>
      <c r="O84" s="655"/>
      <c r="P84" s="391">
        <f>SUM('Los 1 Barbaraschule '!P84)</f>
        <v>0</v>
      </c>
      <c r="Q84" s="390"/>
      <c r="R84" s="90">
        <f>IF(T84&gt;0,T84/M84,0)</f>
        <v>0</v>
      </c>
      <c r="S84" s="91"/>
      <c r="T84" s="90">
        <f>G84*M84*P84</f>
        <v>0</v>
      </c>
      <c r="U84" s="42"/>
    </row>
    <row r="85" spans="1:21" ht="15.9" customHeight="1" x14ac:dyDescent="0.25">
      <c r="A85" s="92">
        <v>64</v>
      </c>
      <c r="B85" s="85">
        <v>9921</v>
      </c>
      <c r="C85" s="86"/>
      <c r="D85" s="653" t="s">
        <v>68</v>
      </c>
      <c r="E85" s="653"/>
      <c r="F85" s="87" t="s">
        <v>49</v>
      </c>
      <c r="G85" s="654">
        <f>SUM(G19:G21)</f>
        <v>497.67</v>
      </c>
      <c r="H85" s="654"/>
      <c r="I85" s="635"/>
      <c r="J85" s="635"/>
      <c r="K85" s="635"/>
      <c r="L85" s="88"/>
      <c r="M85" s="89">
        <v>1</v>
      </c>
      <c r="N85" s="655" t="s">
        <v>67</v>
      </c>
      <c r="O85" s="655"/>
      <c r="P85" s="391">
        <f>SUM('Los 1 Barbaraschule '!P85)</f>
        <v>0</v>
      </c>
      <c r="Q85" s="390"/>
      <c r="R85" s="90">
        <f>IF(T85&gt;0,T85/M85,0)</f>
        <v>0</v>
      </c>
      <c r="S85" s="91"/>
      <c r="T85" s="90">
        <f>G85*M85*P85</f>
        <v>0</v>
      </c>
      <c r="U85" s="42"/>
    </row>
    <row r="86" spans="1:21" ht="15.9" customHeight="1" x14ac:dyDescent="0.25">
      <c r="A86" s="93">
        <v>65</v>
      </c>
      <c r="B86" s="94"/>
      <c r="C86" s="95"/>
      <c r="D86" s="661"/>
      <c r="E86" s="661"/>
      <c r="F86" s="661"/>
      <c r="G86" s="661"/>
      <c r="H86" s="661"/>
      <c r="I86" s="661"/>
      <c r="J86" s="661"/>
      <c r="K86" s="661"/>
      <c r="L86" s="661"/>
      <c r="M86" s="96"/>
      <c r="N86" s="660"/>
      <c r="O86" s="660"/>
      <c r="P86" s="97"/>
      <c r="Q86" s="98"/>
      <c r="R86" s="90"/>
      <c r="S86" s="99"/>
      <c r="T86" s="90"/>
      <c r="U86" s="59"/>
    </row>
    <row r="87" spans="1:21" ht="15.9" customHeight="1" x14ac:dyDescent="0.25">
      <c r="A87" s="100">
        <v>66</v>
      </c>
      <c r="B87" s="101"/>
      <c r="C87" s="86"/>
      <c r="D87" s="102"/>
      <c r="E87" s="103"/>
      <c r="F87" s="103"/>
      <c r="G87" s="663"/>
      <c r="H87" s="663"/>
      <c r="I87" s="635"/>
      <c r="J87" s="635"/>
      <c r="K87" s="635"/>
      <c r="L87" s="104"/>
      <c r="M87" s="96"/>
      <c r="N87" s="655"/>
      <c r="O87" s="655"/>
      <c r="P87" s="392"/>
      <c r="Q87" s="389"/>
      <c r="R87" s="90">
        <f>IF(T87&gt;0,T87/M87,0)</f>
        <v>0</v>
      </c>
      <c r="S87" s="91"/>
      <c r="T87" s="90">
        <f>G87*M87*P87</f>
        <v>0</v>
      </c>
      <c r="U87" s="42"/>
    </row>
    <row r="88" spans="1:21" ht="17.100000000000001" customHeight="1" x14ac:dyDescent="0.3">
      <c r="A88" s="92">
        <v>67</v>
      </c>
      <c r="B88" s="22"/>
      <c r="D88" s="105"/>
      <c r="M88" s="106"/>
      <c r="N88" s="106"/>
      <c r="O88" s="106"/>
      <c r="P88" s="107"/>
      <c r="Q88" s="108"/>
      <c r="R88" s="109"/>
      <c r="S88" s="110"/>
      <c r="T88" s="111"/>
      <c r="U88" s="112"/>
    </row>
    <row r="89" spans="1:21" ht="17.100000000000001" customHeight="1" x14ac:dyDescent="0.3">
      <c r="A89" s="93">
        <v>68</v>
      </c>
      <c r="B89" s="113"/>
      <c r="C89" s="114"/>
      <c r="D89" s="664" t="s">
        <v>69</v>
      </c>
      <c r="E89" s="664"/>
      <c r="F89" s="664"/>
      <c r="G89" s="664"/>
      <c r="H89" s="664"/>
      <c r="I89" s="664"/>
      <c r="J89" s="664"/>
      <c r="K89" s="664"/>
      <c r="L89" s="664"/>
      <c r="M89" s="115"/>
      <c r="N89" s="115"/>
      <c r="O89" s="115"/>
      <c r="P89" s="116"/>
      <c r="Q89" s="117"/>
      <c r="R89" s="118"/>
      <c r="S89" s="115"/>
      <c r="T89" s="119"/>
      <c r="U89" s="112"/>
    </row>
    <row r="90" spans="1:21" ht="15.9" customHeight="1" x14ac:dyDescent="0.25">
      <c r="A90" s="61">
        <v>69</v>
      </c>
      <c r="B90" s="101"/>
      <c r="C90" s="63"/>
      <c r="D90" s="657"/>
      <c r="E90" s="657"/>
      <c r="F90" s="120"/>
      <c r="G90" s="654"/>
      <c r="H90" s="654"/>
      <c r="I90" s="635"/>
      <c r="J90" s="635"/>
      <c r="K90" s="635"/>
      <c r="L90" s="88"/>
      <c r="M90" s="89"/>
      <c r="N90" s="658"/>
      <c r="O90" s="659"/>
      <c r="P90" s="392"/>
      <c r="Q90" s="389"/>
      <c r="R90" s="121"/>
      <c r="S90" s="122"/>
      <c r="T90" s="123"/>
      <c r="U90" s="42"/>
    </row>
    <row r="91" spans="1:21" ht="15.9" customHeight="1" x14ac:dyDescent="0.25">
      <c r="A91" s="93">
        <v>70</v>
      </c>
      <c r="B91" s="101"/>
      <c r="C91" s="63"/>
      <c r="D91" s="124"/>
      <c r="E91" s="125"/>
      <c r="F91" s="126"/>
      <c r="G91" s="660"/>
      <c r="H91" s="660"/>
      <c r="I91" s="635"/>
      <c r="J91" s="635"/>
      <c r="K91" s="635"/>
      <c r="L91" s="88"/>
      <c r="M91" s="89"/>
      <c r="N91" s="127"/>
      <c r="O91" s="128"/>
      <c r="P91" s="129"/>
      <c r="Q91" s="130"/>
      <c r="R91" s="121"/>
      <c r="S91" s="122"/>
      <c r="T91" s="123"/>
      <c r="U91" s="42"/>
    </row>
    <row r="92" spans="1:21" ht="18" customHeight="1" x14ac:dyDescent="0.3">
      <c r="A92" s="131"/>
      <c r="B92" s="132"/>
      <c r="C92" s="132"/>
      <c r="D92" s="132"/>
      <c r="E92" s="133"/>
      <c r="F92" s="133"/>
      <c r="G92" s="132"/>
      <c r="H92" s="132"/>
      <c r="I92" s="133"/>
      <c r="J92" s="10"/>
      <c r="P92" s="646" t="s">
        <v>58</v>
      </c>
      <c r="Q92" s="646"/>
      <c r="R92" s="646"/>
      <c r="S92" s="647">
        <f>SUM(T90:T91,T84:T87)</f>
        <v>0</v>
      </c>
      <c r="T92" s="647"/>
      <c r="U92" s="647"/>
    </row>
    <row r="93" spans="1:21" ht="14.25" customHeight="1" x14ac:dyDescent="0.3">
      <c r="A93" s="10"/>
      <c r="B93" s="132"/>
      <c r="C93" s="132"/>
      <c r="D93" s="132"/>
      <c r="E93" s="133"/>
      <c r="F93" s="133"/>
      <c r="G93" s="132"/>
      <c r="H93" s="132"/>
      <c r="I93" s="133"/>
      <c r="J93" s="10"/>
      <c r="P93" s="649" t="s">
        <v>36</v>
      </c>
      <c r="Q93" s="649"/>
      <c r="R93" s="649"/>
      <c r="S93" s="647"/>
      <c r="T93" s="647"/>
      <c r="U93" s="647"/>
    </row>
    <row r="94" spans="1:21" ht="24.75" customHeight="1" x14ac:dyDescent="0.3">
      <c r="A94" s="132" t="s">
        <v>72</v>
      </c>
      <c r="B94" s="132"/>
      <c r="C94" s="132"/>
      <c r="D94" s="132"/>
      <c r="E94" s="132"/>
      <c r="F94" s="132"/>
      <c r="G94" s="132"/>
      <c r="H94" s="132"/>
      <c r="I94" s="132"/>
      <c r="J94" s="10"/>
    </row>
    <row r="95" spans="1:21" s="10" customFormat="1" ht="19.5" customHeight="1" x14ac:dyDescent="0.4">
      <c r="A95" s="670"/>
      <c r="B95" s="671"/>
      <c r="C95" s="671"/>
      <c r="D95" s="671"/>
      <c r="E95" s="671"/>
      <c r="F95" s="671"/>
      <c r="G95" s="672"/>
      <c r="H95" s="134"/>
      <c r="I95" s="673" t="s">
        <v>73</v>
      </c>
      <c r="J95" s="673"/>
      <c r="K95" s="673"/>
      <c r="L95" s="673"/>
      <c r="M95" s="673"/>
      <c r="N95" s="673"/>
      <c r="O95" s="674"/>
      <c r="P95" s="675" t="s">
        <v>74</v>
      </c>
      <c r="Q95" s="676"/>
      <c r="R95" s="676"/>
      <c r="S95" s="676"/>
      <c r="T95" s="676"/>
      <c r="U95" s="677"/>
    </row>
    <row r="96" spans="1:21" ht="24.15" customHeight="1" x14ac:dyDescent="0.4">
      <c r="A96" s="665"/>
      <c r="B96" s="665"/>
      <c r="C96" s="665"/>
      <c r="D96" s="665"/>
      <c r="E96" s="665"/>
      <c r="F96" s="665"/>
      <c r="G96" s="665"/>
      <c r="H96" s="24"/>
      <c r="I96" s="666"/>
      <c r="J96" s="666"/>
      <c r="K96" s="666"/>
      <c r="L96" s="666"/>
      <c r="M96" s="666"/>
      <c r="N96" s="666"/>
      <c r="O96" s="666"/>
      <c r="P96" s="667" t="s">
        <v>36</v>
      </c>
      <c r="Q96" s="667"/>
      <c r="R96" s="668">
        <f>SUM(S79)/12</f>
        <v>685.63</v>
      </c>
      <c r="S96" s="668"/>
      <c r="T96" s="668"/>
      <c r="U96" s="23"/>
    </row>
    <row r="97" spans="1:21" ht="24.15" customHeight="1" x14ac:dyDescent="0.4">
      <c r="A97" s="665"/>
      <c r="B97" s="665"/>
      <c r="C97" s="665"/>
      <c r="D97" s="665"/>
      <c r="E97" s="665"/>
      <c r="F97" s="665"/>
      <c r="G97" s="665"/>
      <c r="H97" s="24"/>
      <c r="I97" s="666"/>
      <c r="J97" s="666"/>
      <c r="K97" s="666"/>
      <c r="L97" s="666"/>
      <c r="M97" s="666"/>
      <c r="N97" s="666"/>
      <c r="O97" s="666"/>
      <c r="P97" s="667" t="s">
        <v>75</v>
      </c>
      <c r="Q97" s="667"/>
      <c r="R97" s="669">
        <f>R96*1.19</f>
        <v>815.9</v>
      </c>
      <c r="S97" s="669"/>
      <c r="T97" s="669"/>
      <c r="U97" s="23"/>
    </row>
    <row r="98" spans="1:21" ht="23.25" customHeight="1" x14ac:dyDescent="0.4">
      <c r="A98" s="135"/>
      <c r="B98" s="136"/>
      <c r="C98" s="136"/>
      <c r="D98" s="136"/>
      <c r="E98" s="136"/>
      <c r="F98" s="136"/>
      <c r="G98" s="137"/>
      <c r="H98" s="24"/>
      <c r="I98" s="666"/>
      <c r="J98" s="666"/>
      <c r="K98" s="666"/>
      <c r="L98" s="666"/>
      <c r="M98" s="666"/>
      <c r="N98" s="666"/>
      <c r="O98" s="666"/>
      <c r="P98" s="678" t="s">
        <v>76</v>
      </c>
      <c r="Q98" s="678"/>
      <c r="R98" s="678"/>
      <c r="S98" s="678"/>
      <c r="T98" s="678"/>
      <c r="U98" s="678"/>
    </row>
    <row r="99" spans="1:21" ht="24.15" customHeight="1" x14ac:dyDescent="0.35">
      <c r="A99" s="138"/>
      <c r="B99" s="136"/>
      <c r="C99" s="136"/>
      <c r="D99" s="136"/>
      <c r="E99" s="136"/>
      <c r="F99" s="136"/>
      <c r="G99" s="137"/>
      <c r="H99" s="24"/>
      <c r="I99" s="575"/>
      <c r="J99" s="575"/>
      <c r="K99" s="575"/>
      <c r="L99" s="575"/>
      <c r="M99" s="575"/>
      <c r="N99" s="575"/>
      <c r="O99" s="575"/>
      <c r="P99" s="667" t="s">
        <v>36</v>
      </c>
      <c r="Q99" s="667"/>
      <c r="R99" s="668">
        <f>SUM(S79,S92)</f>
        <v>8227.61</v>
      </c>
      <c r="S99" s="668"/>
      <c r="T99" s="668"/>
      <c r="U99" s="23"/>
    </row>
    <row r="100" spans="1:21" ht="24.15" customHeight="1" x14ac:dyDescent="0.4">
      <c r="A100" s="679"/>
      <c r="B100" s="679"/>
      <c r="C100" s="679"/>
      <c r="D100" s="679"/>
      <c r="E100" s="679"/>
      <c r="F100" s="679"/>
      <c r="G100" s="679"/>
      <c r="H100" s="24"/>
      <c r="P100" s="667" t="s">
        <v>75</v>
      </c>
      <c r="Q100" s="667"/>
      <c r="R100" s="669">
        <f>R99*1.19</f>
        <v>9790.86</v>
      </c>
      <c r="S100" s="669"/>
      <c r="T100" s="669"/>
      <c r="U100" s="23"/>
    </row>
    <row r="101" spans="1:21" ht="15.15" customHeight="1" x14ac:dyDescent="0.3">
      <c r="A101" s="604"/>
      <c r="B101" s="604"/>
      <c r="C101" s="604"/>
      <c r="D101" s="604"/>
      <c r="E101" s="604"/>
      <c r="F101" s="604"/>
      <c r="G101" s="604"/>
      <c r="H101" s="82"/>
      <c r="I101" s="9"/>
      <c r="J101" s="9"/>
      <c r="K101" s="9"/>
      <c r="L101" s="9"/>
      <c r="M101" s="9"/>
      <c r="N101" s="9"/>
      <c r="O101" s="9"/>
      <c r="P101" s="398"/>
      <c r="Q101" s="399"/>
      <c r="R101" s="399"/>
      <c r="S101" s="399"/>
      <c r="T101" s="399"/>
      <c r="U101" s="139"/>
    </row>
    <row r="65540" s="1" customFormat="1" ht="12.75" customHeight="1" x14ac:dyDescent="0.25"/>
    <row r="65541" s="1" customFormat="1" ht="12.75" customHeight="1" x14ac:dyDescent="0.25"/>
  </sheetData>
  <sheetProtection algorithmName="SHA-512" hashValue="3bR0jRQcHlXsizuuvsUxBODaOdTp34H8vjpe5BFrCC8RGK5jE/Os6DEL+nX4Zel/5EzYiJbDSuUggPoHHIFSzg==" saltValue="5Yt+gWPNBPq5LIlJs/wEgw==" spinCount="100000" sheet="1" objects="1" scenarios="1"/>
  <mergeCells count="143">
    <mergeCell ref="A101:G101"/>
    <mergeCell ref="I98:O98"/>
    <mergeCell ref="P98:U98"/>
    <mergeCell ref="I99:O99"/>
    <mergeCell ref="P99:Q99"/>
    <mergeCell ref="R99:T99"/>
    <mergeCell ref="A100:G100"/>
    <mergeCell ref="P100:Q100"/>
    <mergeCell ref="R100:T100"/>
    <mergeCell ref="A96:G96"/>
    <mergeCell ref="I96:O96"/>
    <mergeCell ref="P96:Q96"/>
    <mergeCell ref="R96:T96"/>
    <mergeCell ref="A97:G97"/>
    <mergeCell ref="I97:O97"/>
    <mergeCell ref="P97:Q97"/>
    <mergeCell ref="R97:T97"/>
    <mergeCell ref="P92:R92"/>
    <mergeCell ref="S92:U93"/>
    <mergeCell ref="P93:R93"/>
    <mergeCell ref="A95:G95"/>
    <mergeCell ref="I95:O95"/>
    <mergeCell ref="P95:U95"/>
    <mergeCell ref="D90:E90"/>
    <mergeCell ref="G90:H90"/>
    <mergeCell ref="I90:K90"/>
    <mergeCell ref="N90:O90"/>
    <mergeCell ref="G91:H91"/>
    <mergeCell ref="I91:K91"/>
    <mergeCell ref="D86:L86"/>
    <mergeCell ref="N86:O86"/>
    <mergeCell ref="G87:H87"/>
    <mergeCell ref="I87:K87"/>
    <mergeCell ref="N87:O87"/>
    <mergeCell ref="D89:L89"/>
    <mergeCell ref="D84:E84"/>
    <mergeCell ref="G84:H84"/>
    <mergeCell ref="I84:K84"/>
    <mergeCell ref="N84:O84"/>
    <mergeCell ref="D85:E85"/>
    <mergeCell ref="G85:H85"/>
    <mergeCell ref="I85:K85"/>
    <mergeCell ref="N85:O85"/>
    <mergeCell ref="G83:H83"/>
    <mergeCell ref="I83:L83"/>
    <mergeCell ref="N83:O83"/>
    <mergeCell ref="P83:Q83"/>
    <mergeCell ref="R83:S83"/>
    <mergeCell ref="T83:U83"/>
    <mergeCell ref="P79:R79"/>
    <mergeCell ref="S79:U80"/>
    <mergeCell ref="D80:D81"/>
    <mergeCell ref="P80:R80"/>
    <mergeCell ref="G82:H82"/>
    <mergeCell ref="P82:Q82"/>
    <mergeCell ref="R82:S82"/>
    <mergeCell ref="T82:U82"/>
    <mergeCell ref="D77:L77"/>
    <mergeCell ref="M77:O77"/>
    <mergeCell ref="R77:S78"/>
    <mergeCell ref="D78:G78"/>
    <mergeCell ref="H78:J78"/>
    <mergeCell ref="M78:O78"/>
    <mergeCell ref="D15:D16"/>
    <mergeCell ref="R15:S15"/>
    <mergeCell ref="R16:S16"/>
    <mergeCell ref="T13:U13"/>
    <mergeCell ref="B14:C14"/>
    <mergeCell ref="E14:F14"/>
    <mergeCell ref="G14:H14"/>
    <mergeCell ref="I14:J14"/>
    <mergeCell ref="K14:L14"/>
    <mergeCell ref="P14:Q14"/>
    <mergeCell ref="R14:S14"/>
    <mergeCell ref="T14:U14"/>
    <mergeCell ref="B13:C13"/>
    <mergeCell ref="E13:F13"/>
    <mergeCell ref="G13:H13"/>
    <mergeCell ref="I13:J13"/>
    <mergeCell ref="K13:L13"/>
    <mergeCell ref="N13:O13"/>
    <mergeCell ref="P13:Q13"/>
    <mergeCell ref="R13:S13"/>
    <mergeCell ref="A75:A76"/>
    <mergeCell ref="D75:F76"/>
    <mergeCell ref="G75:G76"/>
    <mergeCell ref="H75:H76"/>
    <mergeCell ref="P75:Q76"/>
    <mergeCell ref="R75:S76"/>
    <mergeCell ref="P7:Q7"/>
    <mergeCell ref="R7:S7"/>
    <mergeCell ref="P11:Q11"/>
    <mergeCell ref="R11:S11"/>
    <mergeCell ref="A8:C9"/>
    <mergeCell ref="D8:D9"/>
    <mergeCell ref="E8:H9"/>
    <mergeCell ref="I8:I9"/>
    <mergeCell ref="J8:K9"/>
    <mergeCell ref="L8:M9"/>
    <mergeCell ref="N8:O9"/>
    <mergeCell ref="P8:P9"/>
    <mergeCell ref="Q8:Q9"/>
    <mergeCell ref="R8:S9"/>
    <mergeCell ref="T11:U11"/>
    <mergeCell ref="B12:C12"/>
    <mergeCell ref="E12:F12"/>
    <mergeCell ref="G12:H12"/>
    <mergeCell ref="I12:J12"/>
    <mergeCell ref="K12:L12"/>
    <mergeCell ref="N12:O12"/>
    <mergeCell ref="P12:Q12"/>
    <mergeCell ref="B11:C11"/>
    <mergeCell ref="E11:F11"/>
    <mergeCell ref="G11:H11"/>
    <mergeCell ref="I11:J11"/>
    <mergeCell ref="K11:L11"/>
    <mergeCell ref="N11:O11"/>
    <mergeCell ref="R12:S12"/>
    <mergeCell ref="T12:U12"/>
    <mergeCell ref="T8:U9"/>
    <mergeCell ref="J7:K7"/>
    <mergeCell ref="L7:M7"/>
    <mergeCell ref="N7:O7"/>
    <mergeCell ref="A1:C1"/>
    <mergeCell ref="R1:S1"/>
    <mergeCell ref="T1:U1"/>
    <mergeCell ref="A2:D5"/>
    <mergeCell ref="E2:G3"/>
    <mergeCell ref="H2:N3"/>
    <mergeCell ref="P2:U3"/>
    <mergeCell ref="E4:G5"/>
    <mergeCell ref="H4:O5"/>
    <mergeCell ref="P4:Q5"/>
    <mergeCell ref="R4:S5"/>
    <mergeCell ref="T4:U5"/>
    <mergeCell ref="A6:C7"/>
    <mergeCell ref="D6:D7"/>
    <mergeCell ref="E6:H7"/>
    <mergeCell ref="I6:K6"/>
    <mergeCell ref="L6:M6"/>
    <mergeCell ref="N6:O6"/>
    <mergeCell ref="P6:Q6"/>
    <mergeCell ref="R6:U6"/>
  </mergeCells>
  <pageMargins left="0.62992125984251968" right="0.23622047244094491" top="0.31496062992125984" bottom="0.31496062992125984" header="0.31496062992125984" footer="0.31496062992125984"/>
  <pageSetup paperSize="9" scale="51" orientation="portrait" useFirstPageNumber="1" r:id="rId1"/>
  <headerFooter alignWithMargins="0">
    <oddHeader>&amp;C&amp;"Times New Roman,Regular"&amp;12&amp;A</oddHeader>
    <oddFooter>&amp;C&amp;"Times New Roman,Regular"&amp;12Seite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5541"/>
  <sheetViews>
    <sheetView showZeros="0" zoomScale="110" zoomScaleNormal="110" workbookViewId="0">
      <selection activeCell="P90" sqref="P90"/>
    </sheetView>
  </sheetViews>
  <sheetFormatPr baseColWidth="10" defaultColWidth="9.69921875" defaultRowHeight="13.8" x14ac:dyDescent="0.25"/>
  <cols>
    <col min="1" max="1" width="4.3984375" style="1" customWidth="1"/>
    <col min="2" max="2" width="8" style="1" customWidth="1"/>
    <col min="3" max="3" width="2.09765625" style="1" customWidth="1"/>
    <col min="4" max="4" width="35.5" style="1" customWidth="1"/>
    <col min="5" max="5" width="8.59765625" style="1" customWidth="1"/>
    <col min="6" max="6" width="2.5" style="1" customWidth="1"/>
    <col min="7" max="7" width="12.5" style="1" customWidth="1"/>
    <col min="8" max="8" width="4.09765625" style="1" customWidth="1"/>
    <col min="9" max="9" width="6" style="1" customWidth="1"/>
    <col min="10" max="10" width="2.59765625" style="1" customWidth="1"/>
    <col min="11" max="11" width="6.3984375" style="1" customWidth="1"/>
    <col min="12" max="12" width="3" style="1" customWidth="1"/>
    <col min="13" max="13" width="11.5" style="1" customWidth="1"/>
    <col min="14" max="14" width="7.8984375" style="1" customWidth="1"/>
    <col min="15" max="15" width="8.09765625" style="1" customWidth="1"/>
    <col min="16" max="16" width="11.3984375" style="1" customWidth="1"/>
    <col min="17" max="17" width="3" style="1" customWidth="1"/>
    <col min="18" max="18" width="13.3984375" style="1" customWidth="1"/>
    <col min="19" max="19" width="3.5" style="1" customWidth="1"/>
    <col min="20" max="20" width="15.59765625" style="1" customWidth="1"/>
    <col min="21" max="21" width="9.765625E-2" style="1" customWidth="1"/>
    <col min="22" max="1024" width="10.3984375" style="1" customWidth="1"/>
    <col min="1025" max="16384" width="9.69921875" style="1"/>
  </cols>
  <sheetData>
    <row r="1" spans="1:21" ht="10.199999999999999" customHeight="1" x14ac:dyDescent="0.25">
      <c r="A1" s="574"/>
      <c r="B1" s="574"/>
      <c r="C1" s="574"/>
      <c r="F1" s="2"/>
      <c r="G1" s="2"/>
      <c r="R1" s="575"/>
      <c r="S1" s="575"/>
      <c r="T1" s="575"/>
      <c r="U1" s="575"/>
    </row>
    <row r="2" spans="1:21" s="4" customFormat="1" ht="12.75" customHeight="1" x14ac:dyDescent="0.25">
      <c r="A2" s="576" t="s">
        <v>0</v>
      </c>
      <c r="B2" s="576"/>
      <c r="C2" s="576"/>
      <c r="D2" s="576"/>
      <c r="E2" s="577" t="s">
        <v>1</v>
      </c>
      <c r="F2" s="577"/>
      <c r="G2" s="577"/>
      <c r="H2" s="578" t="s">
        <v>2</v>
      </c>
      <c r="I2" s="578"/>
      <c r="J2" s="578"/>
      <c r="K2" s="578"/>
      <c r="L2" s="578"/>
      <c r="M2" s="578"/>
      <c r="N2" s="578"/>
      <c r="O2" s="3"/>
      <c r="P2" s="579" t="s">
        <v>3</v>
      </c>
      <c r="Q2" s="579"/>
      <c r="R2" s="579"/>
      <c r="S2" s="579"/>
      <c r="T2" s="579"/>
      <c r="U2" s="579"/>
    </row>
    <row r="3" spans="1:21" ht="13.65" customHeight="1" x14ac:dyDescent="0.25">
      <c r="A3" s="576"/>
      <c r="B3" s="576"/>
      <c r="C3" s="576"/>
      <c r="D3" s="576"/>
      <c r="E3" s="577"/>
      <c r="F3" s="577"/>
      <c r="G3" s="577"/>
      <c r="H3" s="578"/>
      <c r="I3" s="578"/>
      <c r="J3" s="578"/>
      <c r="K3" s="578"/>
      <c r="L3" s="578"/>
      <c r="M3" s="578"/>
      <c r="N3" s="578"/>
      <c r="O3" s="5"/>
      <c r="P3" s="579"/>
      <c r="Q3" s="579"/>
      <c r="R3" s="579"/>
      <c r="S3" s="579"/>
      <c r="T3" s="579"/>
      <c r="U3" s="579"/>
    </row>
    <row r="4" spans="1:21" ht="13.65" customHeight="1" x14ac:dyDescent="0.25">
      <c r="A4" s="576"/>
      <c r="B4" s="576"/>
      <c r="C4" s="576"/>
      <c r="D4" s="576"/>
      <c r="E4" s="580" t="s">
        <v>4</v>
      </c>
      <c r="F4" s="580"/>
      <c r="G4" s="580"/>
      <c r="H4" s="581" t="s">
        <v>267</v>
      </c>
      <c r="I4" s="581"/>
      <c r="J4" s="581"/>
      <c r="K4" s="581"/>
      <c r="L4" s="581"/>
      <c r="M4" s="581"/>
      <c r="N4" s="581"/>
      <c r="O4" s="581"/>
      <c r="P4" s="582" t="s">
        <v>268</v>
      </c>
      <c r="Q4" s="582"/>
      <c r="R4" s="582" t="s">
        <v>269</v>
      </c>
      <c r="S4" s="582"/>
      <c r="T4" s="583">
        <v>10</v>
      </c>
      <c r="U4" s="583"/>
    </row>
    <row r="5" spans="1:21" ht="34.950000000000003" customHeight="1" x14ac:dyDescent="0.25">
      <c r="A5" s="576"/>
      <c r="B5" s="576"/>
      <c r="C5" s="576"/>
      <c r="D5" s="576"/>
      <c r="E5" s="580"/>
      <c r="F5" s="580"/>
      <c r="G5" s="580"/>
      <c r="H5" s="581"/>
      <c r="I5" s="581"/>
      <c r="J5" s="581"/>
      <c r="K5" s="581"/>
      <c r="L5" s="581"/>
      <c r="M5" s="581"/>
      <c r="N5" s="581"/>
      <c r="O5" s="581"/>
      <c r="P5" s="582"/>
      <c r="Q5" s="582"/>
      <c r="R5" s="582"/>
      <c r="S5" s="582"/>
      <c r="T5" s="583"/>
      <c r="U5" s="583"/>
    </row>
    <row r="6" spans="1:21" ht="14.25" customHeight="1" x14ac:dyDescent="0.25">
      <c r="A6" s="584" t="s">
        <v>5</v>
      </c>
      <c r="B6" s="584"/>
      <c r="C6" s="584"/>
      <c r="D6" s="585" t="s">
        <v>6</v>
      </c>
      <c r="E6" s="586" t="s">
        <v>7</v>
      </c>
      <c r="F6" s="586"/>
      <c r="G6" s="586"/>
      <c r="H6" s="586"/>
      <c r="I6" s="587" t="s">
        <v>8</v>
      </c>
      <c r="J6" s="587"/>
      <c r="K6" s="587"/>
      <c r="L6" s="587" t="s">
        <v>9</v>
      </c>
      <c r="M6" s="587"/>
      <c r="N6" s="587" t="s">
        <v>10</v>
      </c>
      <c r="O6" s="587"/>
      <c r="P6" s="587" t="s">
        <v>11</v>
      </c>
      <c r="Q6" s="587"/>
      <c r="R6" s="588"/>
      <c r="S6" s="588"/>
      <c r="T6" s="588"/>
      <c r="U6" s="588"/>
    </row>
    <row r="7" spans="1:21" ht="12.75" customHeight="1" x14ac:dyDescent="0.25">
      <c r="A7" s="584"/>
      <c r="B7" s="584"/>
      <c r="C7" s="584"/>
      <c r="D7" s="585"/>
      <c r="E7" s="586"/>
      <c r="F7" s="586"/>
      <c r="G7" s="586"/>
      <c r="H7" s="586"/>
      <c r="I7" s="6" t="s">
        <v>12</v>
      </c>
      <c r="J7" s="572" t="s">
        <v>13</v>
      </c>
      <c r="K7" s="572"/>
      <c r="L7" s="573" t="s">
        <v>14</v>
      </c>
      <c r="M7" s="573"/>
      <c r="N7" s="573" t="s">
        <v>15</v>
      </c>
      <c r="O7" s="573"/>
      <c r="P7" s="573" t="s">
        <v>16</v>
      </c>
      <c r="Q7" s="573"/>
      <c r="R7" s="616"/>
      <c r="S7" s="616"/>
      <c r="T7" s="7"/>
      <c r="U7" s="8"/>
    </row>
    <row r="8" spans="1:21" ht="12.75" customHeight="1" x14ac:dyDescent="0.25">
      <c r="A8" s="618">
        <f ca="1">TODAY()</f>
        <v>46146</v>
      </c>
      <c r="B8" s="618"/>
      <c r="C8" s="618"/>
      <c r="D8" s="619">
        <v>46388</v>
      </c>
      <c r="E8" s="619">
        <v>46388</v>
      </c>
      <c r="F8" s="619"/>
      <c r="G8" s="619"/>
      <c r="H8" s="619"/>
      <c r="I8" s="620">
        <v>5</v>
      </c>
      <c r="J8" s="620">
        <v>222</v>
      </c>
      <c r="K8" s="620"/>
      <c r="L8" s="621">
        <f>SUM('Los 1 Kalkulation'!O8)</f>
        <v>15</v>
      </c>
      <c r="M8" s="621"/>
      <c r="N8" s="622">
        <f>SUM(L8+(L8*P8/100))</f>
        <v>24.5</v>
      </c>
      <c r="O8" s="622"/>
      <c r="P8" s="623">
        <f>SUM('Los 1 Kalkulation'!O85)</f>
        <v>63.33</v>
      </c>
      <c r="Q8" s="623" t="s">
        <v>116</v>
      </c>
      <c r="R8" s="624"/>
      <c r="S8" s="624"/>
      <c r="T8" s="571"/>
      <c r="U8" s="571"/>
    </row>
    <row r="9" spans="1:21" ht="12.75" customHeight="1" x14ac:dyDescent="0.25">
      <c r="A9" s="618"/>
      <c r="B9" s="618"/>
      <c r="C9" s="618"/>
      <c r="D9" s="619"/>
      <c r="E9" s="619"/>
      <c r="F9" s="619"/>
      <c r="G9" s="619"/>
      <c r="H9" s="619"/>
      <c r="I9" s="620"/>
      <c r="J9" s="620"/>
      <c r="K9" s="620"/>
      <c r="L9" s="621"/>
      <c r="M9" s="621"/>
      <c r="N9" s="622"/>
      <c r="O9" s="622"/>
      <c r="P9" s="623"/>
      <c r="Q9" s="623"/>
      <c r="R9" s="624"/>
      <c r="S9" s="624"/>
      <c r="T9" s="571"/>
      <c r="U9" s="571"/>
    </row>
    <row r="10" spans="1:21" ht="22.65" customHeight="1" x14ac:dyDescent="0.25">
      <c r="A10" s="9"/>
      <c r="B10" s="9"/>
      <c r="C10" s="10"/>
    </row>
    <row r="11" spans="1:21" ht="14.25" customHeight="1" x14ac:dyDescent="0.25">
      <c r="A11" s="11" t="s">
        <v>17</v>
      </c>
      <c r="B11" s="595" t="s">
        <v>18</v>
      </c>
      <c r="C11" s="595"/>
      <c r="D11" s="12" t="s">
        <v>19</v>
      </c>
      <c r="E11" s="596" t="s">
        <v>20</v>
      </c>
      <c r="F11" s="597"/>
      <c r="G11" s="598" t="s">
        <v>21</v>
      </c>
      <c r="H11" s="598"/>
      <c r="I11" s="599" t="s">
        <v>22</v>
      </c>
      <c r="J11" s="599"/>
      <c r="K11" s="600" t="s">
        <v>23</v>
      </c>
      <c r="L11" s="600"/>
      <c r="M11" s="13" t="s">
        <v>24</v>
      </c>
      <c r="N11" s="601" t="s">
        <v>202</v>
      </c>
      <c r="O11" s="601"/>
      <c r="P11" s="595" t="s">
        <v>25</v>
      </c>
      <c r="Q11" s="595"/>
      <c r="R11" s="617" t="s">
        <v>26</v>
      </c>
      <c r="S11" s="617"/>
      <c r="T11" s="589" t="s">
        <v>27</v>
      </c>
      <c r="U11" s="589"/>
    </row>
    <row r="12" spans="1:21" ht="14.25" customHeight="1" x14ac:dyDescent="0.25">
      <c r="A12" s="14"/>
      <c r="B12" s="590" t="s">
        <v>28</v>
      </c>
      <c r="C12" s="590"/>
      <c r="D12" s="15"/>
      <c r="E12" s="591" t="s">
        <v>29</v>
      </c>
      <c r="F12" s="591"/>
      <c r="G12" s="592" t="s">
        <v>30</v>
      </c>
      <c r="H12" s="592"/>
      <c r="I12" s="593" t="s">
        <v>31</v>
      </c>
      <c r="J12" s="593"/>
      <c r="K12" s="590" t="s">
        <v>13</v>
      </c>
      <c r="L12" s="590"/>
      <c r="M12" s="16" t="s">
        <v>32</v>
      </c>
      <c r="N12" s="590" t="s">
        <v>33</v>
      </c>
      <c r="O12" s="590"/>
      <c r="P12" s="594" t="s">
        <v>34</v>
      </c>
      <c r="Q12" s="594"/>
      <c r="R12" s="602" t="s">
        <v>35</v>
      </c>
      <c r="S12" s="602"/>
      <c r="T12" s="603" t="s">
        <v>36</v>
      </c>
      <c r="U12" s="603"/>
    </row>
    <row r="13" spans="1:21" ht="14.25" customHeight="1" x14ac:dyDescent="0.25">
      <c r="A13" s="14"/>
      <c r="B13" s="590" t="s">
        <v>37</v>
      </c>
      <c r="C13" s="590"/>
      <c r="D13" s="17"/>
      <c r="E13" s="591"/>
      <c r="F13" s="591"/>
      <c r="G13" s="631" t="s">
        <v>38</v>
      </c>
      <c r="H13" s="631"/>
      <c r="I13" s="593" t="s">
        <v>12</v>
      </c>
      <c r="J13" s="593"/>
      <c r="K13" s="632"/>
      <c r="L13" s="632"/>
      <c r="M13" s="16" t="s">
        <v>39</v>
      </c>
      <c r="N13" s="633" t="s">
        <v>38</v>
      </c>
      <c r="O13" s="633"/>
      <c r="P13" s="634" t="s">
        <v>40</v>
      </c>
      <c r="Q13" s="634"/>
      <c r="R13" s="575"/>
      <c r="S13" s="575"/>
      <c r="T13" s="625" t="s">
        <v>41</v>
      </c>
      <c r="U13" s="625"/>
    </row>
    <row r="14" spans="1:21" ht="14.25" customHeight="1" x14ac:dyDescent="0.25">
      <c r="A14" s="18"/>
      <c r="B14" s="626" t="s">
        <v>42</v>
      </c>
      <c r="C14" s="626"/>
      <c r="D14" s="19" t="s">
        <v>43</v>
      </c>
      <c r="E14" s="627" t="s">
        <v>44</v>
      </c>
      <c r="F14" s="627"/>
      <c r="G14" s="628" t="s">
        <v>45</v>
      </c>
      <c r="H14" s="628"/>
      <c r="I14" s="629" t="s">
        <v>46</v>
      </c>
      <c r="J14" s="629"/>
      <c r="K14" s="626" t="s">
        <v>47</v>
      </c>
      <c r="L14" s="626"/>
      <c r="M14" s="20" t="s">
        <v>48</v>
      </c>
      <c r="N14" s="19" t="s">
        <v>49</v>
      </c>
      <c r="O14" s="21" t="s">
        <v>50</v>
      </c>
      <c r="P14" s="630" t="s">
        <v>51</v>
      </c>
      <c r="Q14" s="630"/>
      <c r="R14" s="626" t="s">
        <v>52</v>
      </c>
      <c r="S14" s="626"/>
      <c r="T14" s="626" t="s">
        <v>53</v>
      </c>
      <c r="U14" s="626"/>
    </row>
    <row r="15" spans="1:21" ht="14.25" customHeight="1" x14ac:dyDescent="0.25">
      <c r="A15" s="22"/>
      <c r="B15" s="10"/>
      <c r="C15" s="10"/>
      <c r="D15" s="640" t="s">
        <v>54</v>
      </c>
      <c r="G15" s="22"/>
      <c r="H15" s="23"/>
      <c r="I15" s="24"/>
      <c r="J15" s="23"/>
      <c r="K15" s="24"/>
      <c r="L15" s="23"/>
      <c r="N15" s="24"/>
      <c r="O15" s="25"/>
      <c r="R15" s="642"/>
      <c r="S15" s="642"/>
      <c r="T15" s="22"/>
      <c r="U15" s="26"/>
    </row>
    <row r="16" spans="1:21" ht="14.25" customHeight="1" x14ac:dyDescent="0.25">
      <c r="A16" s="24"/>
      <c r="B16" s="10"/>
      <c r="C16" s="10"/>
      <c r="D16" s="641"/>
      <c r="G16" s="385"/>
      <c r="H16" s="23"/>
      <c r="I16" s="24"/>
      <c r="J16" s="23"/>
      <c r="K16" s="24"/>
      <c r="L16" s="23"/>
      <c r="N16" s="24"/>
      <c r="O16" s="27"/>
      <c r="Q16" s="28"/>
      <c r="R16" s="616"/>
      <c r="S16" s="616"/>
      <c r="T16" s="24"/>
      <c r="U16" s="23"/>
    </row>
    <row r="17" spans="1:21" ht="15.9" customHeight="1" x14ac:dyDescent="0.3">
      <c r="A17" s="420">
        <v>1</v>
      </c>
      <c r="B17" s="445">
        <v>2111</v>
      </c>
      <c r="C17" s="446" t="s">
        <v>213</v>
      </c>
      <c r="D17" s="447" t="s">
        <v>244</v>
      </c>
      <c r="E17" s="485" t="s">
        <v>207</v>
      </c>
      <c r="F17" s="486" t="s">
        <v>56</v>
      </c>
      <c r="G17" s="487">
        <v>4.18</v>
      </c>
      <c r="H17" s="488"/>
      <c r="I17" s="489" t="s">
        <v>270</v>
      </c>
      <c r="J17" s="490"/>
      <c r="K17" s="491">
        <v>133</v>
      </c>
      <c r="L17" s="421"/>
      <c r="M17" s="422">
        <f t="shared" ref="M17:M19" si="0">G17*K17</f>
        <v>556</v>
      </c>
      <c r="N17" s="427">
        <v>200</v>
      </c>
      <c r="O17" s="38"/>
      <c r="P17" s="39">
        <f t="shared" ref="P17:P34" si="1">IF(N17&gt;0,M17/N17,0)</f>
        <v>2.78</v>
      </c>
      <c r="Q17" s="40"/>
      <c r="R17" s="41">
        <f t="shared" ref="R17:R34" si="2">IF(P17&gt;0,P17/K17,0)</f>
        <v>0.02</v>
      </c>
      <c r="S17" s="40"/>
      <c r="T17" s="39">
        <f>P17*$N$8</f>
        <v>68.11</v>
      </c>
      <c r="U17" s="42"/>
    </row>
    <row r="18" spans="1:21" ht="15.9" customHeight="1" x14ac:dyDescent="0.3">
      <c r="A18" s="420">
        <v>2</v>
      </c>
      <c r="B18" s="445">
        <v>2111</v>
      </c>
      <c r="C18" s="446" t="s">
        <v>215</v>
      </c>
      <c r="D18" s="447" t="s">
        <v>244</v>
      </c>
      <c r="E18" s="485" t="s">
        <v>208</v>
      </c>
      <c r="F18" s="486" t="s">
        <v>49</v>
      </c>
      <c r="G18" s="487">
        <v>15.11</v>
      </c>
      <c r="H18" s="488"/>
      <c r="I18" s="489" t="s">
        <v>206</v>
      </c>
      <c r="J18" s="490"/>
      <c r="K18" s="491">
        <v>222</v>
      </c>
      <c r="L18" s="421"/>
      <c r="M18" s="422">
        <f t="shared" si="0"/>
        <v>3354</v>
      </c>
      <c r="N18" s="427">
        <v>200</v>
      </c>
      <c r="O18" s="38"/>
      <c r="P18" s="39">
        <f t="shared" si="1"/>
        <v>16.77</v>
      </c>
      <c r="Q18" s="40"/>
      <c r="R18" s="41">
        <f t="shared" si="2"/>
        <v>0.08</v>
      </c>
      <c r="S18" s="40"/>
      <c r="T18" s="39">
        <f t="shared" ref="T18:T74" si="3">P18*$N$8</f>
        <v>410.87</v>
      </c>
      <c r="U18" s="42"/>
    </row>
    <row r="19" spans="1:21" ht="15.9" customHeight="1" x14ac:dyDescent="0.25">
      <c r="A19" s="420">
        <v>3</v>
      </c>
      <c r="B19" s="448">
        <v>2211</v>
      </c>
      <c r="C19" s="449"/>
      <c r="D19" s="447" t="s">
        <v>271</v>
      </c>
      <c r="E19" s="492" t="s">
        <v>207</v>
      </c>
      <c r="F19" s="493" t="s">
        <v>56</v>
      </c>
      <c r="G19" s="487">
        <v>49.95</v>
      </c>
      <c r="H19" s="494"/>
      <c r="I19" s="489" t="s">
        <v>270</v>
      </c>
      <c r="J19" s="495"/>
      <c r="K19" s="491">
        <v>133</v>
      </c>
      <c r="L19" s="421"/>
      <c r="M19" s="422">
        <f t="shared" si="0"/>
        <v>6643</v>
      </c>
      <c r="N19" s="427">
        <v>250</v>
      </c>
      <c r="O19" s="38"/>
      <c r="P19" s="39">
        <f t="shared" si="1"/>
        <v>26.57</v>
      </c>
      <c r="Q19" s="40"/>
      <c r="R19" s="41">
        <f t="shared" si="2"/>
        <v>0.2</v>
      </c>
      <c r="S19" s="40"/>
      <c r="T19" s="39">
        <f t="shared" si="3"/>
        <v>650.97</v>
      </c>
      <c r="U19" s="42"/>
    </row>
    <row r="20" spans="1:21" ht="15.9" customHeight="1" x14ac:dyDescent="0.3">
      <c r="A20" s="420">
        <v>4</v>
      </c>
      <c r="B20" s="445">
        <v>2751</v>
      </c>
      <c r="C20" s="446"/>
      <c r="D20" s="450" t="s">
        <v>272</v>
      </c>
      <c r="E20" s="485" t="s">
        <v>207</v>
      </c>
      <c r="F20" s="496"/>
      <c r="G20" s="451">
        <v>20.07</v>
      </c>
      <c r="H20" s="452"/>
      <c r="I20" s="453" t="s">
        <v>206</v>
      </c>
      <c r="J20" s="454"/>
      <c r="K20" s="491">
        <v>222</v>
      </c>
      <c r="L20" s="421"/>
      <c r="M20" s="422">
        <f t="shared" ref="M20:M36" si="4">G20*K20</f>
        <v>4456</v>
      </c>
      <c r="N20" s="427">
        <v>150</v>
      </c>
      <c r="O20" s="38"/>
      <c r="P20" s="39">
        <f t="shared" si="1"/>
        <v>29.71</v>
      </c>
      <c r="Q20" s="40"/>
      <c r="R20" s="41">
        <f t="shared" si="2"/>
        <v>0.13</v>
      </c>
      <c r="S20" s="40"/>
      <c r="T20" s="39">
        <f t="shared" si="3"/>
        <v>727.9</v>
      </c>
      <c r="U20" s="42"/>
    </row>
    <row r="21" spans="1:21" ht="15.9" customHeight="1" x14ac:dyDescent="0.3">
      <c r="A21" s="420">
        <v>5</v>
      </c>
      <c r="B21" s="445">
        <v>2899</v>
      </c>
      <c r="C21" s="446"/>
      <c r="D21" s="450" t="s">
        <v>231</v>
      </c>
      <c r="E21" s="485" t="s">
        <v>207</v>
      </c>
      <c r="F21" s="496"/>
      <c r="G21" s="451">
        <v>4.96</v>
      </c>
      <c r="H21" s="452"/>
      <c r="I21" s="453" t="s">
        <v>209</v>
      </c>
      <c r="J21" s="454"/>
      <c r="K21" s="491"/>
      <c r="L21" s="421"/>
      <c r="M21" s="422">
        <f t="shared" si="4"/>
        <v>0</v>
      </c>
      <c r="N21" s="408"/>
      <c r="O21" s="38"/>
      <c r="P21" s="39">
        <f t="shared" si="1"/>
        <v>0</v>
      </c>
      <c r="Q21" s="40"/>
      <c r="R21" s="41">
        <f t="shared" si="2"/>
        <v>0</v>
      </c>
      <c r="S21" s="40"/>
      <c r="T21" s="39">
        <f t="shared" si="3"/>
        <v>0</v>
      </c>
      <c r="U21" s="42"/>
    </row>
    <row r="22" spans="1:21" ht="15.9" customHeight="1" x14ac:dyDescent="0.3">
      <c r="A22" s="420">
        <v>6</v>
      </c>
      <c r="B22" s="445">
        <v>3111</v>
      </c>
      <c r="C22" s="446"/>
      <c r="D22" s="450" t="s">
        <v>212</v>
      </c>
      <c r="E22" s="485" t="s">
        <v>207</v>
      </c>
      <c r="F22" s="496"/>
      <c r="G22" s="487">
        <v>10.75</v>
      </c>
      <c r="H22" s="494"/>
      <c r="I22" s="489" t="s">
        <v>206</v>
      </c>
      <c r="J22" s="495"/>
      <c r="K22" s="491">
        <v>222</v>
      </c>
      <c r="L22" s="421"/>
      <c r="M22" s="422">
        <f t="shared" si="4"/>
        <v>2387</v>
      </c>
      <c r="N22" s="427">
        <v>80</v>
      </c>
      <c r="O22" s="38"/>
      <c r="P22" s="39">
        <f t="shared" si="1"/>
        <v>29.84</v>
      </c>
      <c r="Q22" s="40"/>
      <c r="R22" s="41">
        <f t="shared" si="2"/>
        <v>0.13</v>
      </c>
      <c r="S22" s="40"/>
      <c r="T22" s="39">
        <f t="shared" si="3"/>
        <v>731.08</v>
      </c>
      <c r="U22" s="42"/>
    </row>
    <row r="23" spans="1:21" ht="15.9" customHeight="1" x14ac:dyDescent="0.3">
      <c r="A23" s="420">
        <v>7</v>
      </c>
      <c r="B23" s="445">
        <v>3121</v>
      </c>
      <c r="C23" s="446"/>
      <c r="D23" s="450" t="s">
        <v>232</v>
      </c>
      <c r="E23" s="485" t="s">
        <v>207</v>
      </c>
      <c r="F23" s="496"/>
      <c r="G23" s="487">
        <v>3.55</v>
      </c>
      <c r="H23" s="494"/>
      <c r="I23" s="489" t="s">
        <v>206</v>
      </c>
      <c r="J23" s="495"/>
      <c r="K23" s="491">
        <v>222</v>
      </c>
      <c r="L23" s="421"/>
      <c r="M23" s="422">
        <f t="shared" si="4"/>
        <v>788</v>
      </c>
      <c r="N23" s="427">
        <v>80</v>
      </c>
      <c r="O23" s="38"/>
      <c r="P23" s="39">
        <f t="shared" si="1"/>
        <v>9.85</v>
      </c>
      <c r="Q23" s="40"/>
      <c r="R23" s="41">
        <f t="shared" si="2"/>
        <v>0.04</v>
      </c>
      <c r="S23" s="40"/>
      <c r="T23" s="39">
        <f t="shared" si="3"/>
        <v>241.33</v>
      </c>
      <c r="U23" s="42"/>
    </row>
    <row r="24" spans="1:21" ht="15.9" customHeight="1" x14ac:dyDescent="0.3">
      <c r="A24" s="420">
        <v>8</v>
      </c>
      <c r="B24" s="445">
        <v>4111</v>
      </c>
      <c r="C24" s="446" t="s">
        <v>213</v>
      </c>
      <c r="D24" s="450" t="s">
        <v>214</v>
      </c>
      <c r="E24" s="497" t="s">
        <v>207</v>
      </c>
      <c r="F24" s="498" t="s">
        <v>56</v>
      </c>
      <c r="G24" s="451">
        <v>16.43</v>
      </c>
      <c r="H24" s="452"/>
      <c r="I24" s="453" t="s">
        <v>206</v>
      </c>
      <c r="J24" s="454"/>
      <c r="K24" s="491">
        <v>222</v>
      </c>
      <c r="L24" s="421"/>
      <c r="M24" s="422">
        <f t="shared" si="4"/>
        <v>3647</v>
      </c>
      <c r="N24" s="427">
        <v>75</v>
      </c>
      <c r="O24" s="38"/>
      <c r="P24" s="39">
        <f t="shared" si="1"/>
        <v>48.63</v>
      </c>
      <c r="Q24" s="40"/>
      <c r="R24" s="41">
        <f t="shared" si="2"/>
        <v>0.22</v>
      </c>
      <c r="S24" s="40"/>
      <c r="T24" s="39">
        <f t="shared" si="3"/>
        <v>1191.44</v>
      </c>
      <c r="U24" s="42"/>
    </row>
    <row r="25" spans="1:21" ht="15.9" customHeight="1" x14ac:dyDescent="0.3">
      <c r="A25" s="420">
        <v>9</v>
      </c>
      <c r="B25" s="445">
        <v>4111</v>
      </c>
      <c r="C25" s="446" t="s">
        <v>215</v>
      </c>
      <c r="D25" s="450" t="s">
        <v>273</v>
      </c>
      <c r="E25" s="497" t="s">
        <v>208</v>
      </c>
      <c r="F25" s="498" t="s">
        <v>49</v>
      </c>
      <c r="G25" s="451">
        <v>11.98</v>
      </c>
      <c r="H25" s="452"/>
      <c r="I25" s="453" t="s">
        <v>206</v>
      </c>
      <c r="J25" s="454"/>
      <c r="K25" s="491">
        <v>222</v>
      </c>
      <c r="L25" s="421"/>
      <c r="M25" s="422">
        <f t="shared" si="4"/>
        <v>2660</v>
      </c>
      <c r="N25" s="427">
        <v>200</v>
      </c>
      <c r="O25" s="38"/>
      <c r="P25" s="39">
        <f t="shared" si="1"/>
        <v>13.3</v>
      </c>
      <c r="Q25" s="40"/>
      <c r="R25" s="41">
        <f t="shared" si="2"/>
        <v>0.06</v>
      </c>
      <c r="S25" s="40"/>
      <c r="T25" s="39">
        <f t="shared" si="3"/>
        <v>325.85000000000002</v>
      </c>
      <c r="U25" s="42"/>
    </row>
    <row r="26" spans="1:21" ht="15.9" customHeight="1" x14ac:dyDescent="0.3">
      <c r="A26" s="420">
        <v>10</v>
      </c>
      <c r="B26" s="445">
        <v>4211</v>
      </c>
      <c r="C26" s="446"/>
      <c r="D26" s="450" t="s">
        <v>217</v>
      </c>
      <c r="E26" s="497" t="s">
        <v>207</v>
      </c>
      <c r="F26" s="498" t="s">
        <v>56</v>
      </c>
      <c r="G26" s="451">
        <v>8.02</v>
      </c>
      <c r="H26" s="452"/>
      <c r="I26" s="453" t="s">
        <v>206</v>
      </c>
      <c r="J26" s="454"/>
      <c r="K26" s="491">
        <v>222</v>
      </c>
      <c r="L26" s="421"/>
      <c r="M26" s="422">
        <f t="shared" si="4"/>
        <v>1780</v>
      </c>
      <c r="N26" s="427">
        <v>250</v>
      </c>
      <c r="O26" s="38"/>
      <c r="P26" s="39">
        <f t="shared" si="1"/>
        <v>7.12</v>
      </c>
      <c r="Q26" s="40"/>
      <c r="R26" s="41">
        <f t="shared" si="2"/>
        <v>0.03</v>
      </c>
      <c r="S26" s="40"/>
      <c r="T26" s="39">
        <f t="shared" si="3"/>
        <v>174.44</v>
      </c>
      <c r="U26" s="42"/>
    </row>
    <row r="27" spans="1:21" ht="15.9" customHeight="1" x14ac:dyDescent="0.3">
      <c r="A27" s="420">
        <v>11</v>
      </c>
      <c r="B27" s="445">
        <v>4311</v>
      </c>
      <c r="C27" s="446"/>
      <c r="D27" s="450" t="s">
        <v>220</v>
      </c>
      <c r="E27" s="497" t="s">
        <v>242</v>
      </c>
      <c r="F27" s="499"/>
      <c r="G27" s="451">
        <v>4.5999999999999996</v>
      </c>
      <c r="H27" s="452"/>
      <c r="I27" s="453" t="s">
        <v>206</v>
      </c>
      <c r="J27" s="454"/>
      <c r="K27" s="491">
        <v>222</v>
      </c>
      <c r="L27" s="421"/>
      <c r="M27" s="422">
        <f t="shared" si="4"/>
        <v>1021</v>
      </c>
      <c r="N27" s="427">
        <v>200</v>
      </c>
      <c r="O27" s="38"/>
      <c r="P27" s="39">
        <f t="shared" si="1"/>
        <v>5.1100000000000003</v>
      </c>
      <c r="Q27" s="40"/>
      <c r="R27" s="41">
        <f t="shared" si="2"/>
        <v>0.02</v>
      </c>
      <c r="S27" s="40"/>
      <c r="T27" s="39">
        <f t="shared" si="3"/>
        <v>125.2</v>
      </c>
      <c r="U27" s="42"/>
    </row>
    <row r="28" spans="1:21" ht="15.9" customHeight="1" x14ac:dyDescent="0.3">
      <c r="A28" s="420">
        <v>12</v>
      </c>
      <c r="B28" s="445">
        <v>4331</v>
      </c>
      <c r="C28" s="446"/>
      <c r="D28" s="450" t="s">
        <v>221</v>
      </c>
      <c r="E28" s="497" t="s">
        <v>207</v>
      </c>
      <c r="F28" s="498" t="s">
        <v>56</v>
      </c>
      <c r="G28" s="451">
        <v>5.97</v>
      </c>
      <c r="H28" s="452"/>
      <c r="I28" s="453" t="s">
        <v>270</v>
      </c>
      <c r="J28" s="454"/>
      <c r="K28" s="491">
        <v>133</v>
      </c>
      <c r="L28" s="421"/>
      <c r="M28" s="422">
        <f t="shared" si="4"/>
        <v>794</v>
      </c>
      <c r="N28" s="427">
        <v>200</v>
      </c>
      <c r="O28" s="38"/>
      <c r="P28" s="39">
        <f t="shared" si="1"/>
        <v>3.97</v>
      </c>
      <c r="Q28" s="40"/>
      <c r="R28" s="41">
        <f t="shared" si="2"/>
        <v>0.03</v>
      </c>
      <c r="S28" s="40"/>
      <c r="T28" s="39">
        <f t="shared" si="3"/>
        <v>97.27</v>
      </c>
      <c r="U28" s="42"/>
    </row>
    <row r="29" spans="1:21" ht="15.9" customHeight="1" x14ac:dyDescent="0.3">
      <c r="A29" s="420">
        <v>13</v>
      </c>
      <c r="B29" s="445">
        <v>6212</v>
      </c>
      <c r="C29" s="446"/>
      <c r="D29" s="450" t="s">
        <v>274</v>
      </c>
      <c r="E29" s="497" t="s">
        <v>207</v>
      </c>
      <c r="F29" s="498" t="s">
        <v>56</v>
      </c>
      <c r="G29" s="451">
        <v>27.64</v>
      </c>
      <c r="H29" s="452"/>
      <c r="I29" s="453" t="s">
        <v>270</v>
      </c>
      <c r="J29" s="454"/>
      <c r="K29" s="491">
        <v>133</v>
      </c>
      <c r="L29" s="421"/>
      <c r="M29" s="422">
        <f t="shared" si="4"/>
        <v>3676</v>
      </c>
      <c r="N29" s="427">
        <v>200</v>
      </c>
      <c r="O29" s="38"/>
      <c r="P29" s="39">
        <f t="shared" si="1"/>
        <v>18.38</v>
      </c>
      <c r="Q29" s="40"/>
      <c r="R29" s="41">
        <f t="shared" si="2"/>
        <v>0.14000000000000001</v>
      </c>
      <c r="S29" s="40"/>
      <c r="T29" s="39">
        <f t="shared" si="3"/>
        <v>450.31</v>
      </c>
      <c r="U29" s="42"/>
    </row>
    <row r="30" spans="1:21" ht="15.9" customHeight="1" x14ac:dyDescent="0.3">
      <c r="A30" s="420">
        <v>14</v>
      </c>
      <c r="B30" s="445">
        <v>6711</v>
      </c>
      <c r="C30" s="446"/>
      <c r="D30" s="450" t="s">
        <v>275</v>
      </c>
      <c r="E30" s="497" t="s">
        <v>207</v>
      </c>
      <c r="F30" s="498" t="s">
        <v>56</v>
      </c>
      <c r="G30" s="451">
        <v>46.63</v>
      </c>
      <c r="H30" s="452"/>
      <c r="I30" s="453" t="s">
        <v>206</v>
      </c>
      <c r="J30" s="454"/>
      <c r="K30" s="491">
        <v>222</v>
      </c>
      <c r="L30" s="421"/>
      <c r="M30" s="422">
        <f t="shared" si="4"/>
        <v>10352</v>
      </c>
      <c r="N30" s="427">
        <v>200</v>
      </c>
      <c r="O30" s="38"/>
      <c r="P30" s="39">
        <f t="shared" si="1"/>
        <v>51.76</v>
      </c>
      <c r="Q30" s="40"/>
      <c r="R30" s="41">
        <f t="shared" si="2"/>
        <v>0.23</v>
      </c>
      <c r="S30" s="40"/>
      <c r="T30" s="39">
        <f t="shared" si="3"/>
        <v>1268.1199999999999</v>
      </c>
      <c r="U30" s="42"/>
    </row>
    <row r="31" spans="1:21" ht="15.9" customHeight="1" x14ac:dyDescent="0.3">
      <c r="A31" s="420">
        <v>15</v>
      </c>
      <c r="B31" s="445">
        <v>6712</v>
      </c>
      <c r="C31" s="446" t="s">
        <v>213</v>
      </c>
      <c r="D31" s="450" t="s">
        <v>276</v>
      </c>
      <c r="E31" s="497" t="s">
        <v>207</v>
      </c>
      <c r="F31" s="498" t="s">
        <v>56</v>
      </c>
      <c r="G31" s="451">
        <v>43.43</v>
      </c>
      <c r="H31" s="452"/>
      <c r="I31" s="453" t="s">
        <v>206</v>
      </c>
      <c r="J31" s="454"/>
      <c r="K31" s="491">
        <v>222</v>
      </c>
      <c r="L31" s="421"/>
      <c r="M31" s="422">
        <f t="shared" si="4"/>
        <v>9641</v>
      </c>
      <c r="N31" s="427">
        <v>250</v>
      </c>
      <c r="O31" s="38"/>
      <c r="P31" s="39">
        <f t="shared" si="1"/>
        <v>38.56</v>
      </c>
      <c r="Q31" s="40"/>
      <c r="R31" s="41">
        <f t="shared" si="2"/>
        <v>0.17</v>
      </c>
      <c r="S31" s="40"/>
      <c r="T31" s="39">
        <f t="shared" si="3"/>
        <v>944.72</v>
      </c>
      <c r="U31" s="42"/>
    </row>
    <row r="32" spans="1:21" ht="15.9" customHeight="1" x14ac:dyDescent="0.3">
      <c r="A32" s="420">
        <v>16</v>
      </c>
      <c r="B32" s="445">
        <v>6712</v>
      </c>
      <c r="C32" s="446" t="s">
        <v>215</v>
      </c>
      <c r="D32" s="450" t="s">
        <v>257</v>
      </c>
      <c r="E32" s="497" t="s">
        <v>204</v>
      </c>
      <c r="F32" s="498" t="s">
        <v>55</v>
      </c>
      <c r="G32" s="451">
        <v>31.61</v>
      </c>
      <c r="H32" s="452"/>
      <c r="I32" s="453" t="s">
        <v>270</v>
      </c>
      <c r="J32" s="454"/>
      <c r="K32" s="491">
        <v>133</v>
      </c>
      <c r="L32" s="421"/>
      <c r="M32" s="422">
        <f t="shared" si="4"/>
        <v>4204</v>
      </c>
      <c r="N32" s="427">
        <v>250</v>
      </c>
      <c r="O32" s="38"/>
      <c r="P32" s="39">
        <f t="shared" si="1"/>
        <v>16.82</v>
      </c>
      <c r="Q32" s="40"/>
      <c r="R32" s="41">
        <f t="shared" si="2"/>
        <v>0.13</v>
      </c>
      <c r="S32" s="40"/>
      <c r="T32" s="39">
        <f t="shared" si="3"/>
        <v>412.09</v>
      </c>
      <c r="U32" s="42"/>
    </row>
    <row r="33" spans="1:21" ht="15.9" customHeight="1" x14ac:dyDescent="0.3">
      <c r="A33" s="420">
        <v>17</v>
      </c>
      <c r="B33" s="445">
        <v>6712</v>
      </c>
      <c r="C33" s="446" t="s">
        <v>216</v>
      </c>
      <c r="D33" s="450" t="s">
        <v>257</v>
      </c>
      <c r="E33" s="497" t="s">
        <v>208</v>
      </c>
      <c r="F33" s="498" t="s">
        <v>49</v>
      </c>
      <c r="G33" s="451">
        <v>12.88</v>
      </c>
      <c r="H33" s="452"/>
      <c r="I33" s="453" t="s">
        <v>206</v>
      </c>
      <c r="J33" s="454"/>
      <c r="K33" s="491">
        <v>222</v>
      </c>
      <c r="L33" s="421"/>
      <c r="M33" s="422">
        <f t="shared" si="4"/>
        <v>2859</v>
      </c>
      <c r="N33" s="427">
        <v>250</v>
      </c>
      <c r="O33" s="38"/>
      <c r="P33" s="39">
        <f t="shared" si="1"/>
        <v>11.44</v>
      </c>
      <c r="Q33" s="40"/>
      <c r="R33" s="41">
        <f t="shared" si="2"/>
        <v>0.05</v>
      </c>
      <c r="S33" s="40"/>
      <c r="T33" s="39">
        <f t="shared" si="3"/>
        <v>280.27999999999997</v>
      </c>
      <c r="U33" s="42"/>
    </row>
    <row r="34" spans="1:21" ht="15.9" customHeight="1" x14ac:dyDescent="0.25">
      <c r="A34" s="420">
        <v>18</v>
      </c>
      <c r="B34" s="30"/>
      <c r="C34" s="31"/>
      <c r="D34" s="48"/>
      <c r="E34" s="436"/>
      <c r="F34" s="437"/>
      <c r="G34" s="50"/>
      <c r="H34" s="51"/>
      <c r="I34" s="52"/>
      <c r="J34" s="52"/>
      <c r="K34" s="435"/>
      <c r="L34" s="421"/>
      <c r="M34" s="422">
        <f t="shared" si="4"/>
        <v>0</v>
      </c>
      <c r="N34" s="408"/>
      <c r="O34" s="38"/>
      <c r="P34" s="39">
        <f t="shared" si="1"/>
        <v>0</v>
      </c>
      <c r="Q34" s="40"/>
      <c r="R34" s="41">
        <f t="shared" si="2"/>
        <v>0</v>
      </c>
      <c r="S34" s="40"/>
      <c r="T34" s="39">
        <f t="shared" si="3"/>
        <v>0</v>
      </c>
      <c r="U34" s="42"/>
    </row>
    <row r="35" spans="1:21" ht="15.9" customHeight="1" x14ac:dyDescent="0.25">
      <c r="A35" s="420">
        <v>19</v>
      </c>
      <c r="B35" s="30"/>
      <c r="C35" s="31"/>
      <c r="D35" s="48"/>
      <c r="E35" s="436"/>
      <c r="F35" s="437"/>
      <c r="G35" s="50"/>
      <c r="H35" s="51"/>
      <c r="I35" s="52"/>
      <c r="J35" s="52"/>
      <c r="K35" s="435"/>
      <c r="L35" s="421"/>
      <c r="M35" s="422">
        <f t="shared" si="4"/>
        <v>0</v>
      </c>
      <c r="N35" s="408"/>
      <c r="O35" s="38"/>
      <c r="P35" s="39">
        <f t="shared" ref="P35:P73" si="5">IF(N35&gt;0,M35/N35,0)</f>
        <v>0</v>
      </c>
      <c r="Q35" s="40"/>
      <c r="R35" s="41">
        <f t="shared" ref="R35:R73" si="6">IF(P35&gt;0,P35/K35,0)</f>
        <v>0</v>
      </c>
      <c r="S35" s="40"/>
      <c r="T35" s="39">
        <f t="shared" si="3"/>
        <v>0</v>
      </c>
      <c r="U35" s="42"/>
    </row>
    <row r="36" spans="1:21" ht="15.9" customHeight="1" x14ac:dyDescent="0.25">
      <c r="A36" s="420">
        <v>20</v>
      </c>
      <c r="B36" s="30"/>
      <c r="C36" s="31"/>
      <c r="D36" s="48"/>
      <c r="E36" s="436"/>
      <c r="F36" s="437"/>
      <c r="G36" s="50"/>
      <c r="H36" s="51"/>
      <c r="I36" s="52"/>
      <c r="J36" s="52"/>
      <c r="K36" s="435"/>
      <c r="L36" s="421"/>
      <c r="M36" s="422">
        <f t="shared" si="4"/>
        <v>0</v>
      </c>
      <c r="N36" s="408"/>
      <c r="O36" s="38"/>
      <c r="P36" s="39">
        <f t="shared" si="5"/>
        <v>0</v>
      </c>
      <c r="Q36" s="40"/>
      <c r="R36" s="41">
        <f t="shared" si="6"/>
        <v>0</v>
      </c>
      <c r="S36" s="40"/>
      <c r="T36" s="39">
        <f t="shared" si="3"/>
        <v>0</v>
      </c>
      <c r="U36" s="42"/>
    </row>
    <row r="37" spans="1:21" ht="15.9" customHeight="1" x14ac:dyDescent="0.25">
      <c r="A37" s="369">
        <v>21</v>
      </c>
      <c r="B37" s="370"/>
      <c r="C37" s="371"/>
      <c r="D37" s="377"/>
      <c r="E37" s="372"/>
      <c r="F37" s="366"/>
      <c r="G37" s="373"/>
      <c r="H37" s="376"/>
      <c r="I37" s="374"/>
      <c r="J37" s="378"/>
      <c r="K37" s="375"/>
      <c r="L37" s="35"/>
      <c r="M37" s="37">
        <f t="shared" ref="M37:M73" si="7">G37*K37</f>
        <v>0</v>
      </c>
      <c r="N37" s="396"/>
      <c r="O37" s="38"/>
      <c r="P37" s="39">
        <f t="shared" si="5"/>
        <v>0</v>
      </c>
      <c r="Q37" s="40"/>
      <c r="R37" s="41">
        <f t="shared" si="6"/>
        <v>0</v>
      </c>
      <c r="S37" s="40"/>
      <c r="T37" s="39">
        <f t="shared" si="3"/>
        <v>0</v>
      </c>
      <c r="U37" s="42"/>
    </row>
    <row r="38" spans="1:21" ht="15.9" customHeight="1" x14ac:dyDescent="0.25">
      <c r="A38" s="369">
        <v>22</v>
      </c>
      <c r="B38" s="370"/>
      <c r="C38" s="371"/>
      <c r="D38" s="377"/>
      <c r="E38" s="382"/>
      <c r="F38" s="368"/>
      <c r="G38" s="379"/>
      <c r="H38" s="380"/>
      <c r="I38" s="381"/>
      <c r="J38" s="378"/>
      <c r="K38" s="375"/>
      <c r="L38" s="35"/>
      <c r="M38" s="37">
        <f t="shared" si="7"/>
        <v>0</v>
      </c>
      <c r="N38" s="396"/>
      <c r="O38" s="38"/>
      <c r="P38" s="39">
        <f t="shared" si="5"/>
        <v>0</v>
      </c>
      <c r="Q38" s="40"/>
      <c r="R38" s="41">
        <f t="shared" si="6"/>
        <v>0</v>
      </c>
      <c r="S38" s="40"/>
      <c r="T38" s="39">
        <f t="shared" si="3"/>
        <v>0</v>
      </c>
      <c r="U38" s="42"/>
    </row>
    <row r="39" spans="1:21" ht="15.9" customHeight="1" x14ac:dyDescent="0.25">
      <c r="A39" s="369">
        <v>23</v>
      </c>
      <c r="B39" s="370"/>
      <c r="C39" s="371"/>
      <c r="D39" s="377"/>
      <c r="E39" s="382"/>
      <c r="F39" s="368"/>
      <c r="G39" s="379"/>
      <c r="H39" s="380"/>
      <c r="I39" s="381"/>
      <c r="J39" s="378"/>
      <c r="K39" s="375"/>
      <c r="L39" s="35"/>
      <c r="M39" s="37">
        <f t="shared" si="7"/>
        <v>0</v>
      </c>
      <c r="N39" s="396"/>
      <c r="O39" s="38"/>
      <c r="P39" s="39">
        <f t="shared" si="5"/>
        <v>0</v>
      </c>
      <c r="Q39" s="40"/>
      <c r="R39" s="41">
        <f t="shared" si="6"/>
        <v>0</v>
      </c>
      <c r="S39" s="40"/>
      <c r="T39" s="39">
        <f t="shared" si="3"/>
        <v>0</v>
      </c>
      <c r="U39" s="42"/>
    </row>
    <row r="40" spans="1:21" ht="15.9" customHeight="1" x14ac:dyDescent="0.25">
      <c r="A40" s="369">
        <v>24</v>
      </c>
      <c r="B40" s="370"/>
      <c r="C40" s="371"/>
      <c r="D40" s="377"/>
      <c r="E40" s="382"/>
      <c r="F40" s="368"/>
      <c r="G40" s="379"/>
      <c r="H40" s="380"/>
      <c r="I40" s="381"/>
      <c r="J40" s="378"/>
      <c r="K40" s="375"/>
      <c r="L40" s="35"/>
      <c r="M40" s="37">
        <f t="shared" si="7"/>
        <v>0</v>
      </c>
      <c r="N40" s="396"/>
      <c r="O40" s="38"/>
      <c r="P40" s="39">
        <f t="shared" si="5"/>
        <v>0</v>
      </c>
      <c r="Q40" s="40"/>
      <c r="R40" s="41">
        <f t="shared" si="6"/>
        <v>0</v>
      </c>
      <c r="S40" s="40"/>
      <c r="T40" s="39">
        <f t="shared" si="3"/>
        <v>0</v>
      </c>
      <c r="U40" s="42"/>
    </row>
    <row r="41" spans="1:21" ht="15.9" customHeight="1" x14ac:dyDescent="0.25">
      <c r="A41" s="369">
        <v>25</v>
      </c>
      <c r="B41" s="370"/>
      <c r="C41" s="371"/>
      <c r="D41" s="377"/>
      <c r="E41" s="382"/>
      <c r="F41" s="368"/>
      <c r="G41" s="379"/>
      <c r="H41" s="380"/>
      <c r="I41" s="381"/>
      <c r="J41" s="378"/>
      <c r="K41" s="375"/>
      <c r="L41" s="35"/>
      <c r="M41" s="37">
        <f t="shared" si="7"/>
        <v>0</v>
      </c>
      <c r="N41" s="396"/>
      <c r="O41" s="38"/>
      <c r="P41" s="39">
        <f t="shared" si="5"/>
        <v>0</v>
      </c>
      <c r="Q41" s="40"/>
      <c r="R41" s="41">
        <f t="shared" si="6"/>
        <v>0</v>
      </c>
      <c r="S41" s="40"/>
      <c r="T41" s="39">
        <f t="shared" si="3"/>
        <v>0</v>
      </c>
      <c r="U41" s="42"/>
    </row>
    <row r="42" spans="1:21" ht="15.9" customHeight="1" x14ac:dyDescent="0.25">
      <c r="A42" s="369">
        <v>26</v>
      </c>
      <c r="B42" s="370"/>
      <c r="C42" s="371"/>
      <c r="D42" s="377"/>
      <c r="E42" s="382"/>
      <c r="F42" s="368"/>
      <c r="G42" s="379"/>
      <c r="H42" s="380"/>
      <c r="I42" s="381"/>
      <c r="J42" s="378"/>
      <c r="K42" s="375"/>
      <c r="L42" s="35"/>
      <c r="M42" s="37">
        <f t="shared" si="7"/>
        <v>0</v>
      </c>
      <c r="N42" s="396"/>
      <c r="O42" s="38"/>
      <c r="P42" s="39">
        <f t="shared" si="5"/>
        <v>0</v>
      </c>
      <c r="Q42" s="40"/>
      <c r="R42" s="41">
        <f t="shared" si="6"/>
        <v>0</v>
      </c>
      <c r="S42" s="40"/>
      <c r="T42" s="39">
        <f t="shared" si="3"/>
        <v>0</v>
      </c>
      <c r="U42" s="42"/>
    </row>
    <row r="43" spans="1:21" ht="15.9" customHeight="1" x14ac:dyDescent="0.25">
      <c r="A43" s="369">
        <v>27</v>
      </c>
      <c r="B43" s="370"/>
      <c r="C43" s="371"/>
      <c r="D43" s="377"/>
      <c r="E43" s="382"/>
      <c r="F43" s="368"/>
      <c r="G43" s="379"/>
      <c r="H43" s="380"/>
      <c r="I43" s="381"/>
      <c r="J43" s="378"/>
      <c r="K43" s="375"/>
      <c r="L43" s="35"/>
      <c r="M43" s="37">
        <f t="shared" si="7"/>
        <v>0</v>
      </c>
      <c r="N43" s="396"/>
      <c r="O43" s="38"/>
      <c r="P43" s="39">
        <f t="shared" si="5"/>
        <v>0</v>
      </c>
      <c r="Q43" s="40"/>
      <c r="R43" s="41">
        <f t="shared" si="6"/>
        <v>0</v>
      </c>
      <c r="S43" s="40"/>
      <c r="T43" s="39">
        <f t="shared" si="3"/>
        <v>0</v>
      </c>
      <c r="U43" s="42"/>
    </row>
    <row r="44" spans="1:21" ht="15.9" customHeight="1" x14ac:dyDescent="0.25">
      <c r="A44" s="369">
        <v>28</v>
      </c>
      <c r="B44" s="370"/>
      <c r="C44" s="371"/>
      <c r="D44" s="377"/>
      <c r="E44" s="382"/>
      <c r="F44" s="368"/>
      <c r="G44" s="379"/>
      <c r="H44" s="380"/>
      <c r="I44" s="381"/>
      <c r="J44" s="378"/>
      <c r="K44" s="375"/>
      <c r="L44" s="35"/>
      <c r="M44" s="37">
        <f t="shared" si="7"/>
        <v>0</v>
      </c>
      <c r="N44" s="396"/>
      <c r="O44" s="38"/>
      <c r="P44" s="39">
        <f t="shared" si="5"/>
        <v>0</v>
      </c>
      <c r="Q44" s="40"/>
      <c r="R44" s="41">
        <f t="shared" si="6"/>
        <v>0</v>
      </c>
      <c r="S44" s="40"/>
      <c r="T44" s="39">
        <f t="shared" si="3"/>
        <v>0</v>
      </c>
      <c r="U44" s="42"/>
    </row>
    <row r="45" spans="1:21" ht="15.9" customHeight="1" x14ac:dyDescent="0.25">
      <c r="A45" s="369">
        <v>29</v>
      </c>
      <c r="B45" s="370"/>
      <c r="C45" s="371"/>
      <c r="D45" s="377"/>
      <c r="E45" s="382"/>
      <c r="F45" s="368"/>
      <c r="G45" s="379"/>
      <c r="H45" s="380"/>
      <c r="I45" s="381"/>
      <c r="J45" s="378"/>
      <c r="K45" s="375"/>
      <c r="L45" s="35"/>
      <c r="M45" s="37">
        <f t="shared" si="7"/>
        <v>0</v>
      </c>
      <c r="N45" s="396"/>
      <c r="O45" s="38"/>
      <c r="P45" s="39">
        <f t="shared" si="5"/>
        <v>0</v>
      </c>
      <c r="Q45" s="40"/>
      <c r="R45" s="41">
        <f t="shared" si="6"/>
        <v>0</v>
      </c>
      <c r="S45" s="40"/>
      <c r="T45" s="39">
        <f t="shared" si="3"/>
        <v>0</v>
      </c>
      <c r="U45" s="42"/>
    </row>
    <row r="46" spans="1:21" ht="15.9" customHeight="1" x14ac:dyDescent="0.25">
      <c r="A46" s="369">
        <v>30</v>
      </c>
      <c r="B46" s="370"/>
      <c r="C46" s="371"/>
      <c r="D46" s="377"/>
      <c r="E46" s="382"/>
      <c r="F46" s="368"/>
      <c r="G46" s="379"/>
      <c r="H46" s="380"/>
      <c r="I46" s="381"/>
      <c r="J46" s="378"/>
      <c r="K46" s="375"/>
      <c r="L46" s="55"/>
      <c r="M46" s="37">
        <f t="shared" si="7"/>
        <v>0</v>
      </c>
      <c r="N46" s="396"/>
      <c r="O46" s="38"/>
      <c r="P46" s="39">
        <f t="shared" si="5"/>
        <v>0</v>
      </c>
      <c r="Q46" s="40"/>
      <c r="R46" s="41">
        <f t="shared" si="6"/>
        <v>0</v>
      </c>
      <c r="S46" s="40"/>
      <c r="T46" s="39">
        <f t="shared" si="3"/>
        <v>0</v>
      </c>
      <c r="U46" s="42"/>
    </row>
    <row r="47" spans="1:21" ht="15.9" customHeight="1" x14ac:dyDescent="0.25">
      <c r="A47" s="369">
        <v>31</v>
      </c>
      <c r="B47" s="370"/>
      <c r="C47" s="371"/>
      <c r="D47" s="377"/>
      <c r="E47" s="382"/>
      <c r="F47" s="368"/>
      <c r="G47" s="379"/>
      <c r="H47" s="380"/>
      <c r="I47" s="381"/>
      <c r="J47" s="378"/>
      <c r="K47" s="375"/>
      <c r="L47" s="55"/>
      <c r="M47" s="37">
        <f t="shared" si="7"/>
        <v>0</v>
      </c>
      <c r="N47" s="396"/>
      <c r="O47" s="38"/>
      <c r="P47" s="39">
        <f t="shared" si="5"/>
        <v>0</v>
      </c>
      <c r="Q47" s="40"/>
      <c r="R47" s="41">
        <f t="shared" si="6"/>
        <v>0</v>
      </c>
      <c r="S47" s="40"/>
      <c r="T47" s="39">
        <f t="shared" si="3"/>
        <v>0</v>
      </c>
      <c r="U47" s="42"/>
    </row>
    <row r="48" spans="1:21" ht="15.9" customHeight="1" x14ac:dyDescent="0.25">
      <c r="A48" s="369">
        <v>32</v>
      </c>
      <c r="B48" s="370"/>
      <c r="C48" s="371"/>
      <c r="D48" s="377"/>
      <c r="E48" s="382"/>
      <c r="F48" s="368"/>
      <c r="G48" s="379"/>
      <c r="H48" s="380"/>
      <c r="I48" s="381"/>
      <c r="J48" s="378"/>
      <c r="K48" s="375"/>
      <c r="L48" s="55"/>
      <c r="M48" s="37">
        <f t="shared" si="7"/>
        <v>0</v>
      </c>
      <c r="N48" s="396"/>
      <c r="O48" s="38"/>
      <c r="P48" s="39">
        <f t="shared" si="5"/>
        <v>0</v>
      </c>
      <c r="Q48" s="40"/>
      <c r="R48" s="41">
        <f t="shared" si="6"/>
        <v>0</v>
      </c>
      <c r="S48" s="40"/>
      <c r="T48" s="39">
        <f t="shared" si="3"/>
        <v>0</v>
      </c>
      <c r="U48" s="42"/>
    </row>
    <row r="49" spans="1:21" ht="15.9" customHeight="1" x14ac:dyDescent="0.25">
      <c r="A49" s="369">
        <v>33</v>
      </c>
      <c r="B49" s="370"/>
      <c r="C49" s="371"/>
      <c r="D49" s="377"/>
      <c r="E49" s="382"/>
      <c r="F49" s="367"/>
      <c r="G49" s="379"/>
      <c r="H49" s="380"/>
      <c r="I49" s="381"/>
      <c r="J49" s="378"/>
      <c r="K49" s="375"/>
      <c r="L49" s="55"/>
      <c r="M49" s="37">
        <f t="shared" si="7"/>
        <v>0</v>
      </c>
      <c r="N49" s="396"/>
      <c r="O49" s="38"/>
      <c r="P49" s="39">
        <f t="shared" si="5"/>
        <v>0</v>
      </c>
      <c r="Q49" s="40"/>
      <c r="R49" s="41">
        <f t="shared" si="6"/>
        <v>0</v>
      </c>
      <c r="S49" s="40"/>
      <c r="T49" s="39">
        <f t="shared" si="3"/>
        <v>0</v>
      </c>
      <c r="U49" s="42"/>
    </row>
    <row r="50" spans="1:21" ht="15.9" customHeight="1" x14ac:dyDescent="0.25">
      <c r="A50" s="369">
        <v>34</v>
      </c>
      <c r="B50" s="370"/>
      <c r="C50" s="371"/>
      <c r="D50" s="377"/>
      <c r="E50" s="382"/>
      <c r="F50" s="367"/>
      <c r="G50" s="379"/>
      <c r="H50" s="380"/>
      <c r="I50" s="381"/>
      <c r="J50" s="378"/>
      <c r="K50" s="375"/>
      <c r="L50" s="55"/>
      <c r="M50" s="37">
        <f t="shared" si="7"/>
        <v>0</v>
      </c>
      <c r="N50" s="396"/>
      <c r="O50" s="38"/>
      <c r="P50" s="39">
        <f t="shared" si="5"/>
        <v>0</v>
      </c>
      <c r="Q50" s="40"/>
      <c r="R50" s="41">
        <f t="shared" si="6"/>
        <v>0</v>
      </c>
      <c r="S50" s="40"/>
      <c r="T50" s="39">
        <f t="shared" si="3"/>
        <v>0</v>
      </c>
      <c r="U50" s="42"/>
    </row>
    <row r="51" spans="1:21" ht="15.9" customHeight="1" x14ac:dyDescent="0.25">
      <c r="A51" s="369">
        <v>35</v>
      </c>
      <c r="B51" s="370"/>
      <c r="C51" s="371"/>
      <c r="D51" s="377"/>
      <c r="E51" s="382"/>
      <c r="F51" s="367"/>
      <c r="G51" s="379"/>
      <c r="H51" s="380"/>
      <c r="I51" s="381"/>
      <c r="J51" s="378"/>
      <c r="K51" s="375"/>
      <c r="L51" s="55"/>
      <c r="M51" s="37">
        <f t="shared" si="7"/>
        <v>0</v>
      </c>
      <c r="N51" s="396"/>
      <c r="O51" s="38"/>
      <c r="P51" s="39">
        <f t="shared" si="5"/>
        <v>0</v>
      </c>
      <c r="Q51" s="40"/>
      <c r="R51" s="41">
        <f t="shared" si="6"/>
        <v>0</v>
      </c>
      <c r="S51" s="40"/>
      <c r="T51" s="39">
        <f t="shared" si="3"/>
        <v>0</v>
      </c>
      <c r="U51" s="42"/>
    </row>
    <row r="52" spans="1:21" ht="15.9" customHeight="1" x14ac:dyDescent="0.25">
      <c r="A52" s="369">
        <v>36</v>
      </c>
      <c r="B52" s="370"/>
      <c r="C52" s="371"/>
      <c r="D52" s="377"/>
      <c r="E52" s="382"/>
      <c r="F52" s="368"/>
      <c r="G52" s="379"/>
      <c r="H52" s="380"/>
      <c r="I52" s="381"/>
      <c r="J52" s="378"/>
      <c r="K52" s="375"/>
      <c r="L52" s="55"/>
      <c r="M52" s="37">
        <f t="shared" si="7"/>
        <v>0</v>
      </c>
      <c r="N52" s="396"/>
      <c r="O52" s="38"/>
      <c r="P52" s="39">
        <f t="shared" si="5"/>
        <v>0</v>
      </c>
      <c r="Q52" s="40"/>
      <c r="R52" s="41">
        <f t="shared" si="6"/>
        <v>0</v>
      </c>
      <c r="S52" s="40"/>
      <c r="T52" s="39">
        <f t="shared" si="3"/>
        <v>0</v>
      </c>
      <c r="U52" s="42"/>
    </row>
    <row r="53" spans="1:21" ht="15.9" customHeight="1" x14ac:dyDescent="0.25">
      <c r="A53" s="369">
        <v>37</v>
      </c>
      <c r="B53" s="370"/>
      <c r="C53" s="371"/>
      <c r="D53" s="377"/>
      <c r="E53" s="382"/>
      <c r="F53" s="368"/>
      <c r="G53" s="379"/>
      <c r="H53" s="380"/>
      <c r="I53" s="381"/>
      <c r="J53" s="378"/>
      <c r="K53" s="375"/>
      <c r="L53" s="55"/>
      <c r="M53" s="37">
        <f t="shared" si="7"/>
        <v>0</v>
      </c>
      <c r="N53" s="396"/>
      <c r="O53" s="38"/>
      <c r="P53" s="39">
        <f t="shared" si="5"/>
        <v>0</v>
      </c>
      <c r="Q53" s="40"/>
      <c r="R53" s="41">
        <f t="shared" si="6"/>
        <v>0</v>
      </c>
      <c r="S53" s="40"/>
      <c r="T53" s="39">
        <f t="shared" si="3"/>
        <v>0</v>
      </c>
      <c r="U53" s="42"/>
    </row>
    <row r="54" spans="1:21" ht="15.9" customHeight="1" x14ac:dyDescent="0.25">
      <c r="A54" s="369">
        <v>38</v>
      </c>
      <c r="B54" s="370"/>
      <c r="C54" s="371"/>
      <c r="D54" s="377"/>
      <c r="E54" s="382"/>
      <c r="F54" s="368"/>
      <c r="G54" s="379"/>
      <c r="H54" s="380"/>
      <c r="I54" s="381"/>
      <c r="J54" s="378"/>
      <c r="K54" s="375"/>
      <c r="L54" s="55"/>
      <c r="M54" s="37">
        <f t="shared" si="7"/>
        <v>0</v>
      </c>
      <c r="N54" s="396"/>
      <c r="O54" s="38"/>
      <c r="P54" s="39">
        <f t="shared" si="5"/>
        <v>0</v>
      </c>
      <c r="Q54" s="40"/>
      <c r="R54" s="41">
        <f t="shared" si="6"/>
        <v>0</v>
      </c>
      <c r="S54" s="40"/>
      <c r="T54" s="39">
        <f t="shared" si="3"/>
        <v>0</v>
      </c>
      <c r="U54" s="42"/>
    </row>
    <row r="55" spans="1:21" ht="15.9" customHeight="1" x14ac:dyDescent="0.25">
      <c r="A55" s="369">
        <v>39</v>
      </c>
      <c r="B55" s="370"/>
      <c r="C55" s="371"/>
      <c r="D55" s="377"/>
      <c r="E55" s="382"/>
      <c r="F55" s="367"/>
      <c r="G55" s="379"/>
      <c r="H55" s="380"/>
      <c r="I55" s="381"/>
      <c r="J55" s="378"/>
      <c r="K55" s="375"/>
      <c r="L55" s="55"/>
      <c r="M55" s="37">
        <f t="shared" si="7"/>
        <v>0</v>
      </c>
      <c r="N55" s="396"/>
      <c r="O55" s="38"/>
      <c r="P55" s="39">
        <f t="shared" si="5"/>
        <v>0</v>
      </c>
      <c r="Q55" s="40"/>
      <c r="R55" s="41">
        <f t="shared" si="6"/>
        <v>0</v>
      </c>
      <c r="S55" s="40"/>
      <c r="T55" s="39">
        <f t="shared" si="3"/>
        <v>0</v>
      </c>
      <c r="U55" s="42"/>
    </row>
    <row r="56" spans="1:21" ht="15.9" customHeight="1" x14ac:dyDescent="0.25">
      <c r="A56" s="369">
        <v>40</v>
      </c>
      <c r="B56" s="370"/>
      <c r="C56" s="371"/>
      <c r="D56" s="377"/>
      <c r="E56" s="382"/>
      <c r="F56" s="368"/>
      <c r="G56" s="379"/>
      <c r="H56" s="380"/>
      <c r="I56" s="381"/>
      <c r="J56" s="378"/>
      <c r="K56" s="375"/>
      <c r="L56" s="55"/>
      <c r="M56" s="37">
        <f t="shared" si="7"/>
        <v>0</v>
      </c>
      <c r="N56" s="396"/>
      <c r="O56" s="38"/>
      <c r="P56" s="39">
        <f t="shared" si="5"/>
        <v>0</v>
      </c>
      <c r="Q56" s="40"/>
      <c r="R56" s="41">
        <f t="shared" si="6"/>
        <v>0</v>
      </c>
      <c r="S56" s="40"/>
      <c r="T56" s="39">
        <f t="shared" si="3"/>
        <v>0</v>
      </c>
      <c r="U56" s="42"/>
    </row>
    <row r="57" spans="1:21" ht="15.9" customHeight="1" x14ac:dyDescent="0.25">
      <c r="A57" s="383">
        <v>41</v>
      </c>
      <c r="B57" s="370"/>
      <c r="C57" s="371"/>
      <c r="D57" s="377"/>
      <c r="E57" s="382"/>
      <c r="F57" s="368"/>
      <c r="G57" s="379"/>
      <c r="H57" s="380"/>
      <c r="I57" s="381"/>
      <c r="J57" s="384"/>
      <c r="K57" s="375"/>
      <c r="L57" s="55"/>
      <c r="M57" s="37">
        <f t="shared" si="7"/>
        <v>0</v>
      </c>
      <c r="N57" s="396"/>
      <c r="O57" s="38"/>
      <c r="P57" s="39">
        <f t="shared" si="5"/>
        <v>0</v>
      </c>
      <c r="Q57" s="40"/>
      <c r="R57" s="41">
        <f t="shared" si="6"/>
        <v>0</v>
      </c>
      <c r="S57" s="40"/>
      <c r="T57" s="39">
        <f t="shared" si="3"/>
        <v>0</v>
      </c>
      <c r="U57" s="42"/>
    </row>
    <row r="58" spans="1:21" ht="15.9" customHeight="1" x14ac:dyDescent="0.25">
      <c r="A58" s="383">
        <v>42</v>
      </c>
      <c r="B58" s="370"/>
      <c r="C58" s="371"/>
      <c r="D58" s="377"/>
      <c r="E58" s="382"/>
      <c r="F58" s="368"/>
      <c r="G58" s="379"/>
      <c r="H58" s="380"/>
      <c r="I58" s="381"/>
      <c r="J58" s="384"/>
      <c r="K58" s="375"/>
      <c r="L58" s="55"/>
      <c r="M58" s="37">
        <f t="shared" si="7"/>
        <v>0</v>
      </c>
      <c r="N58" s="396"/>
      <c r="O58" s="38"/>
      <c r="P58" s="39">
        <f t="shared" si="5"/>
        <v>0</v>
      </c>
      <c r="Q58" s="40"/>
      <c r="R58" s="41">
        <f t="shared" si="6"/>
        <v>0</v>
      </c>
      <c r="S58" s="40"/>
      <c r="T58" s="39">
        <f t="shared" si="3"/>
        <v>0</v>
      </c>
      <c r="U58" s="42"/>
    </row>
    <row r="59" spans="1:21" ht="15.9" customHeight="1" x14ac:dyDescent="0.25">
      <c r="A59" s="383">
        <v>43</v>
      </c>
      <c r="B59" s="370"/>
      <c r="C59" s="371"/>
      <c r="D59" s="377"/>
      <c r="E59" s="382"/>
      <c r="F59" s="368"/>
      <c r="G59" s="379"/>
      <c r="H59" s="380"/>
      <c r="I59" s="381"/>
      <c r="J59" s="384"/>
      <c r="K59" s="375"/>
      <c r="L59" s="55"/>
      <c r="M59" s="37">
        <f t="shared" si="7"/>
        <v>0</v>
      </c>
      <c r="N59" s="396"/>
      <c r="O59" s="38"/>
      <c r="P59" s="39">
        <f t="shared" si="5"/>
        <v>0</v>
      </c>
      <c r="Q59" s="40"/>
      <c r="R59" s="41">
        <f t="shared" si="6"/>
        <v>0</v>
      </c>
      <c r="S59" s="40"/>
      <c r="T59" s="39">
        <f t="shared" si="3"/>
        <v>0</v>
      </c>
      <c r="U59" s="42"/>
    </row>
    <row r="60" spans="1:21" ht="15.9" customHeight="1" x14ac:dyDescent="0.25">
      <c r="A60" s="383">
        <v>44</v>
      </c>
      <c r="B60" s="370"/>
      <c r="C60" s="371"/>
      <c r="D60" s="377"/>
      <c r="E60" s="382"/>
      <c r="F60" s="368"/>
      <c r="G60" s="379"/>
      <c r="H60" s="380"/>
      <c r="I60" s="381"/>
      <c r="J60" s="384"/>
      <c r="K60" s="375"/>
      <c r="L60" s="55"/>
      <c r="M60" s="37">
        <f t="shared" si="7"/>
        <v>0</v>
      </c>
      <c r="N60" s="396"/>
      <c r="O60" s="38"/>
      <c r="P60" s="39">
        <f t="shared" si="5"/>
        <v>0</v>
      </c>
      <c r="Q60" s="40"/>
      <c r="R60" s="41">
        <f t="shared" si="6"/>
        <v>0</v>
      </c>
      <c r="S60" s="40"/>
      <c r="T60" s="39">
        <f t="shared" si="3"/>
        <v>0</v>
      </c>
      <c r="U60" s="42"/>
    </row>
    <row r="61" spans="1:21" ht="15.9" customHeight="1" x14ac:dyDescent="0.25">
      <c r="A61" s="383">
        <v>45</v>
      </c>
      <c r="B61" s="370"/>
      <c r="C61" s="371"/>
      <c r="D61" s="377"/>
      <c r="E61" s="382"/>
      <c r="F61" s="368"/>
      <c r="G61" s="379"/>
      <c r="H61" s="380"/>
      <c r="I61" s="381"/>
      <c r="J61" s="384"/>
      <c r="K61" s="375"/>
      <c r="L61" s="55"/>
      <c r="M61" s="37">
        <f t="shared" si="7"/>
        <v>0</v>
      </c>
      <c r="N61" s="396"/>
      <c r="O61" s="38"/>
      <c r="P61" s="39">
        <f t="shared" si="5"/>
        <v>0</v>
      </c>
      <c r="Q61" s="40"/>
      <c r="R61" s="41">
        <f t="shared" si="6"/>
        <v>0</v>
      </c>
      <c r="S61" s="40"/>
      <c r="T61" s="39">
        <f t="shared" si="3"/>
        <v>0</v>
      </c>
      <c r="U61" s="42"/>
    </row>
    <row r="62" spans="1:21" ht="15.9" customHeight="1" x14ac:dyDescent="0.25">
      <c r="A62" s="383">
        <v>46</v>
      </c>
      <c r="B62" s="370"/>
      <c r="C62" s="371"/>
      <c r="D62" s="377"/>
      <c r="E62" s="382"/>
      <c r="F62" s="367"/>
      <c r="G62" s="379"/>
      <c r="H62" s="380"/>
      <c r="I62" s="381"/>
      <c r="J62" s="384"/>
      <c r="K62" s="375"/>
      <c r="L62" s="55"/>
      <c r="M62" s="37">
        <f t="shared" si="7"/>
        <v>0</v>
      </c>
      <c r="N62" s="396"/>
      <c r="O62" s="38"/>
      <c r="P62" s="39">
        <f t="shared" si="5"/>
        <v>0</v>
      </c>
      <c r="Q62" s="40"/>
      <c r="R62" s="41">
        <f t="shared" si="6"/>
        <v>0</v>
      </c>
      <c r="S62" s="40"/>
      <c r="T62" s="39">
        <f t="shared" si="3"/>
        <v>0</v>
      </c>
      <c r="U62" s="42"/>
    </row>
    <row r="63" spans="1:21" ht="15.9" customHeight="1" x14ac:dyDescent="0.25">
      <c r="A63" s="383">
        <v>47</v>
      </c>
      <c r="B63" s="370"/>
      <c r="C63" s="371"/>
      <c r="D63" s="377"/>
      <c r="E63" s="382"/>
      <c r="F63" s="367"/>
      <c r="G63" s="379"/>
      <c r="H63" s="380"/>
      <c r="I63" s="381"/>
      <c r="J63" s="384"/>
      <c r="K63" s="375"/>
      <c r="L63" s="55"/>
      <c r="M63" s="37">
        <f t="shared" si="7"/>
        <v>0</v>
      </c>
      <c r="N63" s="396"/>
      <c r="O63" s="38"/>
      <c r="P63" s="39">
        <f t="shared" si="5"/>
        <v>0</v>
      </c>
      <c r="Q63" s="40"/>
      <c r="R63" s="41">
        <f t="shared" si="6"/>
        <v>0</v>
      </c>
      <c r="S63" s="40"/>
      <c r="T63" s="39">
        <f t="shared" si="3"/>
        <v>0</v>
      </c>
      <c r="U63" s="42"/>
    </row>
    <row r="64" spans="1:21" ht="15.9" customHeight="1" x14ac:dyDescent="0.25">
      <c r="A64" s="383">
        <v>48</v>
      </c>
      <c r="B64" s="370"/>
      <c r="C64" s="371"/>
      <c r="D64" s="377"/>
      <c r="E64" s="382"/>
      <c r="F64" s="368"/>
      <c r="G64" s="379"/>
      <c r="H64" s="380"/>
      <c r="I64" s="381"/>
      <c r="J64" s="384"/>
      <c r="K64" s="375"/>
      <c r="L64" s="55"/>
      <c r="M64" s="37">
        <f t="shared" si="7"/>
        <v>0</v>
      </c>
      <c r="N64" s="396"/>
      <c r="O64" s="38"/>
      <c r="P64" s="39">
        <f t="shared" si="5"/>
        <v>0</v>
      </c>
      <c r="Q64" s="40"/>
      <c r="R64" s="41">
        <f t="shared" si="6"/>
        <v>0</v>
      </c>
      <c r="S64" s="40"/>
      <c r="T64" s="39">
        <f t="shared" si="3"/>
        <v>0</v>
      </c>
      <c r="U64" s="42"/>
    </row>
    <row r="65" spans="1:21" ht="15.9" customHeight="1" x14ac:dyDescent="0.25">
      <c r="A65" s="383">
        <v>49</v>
      </c>
      <c r="B65" s="370"/>
      <c r="C65" s="371"/>
      <c r="D65" s="377"/>
      <c r="E65" s="382"/>
      <c r="F65" s="368"/>
      <c r="G65" s="379"/>
      <c r="H65" s="380"/>
      <c r="I65" s="381"/>
      <c r="J65" s="384"/>
      <c r="K65" s="375"/>
      <c r="L65" s="55"/>
      <c r="M65" s="37">
        <f t="shared" si="7"/>
        <v>0</v>
      </c>
      <c r="N65" s="396"/>
      <c r="O65" s="38"/>
      <c r="P65" s="39">
        <f t="shared" si="5"/>
        <v>0</v>
      </c>
      <c r="Q65" s="40"/>
      <c r="R65" s="41">
        <f t="shared" si="6"/>
        <v>0</v>
      </c>
      <c r="S65" s="40"/>
      <c r="T65" s="39">
        <f t="shared" si="3"/>
        <v>0</v>
      </c>
      <c r="U65" s="42"/>
    </row>
    <row r="66" spans="1:21" ht="15.9" customHeight="1" x14ac:dyDescent="0.25">
      <c r="A66" s="383">
        <v>50</v>
      </c>
      <c r="B66" s="370"/>
      <c r="C66" s="371"/>
      <c r="D66" s="377"/>
      <c r="E66" s="382"/>
      <c r="F66" s="367"/>
      <c r="G66" s="379"/>
      <c r="H66" s="380"/>
      <c r="I66" s="381"/>
      <c r="J66" s="384"/>
      <c r="K66" s="375"/>
      <c r="L66" s="55"/>
      <c r="M66" s="37">
        <f t="shared" si="7"/>
        <v>0</v>
      </c>
      <c r="N66" s="396"/>
      <c r="O66" s="38"/>
      <c r="P66" s="39">
        <f t="shared" si="5"/>
        <v>0</v>
      </c>
      <c r="Q66" s="40"/>
      <c r="R66" s="41">
        <f t="shared" si="6"/>
        <v>0</v>
      </c>
      <c r="S66" s="40"/>
      <c r="T66" s="39">
        <f t="shared" si="3"/>
        <v>0</v>
      </c>
      <c r="U66" s="42"/>
    </row>
    <row r="67" spans="1:21" ht="15.9" customHeight="1" x14ac:dyDescent="0.25">
      <c r="A67" s="383">
        <v>51</v>
      </c>
      <c r="B67" s="370"/>
      <c r="C67" s="371"/>
      <c r="D67" s="377"/>
      <c r="E67" s="382"/>
      <c r="F67" s="368"/>
      <c r="G67" s="379"/>
      <c r="H67" s="380"/>
      <c r="I67" s="381"/>
      <c r="J67" s="384"/>
      <c r="K67" s="375"/>
      <c r="L67" s="55"/>
      <c r="M67" s="37">
        <f t="shared" si="7"/>
        <v>0</v>
      </c>
      <c r="N67" s="396"/>
      <c r="O67" s="38"/>
      <c r="P67" s="39">
        <f t="shared" si="5"/>
        <v>0</v>
      </c>
      <c r="Q67" s="40"/>
      <c r="R67" s="41">
        <f t="shared" si="6"/>
        <v>0</v>
      </c>
      <c r="S67" s="40"/>
      <c r="T67" s="39">
        <f t="shared" si="3"/>
        <v>0</v>
      </c>
      <c r="U67" s="42"/>
    </row>
    <row r="68" spans="1:21" ht="15.9" customHeight="1" x14ac:dyDescent="0.25">
      <c r="A68" s="383">
        <v>52</v>
      </c>
      <c r="B68" s="370"/>
      <c r="C68" s="371"/>
      <c r="D68" s="377"/>
      <c r="E68" s="382"/>
      <c r="F68" s="368"/>
      <c r="G68" s="379"/>
      <c r="H68" s="380"/>
      <c r="I68" s="381"/>
      <c r="J68" s="384"/>
      <c r="K68" s="375"/>
      <c r="L68" s="55"/>
      <c r="M68" s="37">
        <f t="shared" si="7"/>
        <v>0</v>
      </c>
      <c r="N68" s="396"/>
      <c r="O68" s="38"/>
      <c r="P68" s="39">
        <f t="shared" si="5"/>
        <v>0</v>
      </c>
      <c r="Q68" s="40"/>
      <c r="R68" s="41">
        <f t="shared" si="6"/>
        <v>0</v>
      </c>
      <c r="S68" s="40"/>
      <c r="T68" s="39">
        <f t="shared" si="3"/>
        <v>0</v>
      </c>
      <c r="U68" s="42"/>
    </row>
    <row r="69" spans="1:21" ht="15.9" customHeight="1" x14ac:dyDescent="0.25">
      <c r="A69" s="383">
        <v>53</v>
      </c>
      <c r="B69" s="370"/>
      <c r="C69" s="371"/>
      <c r="D69" s="377"/>
      <c r="E69" s="382"/>
      <c r="F69" s="368"/>
      <c r="G69" s="379"/>
      <c r="H69" s="380"/>
      <c r="I69" s="381"/>
      <c r="J69" s="384"/>
      <c r="K69" s="375"/>
      <c r="L69" s="55"/>
      <c r="M69" s="37">
        <f t="shared" si="7"/>
        <v>0</v>
      </c>
      <c r="N69" s="396"/>
      <c r="O69" s="38"/>
      <c r="P69" s="39">
        <f t="shared" si="5"/>
        <v>0</v>
      </c>
      <c r="Q69" s="40"/>
      <c r="R69" s="41">
        <f t="shared" si="6"/>
        <v>0</v>
      </c>
      <c r="S69" s="40"/>
      <c r="T69" s="39">
        <f t="shared" si="3"/>
        <v>0</v>
      </c>
      <c r="U69" s="42"/>
    </row>
    <row r="70" spans="1:21" ht="15.9" customHeight="1" x14ac:dyDescent="0.25">
      <c r="A70" s="383">
        <v>54</v>
      </c>
      <c r="B70" s="370"/>
      <c r="C70" s="371"/>
      <c r="D70" s="377"/>
      <c r="E70" s="382"/>
      <c r="F70" s="368"/>
      <c r="G70" s="379"/>
      <c r="H70" s="380"/>
      <c r="I70" s="381"/>
      <c r="J70" s="384"/>
      <c r="K70" s="375"/>
      <c r="L70" s="55"/>
      <c r="M70" s="37">
        <f t="shared" si="7"/>
        <v>0</v>
      </c>
      <c r="N70" s="396"/>
      <c r="O70" s="38"/>
      <c r="P70" s="39">
        <f t="shared" si="5"/>
        <v>0</v>
      </c>
      <c r="Q70" s="40"/>
      <c r="R70" s="41">
        <f t="shared" si="6"/>
        <v>0</v>
      </c>
      <c r="S70" s="40"/>
      <c r="T70" s="39">
        <f t="shared" si="3"/>
        <v>0</v>
      </c>
      <c r="U70" s="42"/>
    </row>
    <row r="71" spans="1:21" ht="15.9" customHeight="1" x14ac:dyDescent="0.25">
      <c r="A71" s="383">
        <v>55</v>
      </c>
      <c r="B71" s="370"/>
      <c r="C71" s="371"/>
      <c r="D71" s="377"/>
      <c r="E71" s="382"/>
      <c r="F71" s="368"/>
      <c r="G71" s="379"/>
      <c r="H71" s="380"/>
      <c r="I71" s="381"/>
      <c r="J71" s="384"/>
      <c r="K71" s="375"/>
      <c r="L71" s="55"/>
      <c r="M71" s="37">
        <f t="shared" si="7"/>
        <v>0</v>
      </c>
      <c r="N71" s="396"/>
      <c r="O71" s="38"/>
      <c r="P71" s="39">
        <f t="shared" si="5"/>
        <v>0</v>
      </c>
      <c r="Q71" s="40"/>
      <c r="R71" s="41">
        <f t="shared" si="6"/>
        <v>0</v>
      </c>
      <c r="S71" s="40"/>
      <c r="T71" s="39">
        <f t="shared" si="3"/>
        <v>0</v>
      </c>
      <c r="U71" s="42"/>
    </row>
    <row r="72" spans="1:21" ht="15.9" customHeight="1" x14ac:dyDescent="0.25">
      <c r="A72" s="383">
        <v>56</v>
      </c>
      <c r="B72" s="370"/>
      <c r="C72" s="371"/>
      <c r="D72" s="377"/>
      <c r="E72" s="382"/>
      <c r="F72" s="367"/>
      <c r="G72" s="379"/>
      <c r="H72" s="380"/>
      <c r="I72" s="381"/>
      <c r="J72" s="384"/>
      <c r="K72" s="375"/>
      <c r="L72" s="55"/>
      <c r="M72" s="37">
        <f t="shared" si="7"/>
        <v>0</v>
      </c>
      <c r="N72" s="396"/>
      <c r="O72" s="38"/>
      <c r="P72" s="39">
        <f t="shared" si="5"/>
        <v>0</v>
      </c>
      <c r="Q72" s="40"/>
      <c r="R72" s="41">
        <f t="shared" si="6"/>
        <v>0</v>
      </c>
      <c r="S72" s="40"/>
      <c r="T72" s="39">
        <f t="shared" si="3"/>
        <v>0</v>
      </c>
      <c r="U72" s="42"/>
    </row>
    <row r="73" spans="1:21" ht="15.9" customHeight="1" x14ac:dyDescent="0.25">
      <c r="A73" s="383">
        <v>57</v>
      </c>
      <c r="B73" s="370"/>
      <c r="C73" s="371"/>
      <c r="D73" s="377"/>
      <c r="E73" s="382"/>
      <c r="F73" s="367"/>
      <c r="G73" s="379"/>
      <c r="H73" s="380"/>
      <c r="I73" s="381"/>
      <c r="J73" s="384"/>
      <c r="K73" s="375"/>
      <c r="L73" s="55"/>
      <c r="M73" s="37">
        <f t="shared" si="7"/>
        <v>0</v>
      </c>
      <c r="N73" s="396"/>
      <c r="O73" s="38"/>
      <c r="P73" s="39">
        <f t="shared" si="5"/>
        <v>0</v>
      </c>
      <c r="Q73" s="40"/>
      <c r="R73" s="41">
        <f t="shared" si="6"/>
        <v>0</v>
      </c>
      <c r="S73" s="40"/>
      <c r="T73" s="39">
        <f t="shared" si="3"/>
        <v>0</v>
      </c>
      <c r="U73" s="42"/>
    </row>
    <row r="74" spans="1:21" ht="15.9" customHeight="1" x14ac:dyDescent="0.25">
      <c r="A74" s="383">
        <v>58</v>
      </c>
      <c r="B74" s="370"/>
      <c r="C74" s="371"/>
      <c r="D74" s="377"/>
      <c r="E74" s="382"/>
      <c r="F74" s="367"/>
      <c r="G74" s="379"/>
      <c r="H74" s="380"/>
      <c r="I74" s="381"/>
      <c r="J74" s="384"/>
      <c r="K74" s="375"/>
      <c r="L74" s="55"/>
      <c r="M74" s="37"/>
      <c r="N74" s="397"/>
      <c r="O74" s="38"/>
      <c r="P74" s="39"/>
      <c r="Q74" s="40"/>
      <c r="R74" s="39"/>
      <c r="S74" s="40"/>
      <c r="T74" s="39">
        <f t="shared" si="3"/>
        <v>0</v>
      </c>
      <c r="U74" s="42"/>
    </row>
    <row r="75" spans="1:21" ht="12.45" customHeight="1" x14ac:dyDescent="0.25">
      <c r="A75" s="604">
        <v>59</v>
      </c>
      <c r="B75" s="58"/>
      <c r="C75" s="10"/>
      <c r="D75" s="606" t="s">
        <v>57</v>
      </c>
      <c r="E75" s="606"/>
      <c r="F75" s="606"/>
      <c r="G75" s="608">
        <f>SUM(G17:G74)</f>
        <v>318</v>
      </c>
      <c r="H75" s="610"/>
      <c r="P75" s="612">
        <f>SUM(P17:P74)</f>
        <v>330.61</v>
      </c>
      <c r="Q75" s="612"/>
      <c r="R75" s="614">
        <f>IF(P75&gt;0,P75/J8,0)</f>
        <v>1.49</v>
      </c>
      <c r="S75" s="614"/>
      <c r="U75" s="59"/>
    </row>
    <row r="76" spans="1:21" ht="12.45" customHeight="1" x14ac:dyDescent="0.25">
      <c r="A76" s="605"/>
      <c r="B76" s="24"/>
      <c r="C76" s="10"/>
      <c r="D76" s="607"/>
      <c r="E76" s="607"/>
      <c r="F76" s="607"/>
      <c r="G76" s="609"/>
      <c r="H76" s="611"/>
      <c r="P76" s="613"/>
      <c r="Q76" s="613"/>
      <c r="R76" s="615"/>
      <c r="S76" s="615"/>
      <c r="U76" s="60"/>
    </row>
    <row r="77" spans="1:21" ht="15.9" customHeight="1" x14ac:dyDescent="0.3">
      <c r="A77" s="61">
        <v>60</v>
      </c>
      <c r="B77" s="62"/>
      <c r="C77" s="63"/>
      <c r="D77" s="635"/>
      <c r="E77" s="635"/>
      <c r="F77" s="635"/>
      <c r="G77" s="635"/>
      <c r="H77" s="635"/>
      <c r="I77" s="635"/>
      <c r="J77" s="635"/>
      <c r="K77" s="635"/>
      <c r="L77" s="635"/>
      <c r="M77" s="636"/>
      <c r="N77" s="636"/>
      <c r="O77" s="636"/>
      <c r="P77" s="64"/>
      <c r="Q77" s="65"/>
      <c r="R77" s="637"/>
      <c r="S77" s="637"/>
      <c r="T77" s="66"/>
      <c r="U77" s="67"/>
    </row>
    <row r="78" spans="1:21" ht="15.9" customHeight="1" x14ac:dyDescent="0.3">
      <c r="A78" s="61">
        <v>61</v>
      </c>
      <c r="B78" s="62"/>
      <c r="C78" s="63"/>
      <c r="D78" s="638"/>
      <c r="E78" s="638"/>
      <c r="F78" s="638"/>
      <c r="G78" s="638"/>
      <c r="H78" s="639"/>
      <c r="I78" s="639"/>
      <c r="J78" s="639"/>
      <c r="K78" s="68"/>
      <c r="L78" s="69"/>
      <c r="M78" s="636"/>
      <c r="N78" s="636"/>
      <c r="O78" s="636"/>
      <c r="P78" s="70"/>
      <c r="Q78" s="71"/>
      <c r="R78" s="637"/>
      <c r="S78" s="637"/>
      <c r="T78" s="72"/>
      <c r="U78" s="73"/>
    </row>
    <row r="79" spans="1:21" ht="18" customHeight="1" x14ac:dyDescent="0.3">
      <c r="A79" s="74"/>
      <c r="N79" s="10"/>
      <c r="P79" s="646" t="s">
        <v>58</v>
      </c>
      <c r="Q79" s="646"/>
      <c r="R79" s="646"/>
      <c r="S79" s="647">
        <f>SUM(T77:T78,T17:T74)</f>
        <v>8099.98</v>
      </c>
      <c r="T79" s="647"/>
      <c r="U79" s="647"/>
    </row>
    <row r="80" spans="1:21" ht="14.25" customHeight="1" x14ac:dyDescent="0.25">
      <c r="A80" s="74"/>
      <c r="D80" s="648" t="s">
        <v>59</v>
      </c>
      <c r="P80" s="649" t="s">
        <v>36</v>
      </c>
      <c r="Q80" s="649"/>
      <c r="R80" s="649"/>
      <c r="S80" s="647"/>
      <c r="T80" s="647"/>
      <c r="U80" s="647"/>
    </row>
    <row r="81" spans="1:21" ht="14.25" customHeight="1" x14ac:dyDescent="0.25">
      <c r="A81" s="74"/>
      <c r="D81" s="648"/>
    </row>
    <row r="82" spans="1:21" ht="14.25" customHeight="1" x14ac:dyDescent="0.25">
      <c r="A82" s="75"/>
      <c r="B82" s="22"/>
      <c r="C82" s="76"/>
      <c r="D82" s="76"/>
      <c r="E82" s="76"/>
      <c r="F82" s="76"/>
      <c r="G82" s="650" t="s">
        <v>21</v>
      </c>
      <c r="H82" s="650"/>
      <c r="I82" s="77"/>
      <c r="J82" s="77"/>
      <c r="K82" s="77"/>
      <c r="L82" s="78"/>
      <c r="M82" s="79" t="s">
        <v>60</v>
      </c>
      <c r="N82" s="80"/>
      <c r="O82" s="81"/>
      <c r="P82" s="651" t="s">
        <v>61</v>
      </c>
      <c r="Q82" s="651"/>
      <c r="R82" s="650" t="s">
        <v>62</v>
      </c>
      <c r="S82" s="650"/>
      <c r="T82" s="652" t="s">
        <v>27</v>
      </c>
      <c r="U82" s="652"/>
    </row>
    <row r="83" spans="1:21" ht="14.25" customHeight="1" x14ac:dyDescent="0.25">
      <c r="A83" s="6">
        <v>62</v>
      </c>
      <c r="B83" s="82"/>
      <c r="C83" s="10"/>
      <c r="D83" s="83" t="s">
        <v>63</v>
      </c>
      <c r="E83" s="10"/>
      <c r="F83" s="9"/>
      <c r="G83" s="656" t="s">
        <v>38</v>
      </c>
      <c r="H83" s="656"/>
      <c r="I83" s="610"/>
      <c r="J83" s="610"/>
      <c r="K83" s="610"/>
      <c r="L83" s="610"/>
      <c r="M83" s="84" t="s">
        <v>64</v>
      </c>
      <c r="N83" s="610"/>
      <c r="O83" s="610"/>
      <c r="P83" s="643" t="s">
        <v>36</v>
      </c>
      <c r="Q83" s="643"/>
      <c r="R83" s="644" t="s">
        <v>65</v>
      </c>
      <c r="S83" s="644"/>
      <c r="T83" s="645" t="s">
        <v>36</v>
      </c>
      <c r="U83" s="645"/>
    </row>
    <row r="84" spans="1:21" ht="15.9" customHeight="1" x14ac:dyDescent="0.25">
      <c r="A84" s="61">
        <v>63</v>
      </c>
      <c r="B84" s="85">
        <v>9911</v>
      </c>
      <c r="C84" s="86"/>
      <c r="D84" s="653" t="s">
        <v>66</v>
      </c>
      <c r="E84" s="653"/>
      <c r="F84" s="87" t="s">
        <v>56</v>
      </c>
      <c r="G84" s="654">
        <f>SUM(G17,G19,G24,G26,G28:G31)</f>
        <v>202.25</v>
      </c>
      <c r="H84" s="654"/>
      <c r="I84" s="635"/>
      <c r="J84" s="635"/>
      <c r="K84" s="635"/>
      <c r="L84" s="88"/>
      <c r="M84" s="89">
        <v>1</v>
      </c>
      <c r="N84" s="655" t="s">
        <v>67</v>
      </c>
      <c r="O84" s="655"/>
      <c r="P84" s="391">
        <f>SUM('Los 1 Barbaraschule '!P84)</f>
        <v>0</v>
      </c>
      <c r="Q84" s="390"/>
      <c r="R84" s="90">
        <f>IF(T84&gt;0,T84/M84,0)</f>
        <v>0</v>
      </c>
      <c r="S84" s="91"/>
      <c r="T84" s="90">
        <f>G84*M84*P84</f>
        <v>0</v>
      </c>
      <c r="U84" s="42"/>
    </row>
    <row r="85" spans="1:21" ht="15.9" customHeight="1" x14ac:dyDescent="0.25">
      <c r="A85" s="92">
        <v>64</v>
      </c>
      <c r="B85" s="85">
        <v>9921</v>
      </c>
      <c r="C85" s="86"/>
      <c r="D85" s="653" t="s">
        <v>68</v>
      </c>
      <c r="E85" s="653"/>
      <c r="F85" s="87" t="s">
        <v>49</v>
      </c>
      <c r="G85" s="654">
        <f>SUM(G18,G25,G33)</f>
        <v>39.97</v>
      </c>
      <c r="H85" s="654"/>
      <c r="I85" s="635"/>
      <c r="J85" s="635"/>
      <c r="K85" s="635"/>
      <c r="L85" s="88"/>
      <c r="M85" s="89">
        <v>1</v>
      </c>
      <c r="N85" s="655" t="s">
        <v>67</v>
      </c>
      <c r="O85" s="655"/>
      <c r="P85" s="391">
        <f>SUM('Los 1 Barbaraschule '!P85)</f>
        <v>0</v>
      </c>
      <c r="Q85" s="390"/>
      <c r="R85" s="90">
        <f>IF(T85&gt;0,T85/M85,0)</f>
        <v>0</v>
      </c>
      <c r="S85" s="91"/>
      <c r="T85" s="90">
        <f>G85*M85*P85</f>
        <v>0</v>
      </c>
      <c r="U85" s="42"/>
    </row>
    <row r="86" spans="1:21" ht="15.9" customHeight="1" x14ac:dyDescent="0.25">
      <c r="A86" s="93">
        <v>65</v>
      </c>
      <c r="B86" s="94"/>
      <c r="C86" s="95"/>
      <c r="D86" s="661"/>
      <c r="E86" s="661"/>
      <c r="F86" s="661"/>
      <c r="G86" s="661"/>
      <c r="H86" s="661"/>
      <c r="I86" s="661"/>
      <c r="J86" s="661"/>
      <c r="K86" s="661"/>
      <c r="L86" s="661"/>
      <c r="M86" s="96"/>
      <c r="N86" s="660"/>
      <c r="O86" s="660"/>
      <c r="P86" s="97"/>
      <c r="Q86" s="98"/>
      <c r="R86" s="90"/>
      <c r="S86" s="99"/>
      <c r="T86" s="90"/>
      <c r="U86" s="59"/>
    </row>
    <row r="87" spans="1:21" ht="15.9" customHeight="1" x14ac:dyDescent="0.25">
      <c r="A87" s="100">
        <v>66</v>
      </c>
      <c r="B87" s="101"/>
      <c r="C87" s="86"/>
      <c r="D87" s="102"/>
      <c r="E87" s="103"/>
      <c r="F87" s="103"/>
      <c r="G87" s="663">
        <f>SUM(G56:G58,G68)</f>
        <v>0</v>
      </c>
      <c r="H87" s="663"/>
      <c r="I87" s="635"/>
      <c r="J87" s="635"/>
      <c r="K87" s="635"/>
      <c r="L87" s="104"/>
      <c r="M87" s="96"/>
      <c r="N87" s="655"/>
      <c r="O87" s="655"/>
      <c r="P87" s="392"/>
      <c r="Q87" s="389"/>
      <c r="R87" s="90">
        <f>IF(T87&gt;0,T87/M87,0)</f>
        <v>0</v>
      </c>
      <c r="S87" s="91"/>
      <c r="T87" s="90">
        <f>G87*M87*P87</f>
        <v>0</v>
      </c>
      <c r="U87" s="42"/>
    </row>
    <row r="88" spans="1:21" ht="17.100000000000001" customHeight="1" x14ac:dyDescent="0.3">
      <c r="A88" s="92">
        <v>67</v>
      </c>
      <c r="B88" s="22"/>
      <c r="D88" s="105"/>
      <c r="M88" s="106"/>
      <c r="N88" s="106"/>
      <c r="O88" s="106"/>
      <c r="P88" s="107"/>
      <c r="Q88" s="108"/>
      <c r="R88" s="109"/>
      <c r="S88" s="110"/>
      <c r="T88" s="111"/>
      <c r="U88" s="112"/>
    </row>
    <row r="89" spans="1:21" ht="17.100000000000001" customHeight="1" x14ac:dyDescent="0.3">
      <c r="A89" s="93">
        <v>68</v>
      </c>
      <c r="B89" s="113"/>
      <c r="C89" s="114"/>
      <c r="D89" s="664" t="s">
        <v>69</v>
      </c>
      <c r="E89" s="664"/>
      <c r="F89" s="664"/>
      <c r="G89" s="664"/>
      <c r="H89" s="664"/>
      <c r="I89" s="664"/>
      <c r="J89" s="664"/>
      <c r="K89" s="664"/>
      <c r="L89" s="664"/>
      <c r="M89" s="115"/>
      <c r="N89" s="115"/>
      <c r="O89" s="115"/>
      <c r="P89" s="116"/>
      <c r="Q89" s="117"/>
      <c r="R89" s="118"/>
      <c r="S89" s="115"/>
      <c r="T89" s="119"/>
      <c r="U89" s="112"/>
    </row>
    <row r="90" spans="1:21" ht="15.9" customHeight="1" x14ac:dyDescent="0.25">
      <c r="A90" s="61">
        <v>69</v>
      </c>
      <c r="B90" s="101"/>
      <c r="C90" s="63"/>
      <c r="D90" s="657" t="s">
        <v>70</v>
      </c>
      <c r="E90" s="657"/>
      <c r="F90" s="120" t="s">
        <v>55</v>
      </c>
      <c r="G90" s="654">
        <f>SUM(G32)</f>
        <v>31.61</v>
      </c>
      <c r="H90" s="654"/>
      <c r="I90" s="635"/>
      <c r="J90" s="635"/>
      <c r="K90" s="635"/>
      <c r="L90" s="88"/>
      <c r="M90" s="89"/>
      <c r="N90" s="658" t="s">
        <v>71</v>
      </c>
      <c r="O90" s="659"/>
      <c r="P90" s="391">
        <f>SUM('Los 1 Barbaraschule '!P90)</f>
        <v>0</v>
      </c>
      <c r="Q90" s="390"/>
      <c r="R90" s="121"/>
      <c r="S90" s="122"/>
      <c r="T90" s="123"/>
      <c r="U90" s="42"/>
    </row>
    <row r="91" spans="1:21" ht="15.9" customHeight="1" x14ac:dyDescent="0.25">
      <c r="A91" s="93">
        <v>70</v>
      </c>
      <c r="B91" s="101"/>
      <c r="C91" s="63"/>
      <c r="D91" s="124"/>
      <c r="E91" s="125"/>
      <c r="F91" s="126"/>
      <c r="G91" s="660"/>
      <c r="H91" s="660"/>
      <c r="I91" s="635"/>
      <c r="J91" s="635"/>
      <c r="K91" s="635"/>
      <c r="L91" s="88"/>
      <c r="M91" s="89"/>
      <c r="N91" s="127"/>
      <c r="O91" s="128"/>
      <c r="P91" s="129"/>
      <c r="Q91" s="130"/>
      <c r="R91" s="121"/>
      <c r="S91" s="122"/>
      <c r="T91" s="123"/>
      <c r="U91" s="42"/>
    </row>
    <row r="92" spans="1:21" ht="18" customHeight="1" x14ac:dyDescent="0.3">
      <c r="A92" s="131"/>
      <c r="B92" s="132"/>
      <c r="C92" s="132"/>
      <c r="D92" s="132"/>
      <c r="E92" s="133"/>
      <c r="F92" s="133"/>
      <c r="G92" s="132"/>
      <c r="H92" s="132"/>
      <c r="I92" s="133"/>
      <c r="J92" s="10"/>
      <c r="P92" s="646" t="s">
        <v>58</v>
      </c>
      <c r="Q92" s="646"/>
      <c r="R92" s="646"/>
      <c r="S92" s="647">
        <f>SUM(T90:T91,T84:T87)</f>
        <v>0</v>
      </c>
      <c r="T92" s="647"/>
      <c r="U92" s="647"/>
    </row>
    <row r="93" spans="1:21" ht="14.25" customHeight="1" x14ac:dyDescent="0.3">
      <c r="A93" s="10"/>
      <c r="B93" s="132"/>
      <c r="C93" s="132"/>
      <c r="D93" s="132"/>
      <c r="E93" s="133"/>
      <c r="F93" s="133"/>
      <c r="G93" s="132"/>
      <c r="H93" s="132"/>
      <c r="I93" s="133"/>
      <c r="J93" s="10"/>
      <c r="P93" s="649" t="s">
        <v>36</v>
      </c>
      <c r="Q93" s="649"/>
      <c r="R93" s="649"/>
      <c r="S93" s="647"/>
      <c r="T93" s="647"/>
      <c r="U93" s="647"/>
    </row>
    <row r="94" spans="1:21" ht="24.75" customHeight="1" x14ac:dyDescent="0.3">
      <c r="A94" s="132" t="s">
        <v>72</v>
      </c>
      <c r="B94" s="132"/>
      <c r="C94" s="132"/>
      <c r="D94" s="132"/>
      <c r="E94" s="132"/>
      <c r="F94" s="132"/>
      <c r="G94" s="132"/>
      <c r="H94" s="132"/>
      <c r="I94" s="132"/>
      <c r="J94" s="10"/>
    </row>
    <row r="95" spans="1:21" s="10" customFormat="1" ht="19.5" customHeight="1" x14ac:dyDescent="0.4">
      <c r="A95" s="670"/>
      <c r="B95" s="671"/>
      <c r="C95" s="671"/>
      <c r="D95" s="671"/>
      <c r="E95" s="671"/>
      <c r="F95" s="671"/>
      <c r="G95" s="672"/>
      <c r="H95" s="134"/>
      <c r="I95" s="673" t="s">
        <v>73</v>
      </c>
      <c r="J95" s="673"/>
      <c r="K95" s="673"/>
      <c r="L95" s="673"/>
      <c r="M95" s="673"/>
      <c r="N95" s="673"/>
      <c r="O95" s="674"/>
      <c r="P95" s="675" t="s">
        <v>74</v>
      </c>
      <c r="Q95" s="676"/>
      <c r="R95" s="676"/>
      <c r="S95" s="676"/>
      <c r="T95" s="676"/>
      <c r="U95" s="677"/>
    </row>
    <row r="96" spans="1:21" ht="24.15" customHeight="1" x14ac:dyDescent="0.4">
      <c r="A96" s="665"/>
      <c r="B96" s="665"/>
      <c r="C96" s="665"/>
      <c r="D96" s="665"/>
      <c r="E96" s="665"/>
      <c r="F96" s="665"/>
      <c r="G96" s="665"/>
      <c r="H96" s="24"/>
      <c r="I96" s="666"/>
      <c r="J96" s="666"/>
      <c r="K96" s="666"/>
      <c r="L96" s="666"/>
      <c r="M96" s="666"/>
      <c r="N96" s="666"/>
      <c r="O96" s="666"/>
      <c r="P96" s="667" t="s">
        <v>36</v>
      </c>
      <c r="Q96" s="667"/>
      <c r="R96" s="668">
        <f>SUM(S79)/12</f>
        <v>675</v>
      </c>
      <c r="S96" s="668"/>
      <c r="T96" s="668"/>
      <c r="U96" s="23"/>
    </row>
    <row r="97" spans="1:21" ht="24.15" customHeight="1" x14ac:dyDescent="0.4">
      <c r="A97" s="665"/>
      <c r="B97" s="665"/>
      <c r="C97" s="665"/>
      <c r="D97" s="665"/>
      <c r="E97" s="665"/>
      <c r="F97" s="665"/>
      <c r="G97" s="665"/>
      <c r="H97" s="24"/>
      <c r="I97" s="666"/>
      <c r="J97" s="666"/>
      <c r="K97" s="666"/>
      <c r="L97" s="666"/>
      <c r="M97" s="666"/>
      <c r="N97" s="666"/>
      <c r="O97" s="666"/>
      <c r="P97" s="667" t="s">
        <v>75</v>
      </c>
      <c r="Q97" s="667"/>
      <c r="R97" s="669">
        <f>R96*1.19</f>
        <v>803.25</v>
      </c>
      <c r="S97" s="669"/>
      <c r="T97" s="669"/>
      <c r="U97" s="23"/>
    </row>
    <row r="98" spans="1:21" ht="23.25" customHeight="1" x14ac:dyDescent="0.4">
      <c r="A98" s="135"/>
      <c r="B98" s="136"/>
      <c r="C98" s="136"/>
      <c r="D98" s="136"/>
      <c r="E98" s="136"/>
      <c r="F98" s="136"/>
      <c r="G98" s="137"/>
      <c r="H98" s="24"/>
      <c r="I98" s="666"/>
      <c r="J98" s="666"/>
      <c r="K98" s="666"/>
      <c r="L98" s="666"/>
      <c r="M98" s="666"/>
      <c r="N98" s="666"/>
      <c r="O98" s="666"/>
      <c r="P98" s="678" t="s">
        <v>76</v>
      </c>
      <c r="Q98" s="678"/>
      <c r="R98" s="678"/>
      <c r="S98" s="678"/>
      <c r="T98" s="678"/>
      <c r="U98" s="678"/>
    </row>
    <row r="99" spans="1:21" ht="24.15" customHeight="1" x14ac:dyDescent="0.35">
      <c r="A99" s="138"/>
      <c r="B99" s="136"/>
      <c r="C99" s="136"/>
      <c r="D99" s="136"/>
      <c r="E99" s="136"/>
      <c r="F99" s="136"/>
      <c r="G99" s="137"/>
      <c r="H99" s="24"/>
      <c r="I99" s="575"/>
      <c r="J99" s="575"/>
      <c r="K99" s="575"/>
      <c r="L99" s="575"/>
      <c r="M99" s="575"/>
      <c r="N99" s="575"/>
      <c r="O99" s="575"/>
      <c r="P99" s="667" t="s">
        <v>36</v>
      </c>
      <c r="Q99" s="667"/>
      <c r="R99" s="668">
        <f>SUM(S79,S92)</f>
        <v>8099.98</v>
      </c>
      <c r="S99" s="668"/>
      <c r="T99" s="668"/>
      <c r="U99" s="23"/>
    </row>
    <row r="100" spans="1:21" ht="24.15" customHeight="1" x14ac:dyDescent="0.4">
      <c r="A100" s="679"/>
      <c r="B100" s="679"/>
      <c r="C100" s="679"/>
      <c r="D100" s="679"/>
      <c r="E100" s="679"/>
      <c r="F100" s="679"/>
      <c r="G100" s="679"/>
      <c r="H100" s="24"/>
      <c r="P100" s="667" t="s">
        <v>75</v>
      </c>
      <c r="Q100" s="667"/>
      <c r="R100" s="669">
        <f>R99*1.19</f>
        <v>9638.98</v>
      </c>
      <c r="S100" s="669"/>
      <c r="T100" s="669"/>
      <c r="U100" s="23"/>
    </row>
    <row r="101" spans="1:21" ht="15.15" customHeight="1" x14ac:dyDescent="0.3">
      <c r="A101" s="604"/>
      <c r="B101" s="604"/>
      <c r="C101" s="604"/>
      <c r="D101" s="604"/>
      <c r="E101" s="604"/>
      <c r="F101" s="604"/>
      <c r="G101" s="604"/>
      <c r="H101" s="82"/>
      <c r="I101" s="9"/>
      <c r="J101" s="9"/>
      <c r="K101" s="9"/>
      <c r="L101" s="9"/>
      <c r="M101" s="9"/>
      <c r="N101" s="9"/>
      <c r="O101" s="9"/>
      <c r="P101" s="398"/>
      <c r="Q101" s="399"/>
      <c r="R101" s="399"/>
      <c r="S101" s="399"/>
      <c r="T101" s="399"/>
      <c r="U101" s="139"/>
    </row>
    <row r="65540" s="1" customFormat="1" ht="12.75" customHeight="1" x14ac:dyDescent="0.25"/>
    <row r="65541" s="1" customFormat="1" ht="12.75" customHeight="1" x14ac:dyDescent="0.25"/>
  </sheetData>
  <sheetProtection algorithmName="SHA-512" hashValue="COQU+zyDLUiR46lPGlOVF3VUsl+3F207DWLdi3LRuTi1ax7zhnXzof9O/zBq91Nx4FOFRBqMTiZ9+Ab4KbzK1Q==" saltValue="mUfIXSLuM8olkbw05cUb8A==" spinCount="100000" sheet="1" objects="1" scenarios="1"/>
  <mergeCells count="143">
    <mergeCell ref="A101:G101"/>
    <mergeCell ref="I98:O98"/>
    <mergeCell ref="P98:U98"/>
    <mergeCell ref="I99:O99"/>
    <mergeCell ref="P99:Q99"/>
    <mergeCell ref="R99:T99"/>
    <mergeCell ref="A100:G100"/>
    <mergeCell ref="P100:Q100"/>
    <mergeCell ref="R100:T100"/>
    <mergeCell ref="A96:G96"/>
    <mergeCell ref="I96:O96"/>
    <mergeCell ref="P96:Q96"/>
    <mergeCell ref="R96:T96"/>
    <mergeCell ref="A97:G97"/>
    <mergeCell ref="I97:O97"/>
    <mergeCell ref="P97:Q97"/>
    <mergeCell ref="R97:T97"/>
    <mergeCell ref="P92:R92"/>
    <mergeCell ref="S92:U93"/>
    <mergeCell ref="P93:R93"/>
    <mergeCell ref="A95:G95"/>
    <mergeCell ref="I95:O95"/>
    <mergeCell ref="P95:U95"/>
    <mergeCell ref="D90:E90"/>
    <mergeCell ref="G90:H90"/>
    <mergeCell ref="I90:K90"/>
    <mergeCell ref="N90:O90"/>
    <mergeCell ref="G91:H91"/>
    <mergeCell ref="I91:K91"/>
    <mergeCell ref="D86:L86"/>
    <mergeCell ref="N86:O86"/>
    <mergeCell ref="G87:H87"/>
    <mergeCell ref="I87:K87"/>
    <mergeCell ref="N87:O87"/>
    <mergeCell ref="D89:L89"/>
    <mergeCell ref="D84:E84"/>
    <mergeCell ref="G84:H84"/>
    <mergeCell ref="I84:K84"/>
    <mergeCell ref="N84:O84"/>
    <mergeCell ref="D85:E85"/>
    <mergeCell ref="G85:H85"/>
    <mergeCell ref="I85:K85"/>
    <mergeCell ref="N85:O85"/>
    <mergeCell ref="G83:H83"/>
    <mergeCell ref="I83:L83"/>
    <mergeCell ref="N83:O83"/>
    <mergeCell ref="P83:Q83"/>
    <mergeCell ref="R83:S83"/>
    <mergeCell ref="T83:U83"/>
    <mergeCell ref="P79:R79"/>
    <mergeCell ref="S79:U80"/>
    <mergeCell ref="D80:D81"/>
    <mergeCell ref="P80:R80"/>
    <mergeCell ref="G82:H82"/>
    <mergeCell ref="P82:Q82"/>
    <mergeCell ref="R82:S82"/>
    <mergeCell ref="T82:U82"/>
    <mergeCell ref="D77:L77"/>
    <mergeCell ref="M77:O77"/>
    <mergeCell ref="R77:S78"/>
    <mergeCell ref="D78:G78"/>
    <mergeCell ref="H78:J78"/>
    <mergeCell ref="M78:O78"/>
    <mergeCell ref="D15:D16"/>
    <mergeCell ref="R15:S15"/>
    <mergeCell ref="R16:S16"/>
    <mergeCell ref="T13:U13"/>
    <mergeCell ref="B14:C14"/>
    <mergeCell ref="E14:F14"/>
    <mergeCell ref="G14:H14"/>
    <mergeCell ref="I14:J14"/>
    <mergeCell ref="K14:L14"/>
    <mergeCell ref="P14:Q14"/>
    <mergeCell ref="R14:S14"/>
    <mergeCell ref="T14:U14"/>
    <mergeCell ref="B13:C13"/>
    <mergeCell ref="E13:F13"/>
    <mergeCell ref="G13:H13"/>
    <mergeCell ref="I13:J13"/>
    <mergeCell ref="K13:L13"/>
    <mergeCell ref="N13:O13"/>
    <mergeCell ref="P13:Q13"/>
    <mergeCell ref="R13:S13"/>
    <mergeCell ref="A75:A76"/>
    <mergeCell ref="D75:F76"/>
    <mergeCell ref="G75:G76"/>
    <mergeCell ref="H75:H76"/>
    <mergeCell ref="P75:Q76"/>
    <mergeCell ref="R75:S76"/>
    <mergeCell ref="P7:Q7"/>
    <mergeCell ref="R7:S7"/>
    <mergeCell ref="P11:Q11"/>
    <mergeCell ref="R11:S11"/>
    <mergeCell ref="A8:C9"/>
    <mergeCell ref="D8:D9"/>
    <mergeCell ref="E8:H9"/>
    <mergeCell ref="I8:I9"/>
    <mergeCell ref="J8:K9"/>
    <mergeCell ref="L8:M9"/>
    <mergeCell ref="N8:O9"/>
    <mergeCell ref="P8:P9"/>
    <mergeCell ref="Q8:Q9"/>
    <mergeCell ref="R8:S9"/>
    <mergeCell ref="T11:U11"/>
    <mergeCell ref="B12:C12"/>
    <mergeCell ref="E12:F12"/>
    <mergeCell ref="G12:H12"/>
    <mergeCell ref="I12:J12"/>
    <mergeCell ref="K12:L12"/>
    <mergeCell ref="N12:O12"/>
    <mergeCell ref="P12:Q12"/>
    <mergeCell ref="B11:C11"/>
    <mergeCell ref="E11:F11"/>
    <mergeCell ref="G11:H11"/>
    <mergeCell ref="I11:J11"/>
    <mergeCell ref="K11:L11"/>
    <mergeCell ref="N11:O11"/>
    <mergeCell ref="R12:S12"/>
    <mergeCell ref="T12:U12"/>
    <mergeCell ref="T8:U9"/>
    <mergeCell ref="J7:K7"/>
    <mergeCell ref="L7:M7"/>
    <mergeCell ref="N7:O7"/>
    <mergeCell ref="A1:C1"/>
    <mergeCell ref="R1:S1"/>
    <mergeCell ref="T1:U1"/>
    <mergeCell ref="A2:D5"/>
    <mergeCell ref="E2:G3"/>
    <mergeCell ref="H2:N3"/>
    <mergeCell ref="P2:U3"/>
    <mergeCell ref="E4:G5"/>
    <mergeCell ref="H4:O5"/>
    <mergeCell ref="P4:Q5"/>
    <mergeCell ref="R4:S5"/>
    <mergeCell ref="T4:U5"/>
    <mergeCell ref="A6:C7"/>
    <mergeCell ref="D6:D7"/>
    <mergeCell ref="E6:H7"/>
    <mergeCell ref="I6:K6"/>
    <mergeCell ref="L6:M6"/>
    <mergeCell ref="N6:O6"/>
    <mergeCell ref="P6:Q6"/>
    <mergeCell ref="R6:U6"/>
  </mergeCells>
  <pageMargins left="0.62992125984251968" right="0.23622047244094491" top="0.31496062992125984" bottom="0.31496062992125984" header="0.31496062992125984" footer="0.31496062992125984"/>
  <pageSetup paperSize="9" scale="51" orientation="portrait" useFirstPageNumber="1" r:id="rId1"/>
  <headerFooter alignWithMargins="0">
    <oddHeader>&amp;C&amp;"Times New Roman,Regular"&amp;12&amp;A</oddHeader>
    <oddFooter>&amp;C&amp;"Times New Roman,Regular"&amp;12Seite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1"/>
  <sheetViews>
    <sheetView workbookViewId="0">
      <selection activeCell="E10" sqref="E10"/>
    </sheetView>
  </sheetViews>
  <sheetFormatPr baseColWidth="10" defaultRowHeight="13.8" x14ac:dyDescent="0.25"/>
  <cols>
    <col min="1" max="1" width="27" customWidth="1"/>
    <col min="2" max="2" width="19.59765625" customWidth="1"/>
    <col min="3" max="3" width="12.19921875" customWidth="1"/>
    <col min="4" max="4" width="14" customWidth="1"/>
    <col min="5" max="5" width="16.8984375" customWidth="1"/>
    <col min="6" max="6" width="18.3984375" customWidth="1"/>
    <col min="7" max="7" width="16.09765625" customWidth="1"/>
  </cols>
  <sheetData>
    <row r="2" spans="1:7" ht="21" x14ac:dyDescent="0.4">
      <c r="A2" s="423" t="s">
        <v>77</v>
      </c>
      <c r="B2" s="423" t="s">
        <v>287</v>
      </c>
      <c r="C2" s="424"/>
      <c r="D2" s="424"/>
      <c r="E2" s="424"/>
      <c r="F2" s="424"/>
      <c r="G2" s="425" t="s">
        <v>277</v>
      </c>
    </row>
    <row r="3" spans="1:7" ht="15" x14ac:dyDescent="0.25">
      <c r="A3" s="141"/>
      <c r="B3" s="141"/>
      <c r="C3" s="141"/>
      <c r="D3" s="141"/>
      <c r="E3" s="141"/>
      <c r="F3" s="141"/>
      <c r="G3" s="141"/>
    </row>
    <row r="4" spans="1:7" ht="21" x14ac:dyDescent="0.4">
      <c r="A4" s="423" t="s">
        <v>78</v>
      </c>
      <c r="B4" s="141"/>
      <c r="C4" s="141"/>
      <c r="D4" s="141"/>
      <c r="E4" s="141"/>
      <c r="F4" s="141"/>
      <c r="G4" s="141"/>
    </row>
    <row r="5" spans="1:7" ht="15.6" x14ac:dyDescent="0.3">
      <c r="A5" s="140"/>
      <c r="B5" s="141"/>
      <c r="C5" s="141"/>
      <c r="D5" s="141"/>
      <c r="E5" s="141"/>
      <c r="F5" s="141"/>
      <c r="G5" s="141"/>
    </row>
    <row r="6" spans="1:7" ht="15.6" x14ac:dyDescent="0.3">
      <c r="A6" s="142"/>
      <c r="B6" s="143"/>
      <c r="C6" s="680" t="s">
        <v>54</v>
      </c>
      <c r="D6" s="680"/>
      <c r="E6" s="482" t="s">
        <v>63</v>
      </c>
      <c r="F6" s="482" t="s">
        <v>79</v>
      </c>
      <c r="G6" s="144" t="s">
        <v>80</v>
      </c>
    </row>
    <row r="7" spans="1:7" ht="15.6" x14ac:dyDescent="0.3">
      <c r="A7" s="145" t="s">
        <v>81</v>
      </c>
      <c r="B7" s="146" t="s">
        <v>82</v>
      </c>
      <c r="C7" s="146" t="s">
        <v>83</v>
      </c>
      <c r="D7" s="146" t="s">
        <v>84</v>
      </c>
      <c r="E7" s="146" t="s">
        <v>85</v>
      </c>
      <c r="F7" s="146" t="s">
        <v>85</v>
      </c>
      <c r="G7" s="147" t="s">
        <v>84</v>
      </c>
    </row>
    <row r="8" spans="1:7" ht="15.6" x14ac:dyDescent="0.3">
      <c r="A8" s="145"/>
      <c r="B8" s="146"/>
      <c r="C8" s="146"/>
      <c r="D8" s="146" t="s">
        <v>86</v>
      </c>
      <c r="E8" s="146" t="s">
        <v>86</v>
      </c>
      <c r="F8" s="146" t="s">
        <v>86</v>
      </c>
      <c r="G8" s="147" t="s">
        <v>87</v>
      </c>
    </row>
    <row r="9" spans="1:7" ht="15.6" x14ac:dyDescent="0.3">
      <c r="A9" s="148"/>
      <c r="B9" s="149"/>
      <c r="C9" s="146" t="s">
        <v>88</v>
      </c>
      <c r="D9" s="146" t="s">
        <v>41</v>
      </c>
      <c r="E9" s="146" t="s">
        <v>41</v>
      </c>
      <c r="F9" s="146" t="s">
        <v>41</v>
      </c>
      <c r="G9" s="147" t="s">
        <v>41</v>
      </c>
    </row>
    <row r="10" spans="1:7" ht="15" x14ac:dyDescent="0.25">
      <c r="A10" s="413" t="s">
        <v>279</v>
      </c>
      <c r="B10" s="393" t="s">
        <v>282</v>
      </c>
      <c r="C10" s="394">
        <f>SUM('Los 1 Barbaraschule '!P75:Q76)</f>
        <v>1134.5999999999999</v>
      </c>
      <c r="D10" s="394">
        <f>SUM('Los 1 Barbaraschule '!S79:U80)</f>
        <v>27797.79</v>
      </c>
      <c r="E10" s="394">
        <f>SUM('Los 1 Barbaraschule '!S92:U93)</f>
        <v>0</v>
      </c>
      <c r="F10" s="394">
        <f>SUM('Los 1 Barbaraschule '!R99:T99)</f>
        <v>27797.79</v>
      </c>
      <c r="G10" s="395">
        <f>SUM('Los 1 Barbaraschule '!R100:T100)</f>
        <v>33079.370000000003</v>
      </c>
    </row>
    <row r="11" spans="1:7" ht="15" x14ac:dyDescent="0.25">
      <c r="A11" s="413" t="s">
        <v>280</v>
      </c>
      <c r="B11" s="393" t="s">
        <v>283</v>
      </c>
      <c r="C11" s="394">
        <f>SUM('Los 1 Th. Barbaraschule'!P75:Q76)</f>
        <v>335.82</v>
      </c>
      <c r="D11" s="394">
        <f>SUM('Los 1 Th. Barbaraschule'!S79:U80)</f>
        <v>8227.61</v>
      </c>
      <c r="E11" s="394">
        <f>SUM('Los 1 Th. Barbaraschule'!S92:U93)</f>
        <v>0</v>
      </c>
      <c r="F11" s="394">
        <f>SUM('Los 1 Th. Barbaraschule'!R99:T99)</f>
        <v>8227.61</v>
      </c>
      <c r="G11" s="395">
        <f>SUM('Los 1 Th. Barbaraschule'!R100:T100)</f>
        <v>9790.86</v>
      </c>
    </row>
    <row r="12" spans="1:7" ht="30" x14ac:dyDescent="0.25">
      <c r="A12" s="413" t="s">
        <v>281</v>
      </c>
      <c r="B12" s="393" t="s">
        <v>284</v>
      </c>
      <c r="C12" s="394">
        <f>SUM('Los 1 DGH Dickenberg'!P75:Q76)</f>
        <v>330.61</v>
      </c>
      <c r="D12" s="394">
        <f>SUM('Los 1 DGH Dickenberg'!S79:U80)</f>
        <v>8099.98</v>
      </c>
      <c r="E12" s="394">
        <f>SUM('Los 1 DGH Dickenberg'!S92:U93)</f>
        <v>0</v>
      </c>
      <c r="F12" s="394">
        <f>SUM('Los 1 DGH Dickenberg'!R99:T99)</f>
        <v>8099.98</v>
      </c>
      <c r="G12" s="395">
        <f>SUM('Los 1 DGH Dickenberg'!R100:T100)</f>
        <v>9638.98</v>
      </c>
    </row>
    <row r="13" spans="1:7" ht="15" x14ac:dyDescent="0.25">
      <c r="A13" s="150"/>
      <c r="B13" s="151"/>
      <c r="C13" s="152"/>
      <c r="D13" s="152"/>
      <c r="E13" s="152"/>
      <c r="F13" s="152"/>
      <c r="G13" s="153"/>
    </row>
    <row r="14" spans="1:7" ht="15" x14ac:dyDescent="0.25">
      <c r="A14" s="141"/>
      <c r="B14" s="141"/>
      <c r="C14" s="154"/>
      <c r="D14" s="154"/>
      <c r="E14" s="154"/>
      <c r="F14" s="154"/>
      <c r="G14" s="154"/>
    </row>
    <row r="15" spans="1:7" ht="15.6" x14ac:dyDescent="0.3">
      <c r="A15" s="155"/>
      <c r="B15" s="156" t="s">
        <v>89</v>
      </c>
      <c r="C15" s="157">
        <f>SUM(C10:C12)</f>
        <v>1801.03</v>
      </c>
      <c r="D15" s="157">
        <f>SUM(D10:D12)</f>
        <v>44125.38</v>
      </c>
      <c r="E15" s="157">
        <f>SUM(E10:E12)</f>
        <v>0</v>
      </c>
      <c r="F15" s="157">
        <f>SUM(F10:F12)</f>
        <v>44125.38</v>
      </c>
      <c r="G15" s="158">
        <f>SUM(G10:G12)</f>
        <v>52509.21</v>
      </c>
    </row>
    <row r="16" spans="1:7" ht="15" x14ac:dyDescent="0.25">
      <c r="A16" s="141"/>
      <c r="B16" s="141" t="s">
        <v>203</v>
      </c>
      <c r="C16" s="154">
        <v>1801.03</v>
      </c>
      <c r="D16" s="154"/>
      <c r="E16" s="154"/>
      <c r="F16" s="154"/>
      <c r="G16" s="154"/>
    </row>
    <row r="17" spans="1:7" ht="15" x14ac:dyDescent="0.25">
      <c r="A17" s="141"/>
      <c r="B17" s="141" t="s">
        <v>90</v>
      </c>
      <c r="C17" s="154">
        <f>SUM(C15-C16)</f>
        <v>0</v>
      </c>
      <c r="D17" s="154"/>
      <c r="E17" s="154"/>
      <c r="F17" s="154"/>
      <c r="G17" s="154"/>
    </row>
    <row r="18" spans="1:7" x14ac:dyDescent="0.25">
      <c r="C18" s="159"/>
      <c r="D18" s="159"/>
      <c r="E18" s="159"/>
      <c r="F18" s="159"/>
      <c r="G18" s="159"/>
    </row>
    <row r="19" spans="1:7" x14ac:dyDescent="0.25">
      <c r="C19" s="159"/>
      <c r="D19" s="159"/>
      <c r="E19" s="159"/>
      <c r="F19" s="159"/>
      <c r="G19" s="159"/>
    </row>
    <row r="20" spans="1:7" x14ac:dyDescent="0.25">
      <c r="C20" s="159"/>
      <c r="D20" s="159"/>
      <c r="E20" s="159"/>
      <c r="F20" s="159"/>
      <c r="G20" s="159"/>
    </row>
    <row r="21" spans="1:7" x14ac:dyDescent="0.25">
      <c r="C21" s="159"/>
      <c r="D21" s="159"/>
      <c r="E21" s="159"/>
      <c r="F21" s="159"/>
      <c r="G21" s="159"/>
    </row>
  </sheetData>
  <sheetProtection algorithmName="SHA-512" hashValue="+d4atXvcy41kLRQ7vZUXilhAzfCTdajYhIlpA0sribFIytQaUzoYz9Ffq8BFZor7moPnIkCjj/j+YeYWSlCH3A==" saltValue="LWPvbwg9g5/5WWnCb6GpUA==" spinCount="100000" sheet="1" objects="1" scenarios="1"/>
  <mergeCells count="1">
    <mergeCell ref="C6:D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Los 1 Kalkulation</vt:lpstr>
      <vt:lpstr>Los 1 Barbaraschule </vt:lpstr>
      <vt:lpstr>Los 1 Th. Barbaraschule</vt:lpstr>
      <vt:lpstr>Los 1 DGH Dickenberg</vt:lpstr>
      <vt:lpstr>Los 1 Zusammenfassung </vt:lpstr>
      <vt:lpstr>'Los 1 Barbaraschule '!Druckbereich</vt:lpstr>
      <vt:lpstr>'Los 1 DGH Dickenberg'!Druckbereich</vt:lpstr>
      <vt:lpstr>'Los 1 Kalkulation'!Druckbereich</vt:lpstr>
      <vt:lpstr>'Los 1 Th. Barbaraschule'!Druckbereich</vt:lpstr>
      <vt:lpstr>'Los 1 Kalkulation'!Excel_BuiltIn_Print_Area</vt:lpstr>
    </vt:vector>
  </TitlesOfParts>
  <Company>Stadt Ibbenbüren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MentrupI</dc:creator>
  <cp:lastModifiedBy>Ingrid Mentrup</cp:lastModifiedBy>
  <cp:lastPrinted>2023-09-15T11:02:51Z</cp:lastPrinted>
  <dcterms:created xsi:type="dcterms:W3CDTF">2023-09-09T21:10:00Z</dcterms:created>
  <dcterms:modified xsi:type="dcterms:W3CDTF">2026-05-04T15:12:03Z</dcterms:modified>
</cp:coreProperties>
</file>