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O:\140-Medizintechnik\FP_RM\01 Projekte\P23000262 Einbau Röntgenanlage (Urologie) EGZ-DTZ\05 Angebote_Bestellungen\Ausschreibung - Uro Röntgenarbeitsplätze\"/>
    </mc:Choice>
  </mc:AlternateContent>
  <xr:revisionPtr revIDLastSave="0" documentId="13_ncr:1_{86EFF4F8-A9B6-4446-B412-9C50662B499A}" xr6:coauthVersionLast="47" xr6:coauthVersionMax="47" xr10:uidLastSave="{00000000-0000-0000-0000-000000000000}"/>
  <bookViews>
    <workbookView xWindow="-120" yWindow="-120" windowWidth="29040" windowHeight="15720" tabRatio="816" xr2:uid="{00000000-000D-0000-FFFF-FFFF00000000}"/>
  </bookViews>
  <sheets>
    <sheet name="Einführung" sheetId="48" r:id="rId1"/>
    <sheet name="WR_LOS 1) AV-Lösung PREISBLATT" sheetId="40" state="hidden" r:id="rId2"/>
    <sheet name="WR_LOS 1) AV-Lösung DL-KOSTEN" sheetId="11" state="hidden" r:id="rId3"/>
    <sheet name="Leistungsverzeichnis" sheetId="49" r:id="rId4"/>
    <sheet name="Service Wartung" sheetId="52" r:id="rId5"/>
    <sheet name="WR_LOS 2) SchnStKtr PREISBLATT" sheetId="34" state="hidden" r:id="rId6"/>
    <sheet name="Preisblatt" sheetId="50" r:id="rId7"/>
    <sheet name="Wertungsblatt - Beispiel" sheetId="53" r:id="rId8"/>
  </sheets>
  <definedNames>
    <definedName name="Ja">Einführung!$D$19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50" l="1"/>
  <c r="D13" i="50"/>
  <c r="B11" i="50"/>
  <c r="I32" i="52"/>
  <c r="I8" i="52"/>
  <c r="I10" i="49"/>
  <c r="I180" i="49"/>
  <c r="D15" i="50"/>
  <c r="D10" i="50"/>
  <c r="D12" i="50"/>
  <c r="I17" i="53"/>
  <c r="H8" i="53"/>
  <c r="G15" i="53" s="1"/>
  <c r="F8" i="53"/>
  <c r="E15" i="53" s="1"/>
  <c r="F15" i="53" s="1"/>
  <c r="C18" i="53"/>
  <c r="G17" i="53"/>
  <c r="H17" i="53" s="1"/>
  <c r="E17" i="53"/>
  <c r="F17" i="53" s="1"/>
  <c r="I16" i="53"/>
  <c r="I216" i="49"/>
  <c r="I217" i="49"/>
  <c r="I209" i="49"/>
  <c r="I11" i="49"/>
  <c r="I8" i="49"/>
  <c r="I33" i="49"/>
  <c r="I24" i="49"/>
  <c r="I16" i="49"/>
  <c r="I28" i="49"/>
  <c r="I29" i="49"/>
  <c r="I30" i="49"/>
  <c r="I31" i="49"/>
  <c r="I15" i="53"/>
  <c r="C12" i="50"/>
  <c r="C11" i="50"/>
  <c r="D11" i="50" s="1"/>
  <c r="C10" i="50"/>
  <c r="C9" i="50"/>
  <c r="D9" i="50" s="1"/>
  <c r="B11" i="53"/>
  <c r="G9" i="53"/>
  <c r="B10" i="53"/>
  <c r="I32" i="49"/>
  <c r="I182" i="49"/>
  <c r="I177" i="49"/>
  <c r="I176" i="49"/>
  <c r="I162" i="49"/>
  <c r="I163" i="49"/>
  <c r="I164" i="49"/>
  <c r="I165" i="49"/>
  <c r="I171" i="49"/>
  <c r="I154" i="49"/>
  <c r="I153" i="49"/>
  <c r="I152" i="49"/>
  <c r="I151" i="49"/>
  <c r="I110" i="49"/>
  <c r="I109" i="49"/>
  <c r="I91" i="49"/>
  <c r="I86" i="49"/>
  <c r="I85" i="49"/>
  <c r="I84" i="49"/>
  <c r="I83" i="49"/>
  <c r="I82" i="49"/>
  <c r="I81" i="49"/>
  <c r="I80" i="49"/>
  <c r="I79" i="49"/>
  <c r="I78" i="49"/>
  <c r="I75" i="49"/>
  <c r="I47" i="49"/>
  <c r="I92" i="49"/>
  <c r="I115" i="49"/>
  <c r="I123" i="49"/>
  <c r="I139" i="49"/>
  <c r="I222" i="49"/>
  <c r="C237" i="49"/>
  <c r="C39" i="49"/>
  <c r="C35" i="49"/>
  <c r="C25" i="49"/>
  <c r="I227" i="49"/>
  <c r="I226" i="49"/>
  <c r="I215" i="49"/>
  <c r="I218" i="49"/>
  <c r="I219" i="49"/>
  <c r="I220" i="49"/>
  <c r="I221" i="49"/>
  <c r="I211" i="49"/>
  <c r="I214" i="49"/>
  <c r="I213" i="49"/>
  <c r="I212" i="49"/>
  <c r="I210" i="49"/>
  <c r="I208" i="49"/>
  <c r="I207" i="49"/>
  <c r="I206" i="49"/>
  <c r="I205" i="49"/>
  <c r="I184" i="49"/>
  <c r="I183" i="49"/>
  <c r="I181" i="49"/>
  <c r="I179" i="49"/>
  <c r="I178" i="49"/>
  <c r="I175" i="49"/>
  <c r="I174" i="49"/>
  <c r="I173" i="49"/>
  <c r="I156" i="49"/>
  <c r="I157" i="49"/>
  <c r="I158" i="49"/>
  <c r="I159" i="49"/>
  <c r="I160" i="49"/>
  <c r="I161" i="49"/>
  <c r="I166" i="49"/>
  <c r="I167" i="49"/>
  <c r="I168" i="49"/>
  <c r="I169" i="49"/>
  <c r="I170" i="49"/>
  <c r="I172" i="49"/>
  <c r="I185" i="49"/>
  <c r="I186" i="49"/>
  <c r="I149" i="49"/>
  <c r="I148" i="49"/>
  <c r="I155" i="49"/>
  <c r="I150" i="49"/>
  <c r="I114" i="49"/>
  <c r="I113" i="49"/>
  <c r="I112" i="49"/>
  <c r="I111" i="49"/>
  <c r="I108" i="49"/>
  <c r="I107" i="49"/>
  <c r="I106" i="49"/>
  <c r="I105" i="49"/>
  <c r="I104" i="49"/>
  <c r="I103" i="49"/>
  <c r="I102" i="49"/>
  <c r="I90" i="49"/>
  <c r="I89" i="49"/>
  <c r="I88" i="49"/>
  <c r="I87" i="49"/>
  <c r="I77" i="49"/>
  <c r="I76" i="49"/>
  <c r="I74" i="49"/>
  <c r="I46" i="49"/>
  <c r="I45" i="49"/>
  <c r="I44" i="49"/>
  <c r="I43" i="49"/>
  <c r="C15" i="50"/>
  <c r="C16" i="50"/>
  <c r="D16" i="50" s="1"/>
  <c r="C17" i="50"/>
  <c r="D17" i="50" s="1"/>
  <c r="C18" i="50"/>
  <c r="D18" i="50" s="1"/>
  <c r="C19" i="50"/>
  <c r="D19" i="50" s="1"/>
  <c r="C21" i="50"/>
  <c r="D21" i="50" s="1"/>
  <c r="C22" i="50"/>
  <c r="D22" i="50" s="1"/>
  <c r="C23" i="50"/>
  <c r="D23" i="50" s="1"/>
  <c r="C24" i="50"/>
  <c r="D24" i="50" s="1"/>
  <c r="C25" i="50"/>
  <c r="D25" i="50" s="1"/>
  <c r="B25" i="50"/>
  <c r="B24" i="50"/>
  <c r="B16" i="50"/>
  <c r="B17" i="50"/>
  <c r="B18" i="50"/>
  <c r="B19" i="50"/>
  <c r="B20" i="50"/>
  <c r="B21" i="50"/>
  <c r="B22" i="50"/>
  <c r="B23" i="50"/>
  <c r="B15" i="50"/>
  <c r="B14" i="50"/>
  <c r="B10" i="50"/>
  <c r="B9" i="50"/>
  <c r="B12" i="50"/>
  <c r="I53" i="52"/>
  <c r="I48" i="52"/>
  <c r="I82" i="52"/>
  <c r="I34" i="52"/>
  <c r="I33" i="52"/>
  <c r="I9" i="52"/>
  <c r="I10" i="52"/>
  <c r="I11" i="52"/>
  <c r="I12" i="52"/>
  <c r="I13" i="52"/>
  <c r="I14" i="52"/>
  <c r="I16" i="52"/>
  <c r="I18" i="52"/>
  <c r="I19" i="52"/>
  <c r="I20" i="52"/>
  <c r="I21" i="52"/>
  <c r="I22" i="52"/>
  <c r="I23" i="52"/>
  <c r="I24" i="52"/>
  <c r="I25" i="52"/>
  <c r="I26" i="52"/>
  <c r="I30" i="52"/>
  <c r="I35" i="52"/>
  <c r="I36" i="52"/>
  <c r="I37" i="52"/>
  <c r="I39" i="52"/>
  <c r="I40" i="52"/>
  <c r="I41" i="52"/>
  <c r="I42" i="52"/>
  <c r="I43" i="52"/>
  <c r="I59" i="52"/>
  <c r="I60" i="52"/>
  <c r="I74" i="52"/>
  <c r="I76" i="52"/>
  <c r="I78" i="52"/>
  <c r="I79" i="52"/>
  <c r="I80" i="52"/>
  <c r="I81" i="52"/>
  <c r="I14" i="49"/>
  <c r="I34" i="49"/>
  <c r="I38" i="49"/>
  <c r="I42" i="49"/>
  <c r="I71" i="49"/>
  <c r="I72" i="49"/>
  <c r="I73" i="49"/>
  <c r="D20" i="50" l="1"/>
  <c r="D8" i="50"/>
  <c r="D14" i="50"/>
  <c r="E9" i="53"/>
  <c r="H9" i="53" s="1"/>
  <c r="H15" i="53"/>
  <c r="C20" i="50"/>
  <c r="C14" i="50"/>
  <c r="C13" i="50" s="1"/>
  <c r="F9" i="53" l="1"/>
  <c r="E16" i="40"/>
  <c r="E16" i="53" l="1"/>
  <c r="F16" i="53" s="1"/>
  <c r="F18" i="53" s="1"/>
  <c r="G16" i="53"/>
  <c r="H16" i="53" s="1"/>
  <c r="H18" i="53" s="1"/>
  <c r="F14" i="40"/>
  <c r="H20" i="53" l="1"/>
  <c r="F20" i="53"/>
  <c r="I23" i="40"/>
  <c r="I22" i="40"/>
  <c r="I21" i="40"/>
  <c r="I19" i="40"/>
  <c r="I18" i="40"/>
  <c r="E17" i="40"/>
  <c r="I17" i="40" s="1"/>
  <c r="I16" i="40"/>
  <c r="F15" i="40"/>
  <c r="F17" i="40" s="1"/>
  <c r="D15" i="40"/>
  <c r="D17" i="40" s="1"/>
  <c r="F16" i="40"/>
  <c r="D14" i="40"/>
  <c r="D16" i="40" s="1"/>
  <c r="I24" i="40" l="1"/>
</calcChain>
</file>

<file path=xl/sharedStrings.xml><?xml version="1.0" encoding="utf-8"?>
<sst xmlns="http://schemas.openxmlformats.org/spreadsheetml/2006/main" count="1235" uniqueCount="532">
  <si>
    <t>Endpoint-Security</t>
  </si>
  <si>
    <t xml:space="preserve">
</t>
  </si>
  <si>
    <t>Allgemeine Informationen zur Ausschreibung:</t>
  </si>
  <si>
    <t>gelb</t>
  </si>
  <si>
    <t>Typ</t>
  </si>
  <si>
    <t xml:space="preserve">
</t>
  </si>
  <si>
    <t>Muss-Kriterium</t>
  </si>
  <si>
    <t xml:space="preserve">
</t>
  </si>
  <si>
    <t>Wertungsfrage</t>
  </si>
  <si>
    <t xml:space="preserve">
</t>
  </si>
  <si>
    <t>Information</t>
  </si>
  <si>
    <t>Antwort</t>
  </si>
  <si>
    <t>Punktevergabe für jede "Wertungsfrage":</t>
  </si>
  <si>
    <t>Punkte oder Kommentar</t>
  </si>
  <si>
    <t>Endpoint-Security | Antiviruslösung</t>
  </si>
  <si>
    <t>Endpoint-Security Lösung für Sana Server und Clients zum Schutz vor Schadsoftware</t>
  </si>
  <si>
    <t>Preisblatt</t>
  </si>
  <si>
    <t>Instruktionen für das Preisblatt:</t>
  </si>
  <si>
    <t xml:space="preserve">■ Durch den Bieter sind die gelben Felder zu befüllen! </t>
  </si>
  <si>
    <t>Posi-
tion</t>
  </si>
  <si>
    <t>Bezeichnung</t>
  </si>
  <si>
    <t>Einheit</t>
  </si>
  <si>
    <t xml:space="preserve">Nettoendpreis (Schätzmenge) </t>
  </si>
  <si>
    <t>0.1</t>
  </si>
  <si>
    <t>SaaS Lizenz User-Client</t>
  </si>
  <si>
    <t>0.2</t>
  </si>
  <si>
    <t>SaaS Lizenz Server</t>
  </si>
  <si>
    <t>1.1</t>
  </si>
  <si>
    <t>Stück</t>
  </si>
  <si>
    <t>1.2</t>
  </si>
  <si>
    <t>1.3</t>
  </si>
  <si>
    <t>Soweit durch den Bieter die Wandlung einer bestehenden Kauflizenz in eine SaaS Lizenz angeboten wird, ist die entsprechende Anzahl anzugeben. Als Quelle wird auf die Anlage Bestandsübersicht verwiesen.</t>
  </si>
  <si>
    <t>1.4</t>
  </si>
  <si>
    <t>Dienstleistung</t>
  </si>
  <si>
    <t xml:space="preserve">
</t>
  </si>
  <si>
    <t>2.1</t>
  </si>
  <si>
    <t>Plattformberatung</t>
  </si>
  <si>
    <t>PT</t>
  </si>
  <si>
    <t>2.2</t>
  </si>
  <si>
    <t>Implementierung pro Standort</t>
  </si>
  <si>
    <t>Herstellerschulung für Administratoren (Online) 3 Stunden pro Schulung mit 5 Teilnehmern</t>
  </si>
  <si>
    <r>
      <t xml:space="preserve">■ Gültigkeitszeitraum: </t>
    </r>
    <r>
      <rPr>
        <sz val="11"/>
        <color rgb="FFFF0000"/>
        <rFont val="Arial"/>
        <family val="2"/>
      </rPr>
      <t>36 Monate + 12 Monate</t>
    </r>
    <r>
      <rPr>
        <sz val="11"/>
        <color rgb="FF494949"/>
        <rFont val="Arial"/>
        <family val="2"/>
      </rPr>
      <t xml:space="preserve"> Verlängerungsoption</t>
    </r>
  </si>
  <si>
    <t>Minimalmenge
2022-2024</t>
  </si>
  <si>
    <t>Schätzmenge
2022-2024</t>
  </si>
  <si>
    <t>Maximalmenge
2022-2024</t>
  </si>
  <si>
    <t>Angebotspreis pro Einheit</t>
  </si>
  <si>
    <t>36 Monte inkl. Wartung - was passiert danach? Anschlusspreis pro Jahr? Renewel?</t>
  </si>
  <si>
    <t>Wandlung Kauflizenz in SaaS Userlizenz</t>
  </si>
  <si>
    <t>Wandlung Kauflizenz in SaaS Lizenz User-Client</t>
  </si>
  <si>
    <t>Für die Plattformberatung wird eine Aufwand von ca. 10 Personentagen angenommen. Soweit die Inhalte der bestehenden Installation übernommen werden können, kann der Aufwand durch den Bieter angepasst werden.</t>
  </si>
  <si>
    <t>Die Implementierung ist an insgesamt 39 Standorten ensprechend der Leistungsbeschreibung vorzusehen. Soweit bestehende Installationen aufwandsfrei übernommen werden können, kann die Anzahl durch den Bieter angepasst werden</t>
  </si>
  <si>
    <t>Insgesamt sind YY Adminstratoren auszubilden. Auf das Bestandsprodukt sind derzeit xx Administratoren geschult. Die Anzahl der Schulungen kann durch den Bieter angepasst werden</t>
  </si>
  <si>
    <t>Dienstleistungskosten</t>
  </si>
  <si>
    <t>Gültigkeitszeitraum: 24 Monate + 12 Monate Verlängerungsoption</t>
  </si>
  <si>
    <t>Instruktionen:</t>
  </si>
  <si>
    <t xml:space="preserve">■ Durch den Bieter sind die gelblichen Felder zu befüllen! </t>
  </si>
  <si>
    <r>
      <t xml:space="preserve">■ Bieten Sie uns bitte Ihre Stundensätze für Dienstleistungen an, die mit dem Service für Ihre Produkte einhergehen können. </t>
    </r>
    <r>
      <rPr>
        <sz val="11"/>
        <color rgb="FF0000FF"/>
        <rFont val="Calibri"/>
        <family val="2"/>
        <scheme val="minor"/>
      </rPr>
      <t>Ist das optional? Ein weiteres Los? Schätzmenge für Stunden? Welche Dienstleistungen?</t>
    </r>
  </si>
  <si>
    <r>
      <t xml:space="preserve">■ Ein stichpunktartiges Aufgabenprofil der jeweiligen Fachkraft dokumentieren Sie bitte im Kurz- und Langtext. </t>
    </r>
    <r>
      <rPr>
        <sz val="11"/>
        <color rgb="FF0000FF"/>
        <rFont val="Calibri"/>
        <family val="2"/>
        <scheme val="minor"/>
      </rPr>
      <t xml:space="preserve">Aufgaben gehören in den Vertrag und werden vom Auftraggeber vorgegeben. </t>
    </r>
  </si>
  <si>
    <r>
      <t xml:space="preserve">■ Die Servicestellen müssen in Deutschland ansässig sein. Servicemitarbeiter müssen die deutsche Sprache beherrschen! </t>
    </r>
    <r>
      <rPr>
        <sz val="11"/>
        <color rgb="FF0000FF"/>
        <rFont val="Calibri"/>
        <family val="2"/>
        <scheme val="minor"/>
      </rPr>
      <t>Auch das gehört in den Vertrag.</t>
    </r>
  </si>
  <si>
    <t xml:space="preserve">■ Kosten und Pauschalen für Reisen, Übernachtungen, Spesen, etc. sind getrennt aufzuführen. </t>
  </si>
  <si>
    <t>Auftragnehmerspezifische Dienstleistungen</t>
  </si>
  <si>
    <t>Aufgabenbeschreibung</t>
  </si>
  <si>
    <t>Kurztext</t>
  </si>
  <si>
    <t>Langtext (informativ)</t>
  </si>
  <si>
    <t>Angebotspreis 
in €  Netto</t>
  </si>
  <si>
    <t>Basis</t>
  </si>
  <si>
    <t>Kommentar</t>
  </si>
  <si>
    <t>Gesamtanzahl der Mitarbeiter</t>
  </si>
  <si>
    <t>Konditionen für Dienstleistungen</t>
  </si>
  <si>
    <r>
      <rPr>
        <b/>
        <sz val="11"/>
        <color rgb="FF0070C0"/>
        <rFont val="Calibri"/>
        <family val="2"/>
        <scheme val="minor"/>
      </rPr>
      <t xml:space="preserve">Vorbereitung 
</t>
    </r>
    <r>
      <rPr>
        <b/>
        <sz val="11"/>
        <color theme="1"/>
        <rFont val="Calibri"/>
        <family val="2"/>
        <scheme val="minor"/>
      </rPr>
      <t xml:space="preserve">
On-Boarding Workshop</t>
    </r>
  </si>
  <si>
    <r>
      <rPr>
        <b/>
        <sz val="11"/>
        <color theme="1"/>
        <rFont val="Calibri"/>
        <family val="2"/>
        <scheme val="minor"/>
      </rPr>
      <t>Der zu unterstützende Dienstleister wird vorbereitet:</t>
    </r>
    <r>
      <rPr>
        <sz val="11"/>
        <color theme="1"/>
        <rFont val="Calibri"/>
        <family val="2"/>
        <scheme val="minor"/>
      </rPr>
      <t xml:space="preserve">
► Zugriffseinrichtungen
► Erläuterung der Administrationsgrundregeln der Sana
► Erläuterung der Administrationsregeln</t>
    </r>
  </si>
  <si>
    <t>Angebotspreis / Stunde</t>
  </si>
  <si>
    <r>
      <rPr>
        <b/>
        <sz val="11"/>
        <color rgb="FF0070C0"/>
        <rFont val="Calibri"/>
        <family val="2"/>
        <scheme val="minor"/>
      </rPr>
      <t>Plattformberatung</t>
    </r>
    <r>
      <rPr>
        <sz val="11"/>
        <color rgb="FF0070C0"/>
        <rFont val="Calibri"/>
        <family val="2"/>
        <scheme val="minor"/>
      </rPr>
      <t xml:space="preserve">
</t>
    </r>
    <r>
      <rPr>
        <sz val="11"/>
        <rFont val="Calibri"/>
        <family val="2"/>
        <scheme val="minor"/>
      </rPr>
      <t xml:space="preserve">► </t>
    </r>
    <r>
      <rPr>
        <b/>
        <sz val="11"/>
        <rFont val="Calibri"/>
        <family val="2"/>
        <scheme val="minor"/>
      </rPr>
      <t>Senior Systems Engineer</t>
    </r>
  </si>
  <si>
    <r>
      <rPr>
        <b/>
        <sz val="11"/>
        <color theme="1"/>
        <rFont val="Calibri"/>
        <family val="2"/>
        <scheme val="minor"/>
      </rPr>
      <t>Technologieberatung zum Ausbau bzw. zur Anpassung der zu installierenden Endpoint-Security-Lösung an die Bedürfnisse der jeweiligen Einrichtungen, sowie deren Optimierungen:</t>
    </r>
    <r>
      <rPr>
        <sz val="11"/>
        <color theme="1"/>
        <rFont val="Calibri"/>
        <family val="2"/>
        <scheme val="minor"/>
      </rPr>
      <t xml:space="preserve">
► Architektur und Design der Endpoint-Security-Lösung, sofern ein neues Produkt zum Einsatz kommt.
► Automatisierung und Schnittstellenbereitstellung
      bei Einbindung in bestehende Landschaften
► Durchführung von Präsentationen oder Workshops
► Konzepterstellung mittlerer Komplexität
► Steuerung/Koordination von Aufträgen mit min. 2 Dienstleistern
► Erarbeitung von Standards (intern)
► Maßgebliche Beteiligung an der Realisierung von Konzeptionen
► Mitwirkung bei der Einarbeitung oder Weiterentwicklung von Jr SE’s</t>
    </r>
  </si>
  <si>
    <t>► Technisches Studium oder technische Ausbildung 
      oder vergleichbare Ausbildung und mind. 3 bis 5 Jahre
      Berufserfahrung als Senior Engeneer im Endpoint-Security Umfeld
► Sicherer Umgang mit der Endpoint-Security Lösung
► Gute Erfahrung im Design, Aufbau und in der Abnahme
► Kenntnisse im Projektmanagement und PM-Methoden</t>
  </si>
  <si>
    <r>
      <rPr>
        <b/>
        <sz val="11"/>
        <color rgb="FF0070C0"/>
        <rFont val="Calibri"/>
        <family val="2"/>
        <scheme val="minor"/>
      </rPr>
      <t>Implementierungen an den Standorten (Remote)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Remote Unterstützung
     </t>
    </r>
    <r>
      <rPr>
        <sz val="11"/>
        <color theme="1"/>
        <rFont val="Calibri"/>
        <family val="2"/>
        <scheme val="minor"/>
      </rPr>
      <t xml:space="preserve"> zur Implementierungen
      der lokalen Anforderungen
      der Endpoint-Security Lösung
► </t>
    </r>
    <r>
      <rPr>
        <b/>
        <sz val="11"/>
        <color theme="1"/>
        <rFont val="Calibri"/>
        <family val="2"/>
        <scheme val="minor"/>
      </rPr>
      <t>Systems Engineer / 
      IT-Consultant / 
      Second Level Support</t>
    </r>
    <r>
      <rPr>
        <sz val="11"/>
        <color theme="1"/>
        <rFont val="Calibri"/>
        <family val="2"/>
        <scheme val="minor"/>
      </rPr>
      <t xml:space="preserve"> 
      der Endpoint-Security Lösungen und
      deren Konfiguration</t>
    </r>
  </si>
  <si>
    <r>
      <rPr>
        <b/>
        <sz val="11"/>
        <color theme="1"/>
        <rFont val="Calibri"/>
        <family val="2"/>
        <scheme val="minor"/>
      </rPr>
      <t xml:space="preserve">Remote-Unterstüzung der lokalen Einheiten:
</t>
    </r>
    <r>
      <rPr>
        <sz val="11"/>
        <color theme="1"/>
        <rFont val="Calibri"/>
        <family val="2"/>
        <scheme val="minor"/>
      </rPr>
      <t>► Remote-Unterstützung bei Implementierungen
      entsprechend lokaler Anforderungen
► Unterstützung bei Erstellung und Modifikation 
      von Policies und Configs
► Unterstützung beim Troubleshooting
► Erstellung und Pflege der Dokumentation
     der Systemkonfigurationen
► Analysen und Troubleshooting
► Analysen von System-Logs und Ermittlung potentieller
     Probleme bei der Verwendung der Endpoint-Security Lösung
► Eigenverantwortliche Klärung technischer und
      betriebswirtschaftlicher Fragestellungen
      in Zusammenarbeit mit dem Kunden
► Maßgebliche Beteiligung an der Lösungsrealisierung</t>
    </r>
  </si>
  <si>
    <t>► Technisches Studium oder technische Ausbildung
      oder vergleichbare Ausbildung und 3 bis 5 Jahre 
      Erfahrung als Systems Engineer bzw. IT-Consultant 
      im Endpoint-Security Umfeld</t>
  </si>
  <si>
    <r>
      <rPr>
        <b/>
        <sz val="11"/>
        <color theme="1"/>
        <rFont val="Calibri"/>
        <family val="2"/>
        <scheme val="minor"/>
      </rPr>
      <t>Remote-Leistungen:</t>
    </r>
    <r>
      <rPr>
        <sz val="11"/>
        <color theme="1"/>
        <rFont val="Calibri"/>
        <family val="2"/>
        <scheme val="minor"/>
      </rPr>
      <t xml:space="preserve">
► Betriebsunterstützung Integration Endpoint-Security
► Patch-, Update- und Upgrade- Management
► Service Request und Request for Changes</t>
    </r>
  </si>
  <si>
    <t>Technisches Studium oder technische Ausbildung
oder vergleichbare Ausbildung und 3 bis 5 Jahre Erfahrung als Systems Engineer bzw. IT-Consultant im Endpoint-Security Umfeld.</t>
  </si>
  <si>
    <r>
      <rPr>
        <b/>
        <sz val="11"/>
        <color rgb="FF0070C0"/>
        <rFont val="Calibri"/>
        <family val="2"/>
        <scheme val="minor"/>
      </rPr>
      <t>Betriebsunterstützung 
(Remote) außerhalb des Zeitfensters Zeitfenster
Mo-Fr 08:00 - 18:00 h</t>
    </r>
    <r>
      <rPr>
        <b/>
        <sz val="11"/>
        <color theme="1"/>
        <rFont val="Calibri"/>
        <family val="2"/>
        <scheme val="minor"/>
      </rPr>
      <t xml:space="preserve">
► </t>
    </r>
    <r>
      <rPr>
        <sz val="11"/>
        <color theme="1"/>
        <rFont val="Calibri"/>
        <family val="2"/>
        <scheme val="minor"/>
      </rPr>
      <t>Remote Unterstützung zur
      Stabiliserung des Betriebs
► Systems Engineer /
      IT-Consultant / 
      Second Level Support
     für die Endpoint-Security
     Lösung</t>
    </r>
  </si>
  <si>
    <r>
      <rPr>
        <b/>
        <sz val="11"/>
        <color theme="4"/>
        <rFont val="Calibri"/>
        <family val="2"/>
        <scheme val="minor"/>
      </rPr>
      <t>Projektmanagement</t>
    </r>
    <r>
      <rPr>
        <sz val="11"/>
        <color theme="1"/>
        <rFont val="Calibri"/>
        <family val="2"/>
        <scheme val="minor"/>
      </rPr>
      <t xml:space="preserve">
Kontaktperson zur Abstimmung von notwendiger Maßnahmen im Projekt</t>
    </r>
  </si>
  <si>
    <t>Erfahrung min 3 Jahre im Managen von IT-Projekten
Erfahrung 3 bis 5 Jahre im Endpoint-Security Umfeld
Kenntnisse im Projektmanagement und PM-Methoden</t>
  </si>
  <si>
    <t>Nebenkosten</t>
  </si>
  <si>
    <t>Reisekosten</t>
  </si>
  <si>
    <t>Pauschale pro km</t>
  </si>
  <si>
    <t>€ / km</t>
  </si>
  <si>
    <t>Übernachtungen</t>
  </si>
  <si>
    <t>Pauschalbetrag pro Übernachtung</t>
  </si>
  <si>
    <t>€ / Übernachtung</t>
  </si>
  <si>
    <t>Spesen</t>
  </si>
  <si>
    <t>Pauschalbetrag pro Dienstleistungstag</t>
  </si>
  <si>
    <t>€ / Dienstleistungstag</t>
  </si>
  <si>
    <t xml:space="preserve">
</t>
  </si>
  <si>
    <t>NAC | Kriterien 3</t>
  </si>
  <si>
    <t>NAC | Kriterium 3.1</t>
  </si>
  <si>
    <t>NAC | Kriterium 3.2</t>
  </si>
  <si>
    <t>NAC | Kriterium 3.3</t>
  </si>
  <si>
    <t>NAC | Kriterium 3.4</t>
  </si>
  <si>
    <t>NAC | Kriterium 3.5</t>
  </si>
  <si>
    <t>NAC | Kriterium 3.6</t>
  </si>
  <si>
    <t>NAC | Kriterium 3.7</t>
  </si>
  <si>
    <t>NAC | Kriterium 3.8</t>
  </si>
  <si>
    <t>NAC | Kriterium 3.9</t>
  </si>
  <si>
    <t>NAC | Kriterium 3.10</t>
  </si>
  <si>
    <t>NAC | Kriterien 4</t>
  </si>
  <si>
    <t>NAC | Kriterium 4.1</t>
  </si>
  <si>
    <t>NAC | Kriterium 4.2</t>
  </si>
  <si>
    <t>NAC | Kriterium 4.3</t>
  </si>
  <si>
    <t>NAC | Kriterium 4.4</t>
  </si>
  <si>
    <t>NAC | Kriterium 4.5</t>
  </si>
  <si>
    <t>NAC | Kriterium 4.6</t>
  </si>
  <si>
    <t>NAC | Kriterium 4.7</t>
  </si>
  <si>
    <t>NAC | Kriterium 4.8</t>
  </si>
  <si>
    <t>NAC | Kriterium 4.9</t>
  </si>
  <si>
    <t>NAC | Kriterium 4.10</t>
  </si>
  <si>
    <t>NAC | Kriterium 4.11</t>
  </si>
  <si>
    <t>NAC | Kriterium 4.12</t>
  </si>
  <si>
    <t>NAC | Kriterium 4.13</t>
  </si>
  <si>
    <t>NAC | Kriterium 4.14</t>
  </si>
  <si>
    <t>NAC | Kriterium 4.15</t>
  </si>
  <si>
    <t>NAC | Kriterium 4.16</t>
  </si>
  <si>
    <t>NAC | Kriterium 4.17</t>
  </si>
  <si>
    <t>NAC | Kriterium 4.18</t>
  </si>
  <si>
    <t>NAC | Kriterium 4.19</t>
  </si>
  <si>
    <t>NAC | Kriterium 4.20</t>
  </si>
  <si>
    <t>NAC | Kriterium 4.21</t>
  </si>
  <si>
    <t>NAC | Kriterium 4.22</t>
  </si>
  <si>
    <r>
      <rPr>
        <b/>
        <sz val="11"/>
        <color rgb="FF0070C0"/>
        <rFont val="Calibri"/>
        <family val="2"/>
        <scheme val="minor"/>
      </rPr>
      <t>Betriebsunterstützung 
(Remote) im Zeitfenster
Mo-Fr 08:00 - 18:00 h</t>
    </r>
    <r>
      <rPr>
        <b/>
        <sz val="11"/>
        <color theme="1"/>
        <rFont val="Calibri"/>
        <family val="2"/>
        <scheme val="minor"/>
      </rPr>
      <t xml:space="preserve">
► </t>
    </r>
    <r>
      <rPr>
        <sz val="11"/>
        <color theme="1"/>
        <rFont val="Calibri"/>
        <family val="2"/>
        <scheme val="minor"/>
      </rPr>
      <t>Unterstützung zur
      Stabilisierung des Betriebs
► Senior Systems Engineer /
      IT-Consultant / 
      Second Level Support
     für die Endpoint-Security
     Lösung</t>
    </r>
  </si>
  <si>
    <t>Endpoint-Security | Schnittstellenkontrolle</t>
  </si>
  <si>
    <t>Posi-</t>
  </si>
  <si>
    <t>Minimalmenge</t>
  </si>
  <si>
    <t>Schätzmenge</t>
  </si>
  <si>
    <t>Maximalmenge</t>
  </si>
  <si>
    <t>Nettoendpreis  pro Einheit</t>
  </si>
  <si>
    <t xml:space="preserve">Nettoendpreis (Maximalmenge) </t>
  </si>
  <si>
    <t>tion</t>
  </si>
  <si>
    <t>2022-2024</t>
  </si>
  <si>
    <t>SaaS Lizenz Client/User Lizenz 36 Monate</t>
  </si>
  <si>
    <t>SaaS Lizenz Server 36 Monate</t>
  </si>
  <si>
    <t xml:space="preserve">Neue SaaS Lizenz für Client/User Client </t>
  </si>
  <si>
    <t>Neue SaaS Lizenz für Server</t>
  </si>
  <si>
    <r>
      <t xml:space="preserve">Wandlung </t>
    </r>
    <r>
      <rPr>
        <sz val="11"/>
        <color rgb="FFFF0000"/>
        <rFont val="Calibri"/>
        <family val="2"/>
        <scheme val="minor"/>
      </rPr>
      <t>Fremdlizenz</t>
    </r>
    <r>
      <rPr>
        <sz val="11"/>
        <color rgb="FF000000"/>
        <rFont val="Calibri"/>
        <family val="2"/>
        <scheme val="minor"/>
      </rPr>
      <t xml:space="preserve"> in SaaS Client/User Lizenz</t>
    </r>
  </si>
  <si>
    <r>
      <t xml:space="preserve">Wandlung </t>
    </r>
    <r>
      <rPr>
        <sz val="11"/>
        <color rgb="FFFF0000"/>
        <rFont val="Calibri"/>
        <family val="2"/>
        <scheme val="minor"/>
      </rPr>
      <t>Fremdlizenz</t>
    </r>
    <r>
      <rPr>
        <sz val="11"/>
        <color rgb="FF000000"/>
        <rFont val="Calibri"/>
        <family val="2"/>
        <scheme val="minor"/>
      </rPr>
      <t xml:space="preserve"> in SaaS Server Lizenz</t>
    </r>
  </si>
  <si>
    <t>Client-Installation durch eine kompetente Fachkraft an verschiedenen Standorten (Personentage à 8 Stunden)</t>
  </si>
  <si>
    <t>1 PT</t>
  </si>
  <si>
    <t>100 PT</t>
  </si>
  <si>
    <t>150 PT</t>
  </si>
  <si>
    <t>Herstellerschulung für Administratoren (Online- oder Präsenzunterricht) zum Erlernen aller für Administratoren relevanten Funktionen, um täglich erforderliche Arbeiten eigenständig durchführen zu können.</t>
  </si>
  <si>
    <t>Stundensatz</t>
  </si>
  <si>
    <r>
      <t xml:space="preserve">■ Gültigkeitszeitraum: </t>
    </r>
    <r>
      <rPr>
        <sz val="11"/>
        <color rgb="FFFF0000"/>
        <rFont val="Arial"/>
        <family val="2"/>
      </rPr>
      <t>24 Monate + 12 Monate</t>
    </r>
    <r>
      <rPr>
        <sz val="11"/>
        <color rgb="FF494949"/>
        <rFont val="Arial"/>
        <family val="2"/>
      </rPr>
      <t xml:space="preserve"> Verlängerungsoption</t>
    </r>
  </si>
  <si>
    <r>
      <t>■ Der angebotene Rabattsatz ist über die Gesamtlaufzeit (</t>
    </r>
    <r>
      <rPr>
        <sz val="11"/>
        <color rgb="FFFF0000"/>
        <rFont val="Arial"/>
        <family val="2"/>
      </rPr>
      <t>24+12 Monate</t>
    </r>
    <r>
      <rPr>
        <sz val="11"/>
        <color rgb="FF494949"/>
        <rFont val="Arial"/>
        <family val="2"/>
      </rPr>
      <t xml:space="preserve">) festgeschrieben. </t>
    </r>
  </si>
  <si>
    <r>
      <t>■ Für die Beispielprodukte benötigen wir den aktuellen Herstellerlistenpreis (</t>
    </r>
    <r>
      <rPr>
        <sz val="11"/>
        <color rgb="FFFF0000"/>
        <rFont val="Arial"/>
        <family val="2"/>
      </rPr>
      <t>Stichtag - 15.06.2022</t>
    </r>
    <r>
      <rPr>
        <sz val="11"/>
        <color rgb="FF494949"/>
        <rFont val="Arial"/>
        <family val="2"/>
      </rPr>
      <t xml:space="preserve"> ) in der Herstellerwährung, den angebotenen Rabattsatz, den Endpreis in Euro und die erwartete Lieferzeit. </t>
    </r>
  </si>
  <si>
    <t xml:space="preserve">SaaS Variante: </t>
  </si>
  <si>
    <t>Anmerkung des Bieters</t>
  </si>
  <si>
    <t xml:space="preserve">Erläuterung 
</t>
  </si>
  <si>
    <t>Investitionskosten, netto</t>
  </si>
  <si>
    <t>Punktwert</t>
  </si>
  <si>
    <t>Punktwert gewichtet</t>
  </si>
  <si>
    <t>Rangfolge</t>
  </si>
  <si>
    <t>Instandhaltungskosten über 10 Jahre, netto</t>
  </si>
  <si>
    <t>Gesamtpunktzahl</t>
  </si>
  <si>
    <t>Punktwert Instandhaltungskosten</t>
  </si>
  <si>
    <t>Punktwert Investitionskosten</t>
  </si>
  <si>
    <t>Im Folgendenden wird der Aufbau der Bewertung sowie die vom Bieter auszufüllenden oder beizufügenden Angaben beschrieben.</t>
  </si>
  <si>
    <t>Folgende Fragetypen sind zur Prüfung der Leistungsbeschreibung zu beantworten:</t>
  </si>
  <si>
    <r>
      <t xml:space="preserve">Fragetyp </t>
    </r>
    <r>
      <rPr>
        <b/>
        <sz val="11"/>
        <rFont val="Calibri"/>
        <family val="2"/>
        <scheme val="minor"/>
      </rPr>
      <t>"Muss-Kriterium":</t>
    </r>
    <r>
      <rPr>
        <sz val="11"/>
        <rFont val="Calibri"/>
        <family val="2"/>
        <scheme val="minor"/>
      </rPr>
      <t xml:space="preserve"> 
Entspricht einem Ausschlusskriterium im Sinne einer Mindestanforderung. Muss-Kriterien müssen zwingend erfüllt werden. Die detaillierte Beschreibung dieser ist im Leistungsverzeichnis vorzufinden.
Die Nichterfüllung einer als Ausschlusskriterium gekennzeichneten Anforderung führt zwingend zum Ausschluss des Angebots. Im Bewertungsverfahren werden für Muss-Kriterien </t>
    </r>
    <r>
      <rPr>
        <b/>
        <sz val="11"/>
        <rFont val="Calibri"/>
        <family val="2"/>
        <scheme val="minor"/>
      </rPr>
      <t>keine Punkte</t>
    </r>
    <r>
      <rPr>
        <sz val="11"/>
        <rFont val="Calibri"/>
        <family val="2"/>
        <scheme val="minor"/>
      </rPr>
      <t xml:space="preserve"> vergeben.</t>
    </r>
  </si>
  <si>
    <r>
      <t xml:space="preserve">Fragetyp </t>
    </r>
    <r>
      <rPr>
        <b/>
        <sz val="11"/>
        <rFont val="Calibri"/>
        <family val="2"/>
        <scheme val="minor"/>
      </rPr>
      <t xml:space="preserve">"Wertungsfrage": 
</t>
    </r>
    <r>
      <rPr>
        <sz val="11"/>
        <rFont val="Calibri"/>
        <family val="2"/>
        <scheme val="minor"/>
      </rPr>
      <t xml:space="preserve">Als Wertungsfragen definierte Anforderungen </t>
    </r>
    <r>
      <rPr>
        <b/>
        <sz val="11"/>
        <rFont val="Calibri"/>
        <family val="2"/>
        <scheme val="minor"/>
      </rPr>
      <t>werden mit Punkten bewertet</t>
    </r>
    <r>
      <rPr>
        <sz val="11"/>
        <rFont val="Calibri"/>
        <family val="2"/>
        <scheme val="minor"/>
      </rPr>
      <t xml:space="preserve">. Das Bewertungsschema wird weiter unten in diesem Tabellenblatt genauer beschrieben. Der Auftragnehmer beschreibt in seinem Angebot, ob und - sofern vom Auftraggeber gefordert - wie er die entsprechende Anforderung erfüllt. Soweit dies vom Auftraggeber nicht anders verlangt wird, ist diese Anforderung dann im Auftragsfall vom Auftragnehmer seiner Beschreibung entsprechend ebenso umzusetzen, wie eine Muss-Anforderung. </t>
    </r>
  </si>
  <si>
    <r>
      <t xml:space="preserve">Antwortkategorie </t>
    </r>
    <r>
      <rPr>
        <b/>
        <sz val="11"/>
        <color theme="1"/>
        <rFont val="Calibri"/>
        <family val="2"/>
        <scheme val="minor"/>
      </rPr>
      <t>"Ja":</t>
    </r>
    <r>
      <rPr>
        <sz val="11"/>
        <color theme="1"/>
        <rFont val="Calibri"/>
        <family val="2"/>
        <scheme val="minor"/>
      </rPr>
      <t xml:space="preserve"> Wählen Sie diese Antwort, wenn die verlangte Funktionalität vorhanden und unangepasst bereitstellbar ist, sowie im Leistungs- und Lieferumfang und damit im Angebotspreis vollständig enthalten ist.</t>
    </r>
  </si>
  <si>
    <t>Ja</t>
  </si>
  <si>
    <t>Nein</t>
  </si>
  <si>
    <t>1.0</t>
  </si>
  <si>
    <t>Allgemeine Ausschreibungsunterlagen</t>
  </si>
  <si>
    <t>Bewertungsmatrix:</t>
  </si>
  <si>
    <t>Vertragsjahr 2</t>
  </si>
  <si>
    <t>Vertragsjahr 3</t>
  </si>
  <si>
    <t>Vertragsjahr 4</t>
  </si>
  <si>
    <t>Vertragsjahr 5</t>
  </si>
  <si>
    <t>Kalenderjahr 6</t>
  </si>
  <si>
    <t>Kalenderjahr 7</t>
  </si>
  <si>
    <t>Kalenderjahr 8</t>
  </si>
  <si>
    <t>Kalenderjahr 9</t>
  </si>
  <si>
    <t>Kalenderjahr 10</t>
  </si>
  <si>
    <t>Kosten €</t>
  </si>
  <si>
    <t>1.4.1</t>
  </si>
  <si>
    <t>medizinisches Anforderungsprofil:</t>
  </si>
  <si>
    <t>1.4.2</t>
  </si>
  <si>
    <t>Demontage und Entsorgung</t>
  </si>
  <si>
    <r>
      <t xml:space="preserve">Fragetyp </t>
    </r>
    <r>
      <rPr>
        <b/>
        <sz val="11"/>
        <rFont val="Calibri"/>
        <family val="2"/>
        <scheme val="minor"/>
      </rPr>
      <t xml:space="preserve">"Information":
</t>
    </r>
    <r>
      <rPr>
        <sz val="11"/>
        <rFont val="Calibri"/>
        <family val="2"/>
        <scheme val="minor"/>
      </rPr>
      <t xml:space="preserve">Als Informationsfragen bezeichnete Kriterien werden weder </t>
    </r>
    <r>
      <rPr>
        <b/>
        <sz val="11"/>
        <rFont val="Calibri"/>
        <family val="2"/>
        <scheme val="minor"/>
      </rPr>
      <t>mit Punkten bewertet</t>
    </r>
    <r>
      <rPr>
        <sz val="11"/>
        <rFont val="Calibri"/>
        <family val="2"/>
        <scheme val="minor"/>
      </rPr>
      <t xml:space="preserve"> noch führt eine Nichtbeantwortung zum Ausschluss aus dem Verfahren.
Hier durch den AG an den AN bereitgestelle Informationen werden bei Abgabe eines Angebots als zur Kenntnis genommen angesehen.
</t>
    </r>
  </si>
  <si>
    <t>Einweisungen für das medizinische Personal</t>
  </si>
  <si>
    <t xml:space="preserve">Einweisungen medizinisches Personal zur Einhaltung der § 4 Abs. (3) sowie § 10 Abs. (1) MPBetreibV.
Die Einweisungstermine für beauftragte Personen der UKK (gem. MPBetreibV) sind vom Auftragnehmer mit dem Fachbereich und den verantwortlichen Ansprechpartnern des medizinischen Personals des Auftraggebers mind. 3 Wochen vor geplanter Installation unter Angabe des einweisungsrelevanten Softwarestandes bzw. Inbetriebnahme abzustimmen. 
Etwaige Verschiebungen der Einweisungstermine muss der Auftragnehmer unverzüglich nach Kenntnis des Verschiebungsgrundes dem Auftraggeber melden. Anschließend sind neue Termine gemeinsam zu vereinbaren. Mit der ersten Einweisung ist seitens des Auftragnehmers sicherzustellen, dass für die medizin-technischen Geräte ein Exemplar der Gebrauchsanweisung sowie der Anleitung für Reinigung und Pflege in Papierform pro Abteilung / Station ausgehändigt werden. 
Die Einweisungen sind auf dem jeweils aktuellen Formular "Nachweis der Einweisung in die Anwendung eines Medizinproduktes" der Uniklinik Köln korrekt zu dokumentieren und sind Teil der technischen Dokumentation. Unternehmensspezifische Unterlagen des Auftragnehmers zur Einweisung sind ergänzend hinzuzufügen.  
Diese Einweisungen müssen im Universitätsklinikum Köln stattfinden. Die Einweisung sowie die Bereitstellung aller Unterlagen erfolgen in deutscher Sprache. </t>
  </si>
  <si>
    <t>Das Dokument der Uniklinik Köln „Anlage zur Datenerfassung“ dient zur Einhaltung der § 12 und 13 der MPBetreibV.
Die Anlage zur Datenerfassung ist auszufüllen, beizufügen und zu unterschreiben.
Die Ordnerstruktur ist entsprechend dem Anhang 1 (Ziffer 5.1) der zuvor benannten Anlage zur Datenerfassung zwingend einzuhalten. 
Die Unterlagen sind in deutscher Sprache abzufassen, das Dokument Anlage zur Datenerfassung mit Datum und Unterschrift des AN zu versehen. Das unterzeichnete Dokument / die unterzeichneten Dokumente ist / sind Voraussetzung für eine Abnahme. Alle Unterlagen sind auf einem Daten-Stick in Form von PDF-Dateien dem AG spätestens 10 Kalendertage vor Abnahme vorzulegen. 
Alle Unterlagen müssen mit den ausgeführten Leistungen exakt übereinstimmen und dem aktuellen Stand entsprechen. Nach Prüfung der technischen Dokumentation durch den Fachbereich des AG sind diese ggf. vom AN zu überarbeiten. 
Die Vollständigkeit und Richtigkeit der technischen Dokumentation wird durch den Fachbereich des AGs schriftlich bestätigt und ist Voraussetzung für eine Abnahme.  
Für die technische Dokumentation sind ergänzend insbesondere folgende Unterlagen digital zur Verfügung zu stellen:</t>
  </si>
  <si>
    <t>Dokumentations- und Revisionsunterlagen</t>
  </si>
  <si>
    <r>
      <t xml:space="preserve">- </t>
    </r>
    <r>
      <rPr>
        <sz val="11"/>
        <color theme="1"/>
        <rFont val="Calibri"/>
        <family val="2"/>
        <scheme val="minor"/>
      </rPr>
      <t>Messprotokoll(e) im Original</t>
    </r>
  </si>
  <si>
    <r>
      <t xml:space="preserve">- </t>
    </r>
    <r>
      <rPr>
        <sz val="11"/>
        <color theme="1"/>
        <rFont val="Calibri"/>
        <family val="2"/>
        <scheme val="minor"/>
      </rPr>
      <t>Systempläne im PDF-Format sowie in einem nachträglich zu bearbeitenden gängigen Format wie beispielsweise Microsoft-Visio</t>
    </r>
  </si>
  <si>
    <r>
      <t xml:space="preserve">- </t>
    </r>
    <r>
      <rPr>
        <sz val="11"/>
        <color theme="1"/>
        <rFont val="Calibri"/>
        <family val="2"/>
        <scheme val="minor"/>
      </rPr>
      <t>pro Gerätetyp das ausgefüllte Dokument Beurteilungsbogen zur IT-Sicherheit vernetzter Medizingeräte in der aktuell gültigen Fassung</t>
    </r>
  </si>
  <si>
    <r>
      <t xml:space="preserve">- </t>
    </r>
    <r>
      <rPr>
        <sz val="11"/>
        <color theme="1"/>
        <rFont val="Calibri"/>
        <family val="2"/>
        <scheme val="minor"/>
      </rPr>
      <t xml:space="preserve">eine ausführliche Beschreibung der Maßnahmen, womit die drei Schutzziele der DIN EN 80001-1:2011 (safety, security und effectiveness) sichergestellt werden (sofern es vernetzte Medizinprodukte sind) </t>
    </r>
  </si>
  <si>
    <r>
      <t xml:space="preserve">- </t>
    </r>
    <r>
      <rPr>
        <sz val="11"/>
        <color theme="1"/>
        <rFont val="Calibri"/>
        <family val="2"/>
        <scheme val="minor"/>
      </rPr>
      <t>Informationen über mögliche Gefährdungssituationen, die aus der Vernetzung bzw. Kombination entstehen können</t>
    </r>
  </si>
  <si>
    <t>- eine ausführliche, technische Beschreibung der Kombination in Bezug auf die Vernetzung sowie Verbindung mit vorhandenen Medizingeräten (inkl. Systemplan und Auflistung der Komponenten)</t>
  </si>
  <si>
    <t xml:space="preserve">Farbe </t>
  </si>
  <si>
    <t>Vom Bieter auszufüllende Felder bzw. Excel-Tabellenblätter sind gelb hinterlegt.
Eventuell geforderte Anlagen sind den Angebotsunterlagen beizufügen.</t>
  </si>
  <si>
    <t>X,X Punkt(e)</t>
  </si>
  <si>
    <t>Beschreibung Bewertungsverfahren und Ausfüllhilfe des Leistungsverzeichnisses</t>
  </si>
  <si>
    <t>Spezifikation der anzubietenden Systeme und Preisabfrage</t>
  </si>
  <si>
    <t>Spezifikation der geforderten Service- und Wartungsleistungen für die anzubietenden Systeme</t>
  </si>
  <si>
    <t>Pos</t>
  </si>
  <si>
    <t>Gegenstand</t>
  </si>
  <si>
    <t>Allgemeine Informationen und Vorgaben</t>
  </si>
  <si>
    <t>01</t>
  </si>
  <si>
    <t>02</t>
  </si>
  <si>
    <t>Technischer Kundendienst</t>
  </si>
  <si>
    <t xml:space="preserve">
Der AN ist berechtigt, mit Zustimmung des AG ganz oder teilweise die Geschäftsbesorgung der sich aus diesem Vertrag ergebenden Geschäfte an Nachunternehmer mit der Maßgabe zu übertragen, dass sie im Namen und für Rechnung des AN handeln. Es sind dabei qualifizierte Fachkräfte einzusetzen, die Qualifikationen sind dem AG bei Bedarf nachzuweisen.
Aufgrund der sehr hohen Auslastung der Geräte bzw. der Systeme ist davon auszugehen, dass Arbeiten auch an Feier- / Brückentagen bzw. an Wochenenden und / oder in Spätstunden auszuführen sind. Der AG entscheidet, ob die Leistung in GZ, SZ oder WZ zu erbringen ist. 
Mit separater Beauftragung durch den AG werden die in dieser Anlage beschriebenen Leistungen zu einer verbindlichen Servicevereinbarung zwischen dem AG und dem AN. Die Beauftragung kommt mit den Unterschriften beider Parteien unter dem Punkt 05 „Vertragsabschluss“ zustande.
</t>
  </si>
  <si>
    <r>
      <t xml:space="preserve">
Störbeseitigungen, Reparaturen und planbare Instandhaltungsmaßnahmen (Wartungen, Prüfungen, Kontrollen, Konstanz-Prüfungen, Eichungen, etc.) dürfen nur nach vorheriger Absprache mit dem Anwender und der Medizintechnik durchgeführt werden. Wartezeiten von bis zu einer Stunde pro Tag sind in der Pauschale abgegolten.
Es sind ausschließlich Original-Ersatzteile des Herstellers zu verwenden (</t>
    </r>
    <r>
      <rPr>
        <b/>
        <sz val="11"/>
        <color rgb="FF000000"/>
        <rFont val="Calibri"/>
        <family val="2"/>
        <scheme val="minor"/>
      </rPr>
      <t>Pflicht</t>
    </r>
    <r>
      <rPr>
        <sz val="11"/>
        <color rgb="FF000000"/>
        <rFont val="Calibri"/>
        <family val="2"/>
        <scheme val="minor"/>
      </rPr>
      <t xml:space="preserve">).
</t>
    </r>
  </si>
  <si>
    <r>
      <t xml:space="preserve">
Die geplante Servicevereinbarung soll die folgende Vertragslaufzeit haben:
•	„</t>
    </r>
    <r>
      <rPr>
        <b/>
        <sz val="11"/>
        <color rgb="FF000000"/>
        <rFont val="Calibri"/>
        <family val="2"/>
        <scheme val="minor"/>
      </rPr>
      <t>Serviceperiode A</t>
    </r>
    <r>
      <rPr>
        <sz val="11"/>
        <color rgb="FF000000"/>
        <rFont val="Calibri"/>
        <family val="2"/>
        <scheme val="minor"/>
      </rPr>
      <t>“: Das Kalenderjahr der Inbetriebnahme des Gerätes sowie die folgenden 4 Kalenderjahre.
•	„</t>
    </r>
    <r>
      <rPr>
        <b/>
        <sz val="11"/>
        <color rgb="FF000000"/>
        <rFont val="Calibri"/>
        <family val="2"/>
        <scheme val="minor"/>
      </rPr>
      <t>Serviceperiode B</t>
    </r>
    <r>
      <rPr>
        <sz val="11"/>
        <color rgb="FF000000"/>
        <rFont val="Calibri"/>
        <family val="2"/>
        <scheme val="minor"/>
      </rPr>
      <t xml:space="preserve">“: Eine Verlängerung der Serviceperiode A um weitere 5 Kalenderjahre.
Der Servicevertrag endet regulär nach der Serviceperiode A. Der AG behält sich vor, im Anschluss Service B zu beauftragen (s. dazu ausführlich unter 04.3).
</t>
    </r>
  </si>
  <si>
    <t>02.1</t>
  </si>
  <si>
    <t>02.2</t>
  </si>
  <si>
    <t>02.3</t>
  </si>
  <si>
    <r>
      <t xml:space="preserve">
</t>
    </r>
    <r>
      <rPr>
        <b/>
        <sz val="11"/>
        <color theme="1"/>
        <rFont val="Calibri"/>
        <family val="2"/>
        <scheme val="minor"/>
      </rPr>
      <t>Instandsetzung (Reparatur) und planbare Instandhaltung – (Pflicht):</t>
    </r>
    <r>
      <rPr>
        <sz val="11"/>
        <color theme="1"/>
        <rFont val="Calibri"/>
        <family val="2"/>
        <scheme val="minor"/>
      </rPr>
      <t xml:space="preserve">
</t>
    </r>
  </si>
  <si>
    <r>
      <t xml:space="preserve">
Beseitigung aller verschleißbedingten Funktionsstörungen / Austausch aller Verschleißteile durch den AN, für alle Bestandteile der installierten Hard- und Software, während der </t>
    </r>
    <r>
      <rPr>
        <b/>
        <sz val="11"/>
        <color rgb="FF000000"/>
        <rFont val="Calibri"/>
        <family val="2"/>
        <scheme val="minor"/>
      </rPr>
      <t>SZ</t>
    </r>
    <r>
      <rPr>
        <sz val="11"/>
        <color rgb="FF000000"/>
        <rFont val="Calibri"/>
        <family val="2"/>
        <scheme val="minor"/>
      </rPr>
      <t xml:space="preserve">. 
</t>
    </r>
  </si>
  <si>
    <r>
      <t xml:space="preserve">
Durchführung aller verpflichtenden sowie vom Hersteller vorgeschriebenen und empfohlenen </t>
    </r>
    <r>
      <rPr>
        <b/>
        <sz val="11"/>
        <color rgb="FF000000"/>
        <rFont val="Calibri"/>
        <family val="2"/>
        <scheme val="minor"/>
      </rPr>
      <t>Wartungen</t>
    </r>
    <r>
      <rPr>
        <sz val="11"/>
        <color rgb="FF000000"/>
        <rFont val="Calibri"/>
        <family val="2"/>
        <scheme val="minor"/>
      </rPr>
      <t xml:space="preserve"> durch den AN, für alle Bestandteile der installierten Hard- und Software, während der SZ. Die Wartung ist gemäß der Herstellervorgabe durchzuführen. Die Grundlage hierzu hat der AN beizulegen.
Reparaturen / Instandsetzungen an einem Gerät im Zuge der Wartung können vom AN bis zu einem Betrag in Höhe von 500,00 EUR netto ohne zusätzlichen Kostenvoranschlag durchgeführt werden.
In diesen Fällen hat der AN dafür Sorge zu tragen, dass durch einen Anwender auf Seiten des AG eine Störmeldung unter der Tel. 0221 478-222 (Störungsannahme Medizintechnik) / Hotline erfolgt. 
Die aus dieser Meldung generierte Auftragsnummer benötigt der AN zur Durchführung und Abrechnung der Leistung.
Reparaturen / Instandsetzungen über 500,00 EUR netto dürfen nur nach vorheriger Freigabe eines schriftlichen Kostenvoranschlags durch den Bereich Beschaffung durchgeführt werden. 
Die benötigten Auftragsnummern zur Rechnungsstellung werden anschließend von der zentralen Beschaffung (Einkauf) der Uniklinik Köln / oder medfacilities Betrieb GmbH erstellt und an die Auftragsannahmestelle des AN übermittelt. Die Auftragsnummer kann durch den Servicetechniker vor Ort nach entsprechender Vorlaufzeit und unter Angabe der o.g. Auftragsnummer ebenso bei der Medizintechnik abgefragt werden. 
Sollten Wartungs- oder Reparaturmaßnahmen zu Veränderungen in der Bedienung führen, ist der AG in angemessener Weise zu unterweisen. Diese Einweisung wird, selbst im Falle einer nicht bestehenden Servicevereinbarung, kostenfrei abgewickelt.
</t>
    </r>
  </si>
  <si>
    <r>
      <t xml:space="preserve">
</t>
    </r>
    <r>
      <rPr>
        <b/>
        <sz val="11"/>
        <color theme="1"/>
        <rFont val="Calibri"/>
        <family val="2"/>
        <scheme val="minor"/>
      </rPr>
      <t>Hardware- und Software-Pflege mit Updates (Pflicht)</t>
    </r>
    <r>
      <rPr>
        <sz val="11"/>
        <color theme="1"/>
        <rFont val="Calibri"/>
        <family val="2"/>
        <scheme val="minor"/>
      </rPr>
      <t xml:space="preserve">: 
</t>
    </r>
    <r>
      <rPr>
        <sz val="10"/>
        <color theme="1"/>
        <rFont val="Calibri"/>
        <family val="2"/>
        <scheme val="minor"/>
      </rPr>
      <t>(… als Systemänderungen, die insbesondere Korrekturmaßnahmen beinhalten, die der Sicherheit und der Gewährleistung bestehender Funktionalitäten dienen und Anwendersoftware, Betriebssysteme und / oder Anlagenteile betreffen)</t>
    </r>
    <r>
      <rPr>
        <sz val="11"/>
        <color theme="1"/>
        <rFont val="Calibri"/>
        <family val="2"/>
        <scheme val="minor"/>
      </rPr>
      <t xml:space="preserve">
Der AN hält die gelieferten Geräte / Systeme – solange diese beim AG in Nutzung sind – immer auf dem neusten technischen Stand zur Sicherheit und der Gewährleistung bestehender Funktionalitäten.
Der AN muss die Verfügbarkeit von Software- und Hardwareupdates unmittelbar nach ihrer Freigabe durch ihn den Anwendern und der Medizintechnik schriftlich anzeigen.
Dazu gehört auch eine Einstufung durch den AN, ob es sich um dringliche bzw. sicherheitsrelevante Updates handelt und ob diese einweisungsrelevant sind.
Der AN muss dem AG diese Updates und deren Installation / Einbau sowie die Einweisung hierin auch ohne bestehende Servicevereinbarung kostenfrei anbieten.
Installation / Einbau von Hardware- und Software-Updates jeglicher Art dürfen nur nach Rücksprache und mit schriftlicher Zustimmung der Medizintechnik vorgenommen werden. Hintergrund sind technische Abhängigkeiten zu Subsystemen, wie beispielsweise dem Patientendatenmanagementsystem.
Die Betriebsbereitschaft des Systems muss nach Installation von Updates umgehend wieder vollumfänglich gewährleistet sein. Installationen – z.B. von Beta-Versionen o.ä., hinsichtlich der Funktionssicherheit nicht abschließend geprüften Softwarekomponenten – sind nur im Einzelfall und nach vorheriger Rücksprache und schriftlicher Zustimmung durch den Anwender und die Medizintechnik zulässig.
Ergeben sich durch Hardware- oder Softwareupdates Änderungen in der Bedienung, so sind darauf ausgerichtete Einweisungen und Schulungen für das bedienende und technische Personal ebenfalls als Bestandteil dieser Leistung kostenfrei zu betrachten. Termine hierzu werden in Abstimmung mit den Nutzern vereinbart und der Medizintechnik angezeigt.
</t>
    </r>
  </si>
  <si>
    <r>
      <t xml:space="preserve">
</t>
    </r>
    <r>
      <rPr>
        <b/>
        <sz val="11"/>
        <color theme="1"/>
        <rFont val="Calibri"/>
        <family val="2"/>
        <scheme val="minor"/>
      </rPr>
      <t>Hardware- und Software-Upgrades:</t>
    </r>
    <r>
      <rPr>
        <sz val="11"/>
        <color theme="1"/>
        <rFont val="Calibri"/>
        <family val="2"/>
        <scheme val="minor"/>
      </rPr>
      <t xml:space="preserve">
</t>
    </r>
    <r>
      <rPr>
        <sz val="10"/>
        <color theme="1"/>
        <rFont val="Calibri"/>
        <family val="2"/>
        <scheme val="minor"/>
      </rPr>
      <t>(… als Systemänderungen, durch die wesentliche Erweiterungen der Funktionalität erreicht werden. Sie dienen der Sicherung des aktuellen Entwicklungsstands für die lizenzierten Programme des Gerätes)</t>
    </r>
    <r>
      <rPr>
        <sz val="11"/>
        <color theme="1"/>
        <rFont val="Calibri"/>
        <family val="2"/>
        <scheme val="minor"/>
      </rPr>
      <t xml:space="preserve">
Regelmäßig sind die Anwendungsprogramme durch den AN entsprechend des Entwicklungsfortschritts durch Upgrades zu aktualisieren. Solche Upgrades sind dem AG anzuzeigen und anzubieten. Das Angebot umfasst auch ggf. notwendige, erneute Einweisungen in das Medizinprodukt.
</t>
    </r>
  </si>
  <si>
    <t xml:space="preserve">
Instandsetzung (Reparatur) und planbare Instandhaltung (informativ):
</t>
  </si>
  <si>
    <t>Mehrpreis pro Servicejahr angeben</t>
  </si>
  <si>
    <r>
      <t xml:space="preserve">
Durchführung aller verpflichtenden sowie vom Hersteller vorgeschriebenen und empfohlenen Wartungen durch den AN, für alle Bestandteile der installierten Hard- und Software, während der </t>
    </r>
    <r>
      <rPr>
        <b/>
        <sz val="11"/>
        <color theme="1"/>
        <rFont val="Calibri"/>
        <family val="2"/>
        <scheme val="minor"/>
      </rPr>
      <t>WZ</t>
    </r>
    <r>
      <rPr>
        <sz val="11"/>
        <color theme="1"/>
        <rFont val="Calibri"/>
        <family val="2"/>
        <scheme val="minor"/>
      </rPr>
      <t xml:space="preserve">.
</t>
    </r>
  </si>
  <si>
    <r>
      <t xml:space="preserve">
Durchführung aller verpflichtenden sowie vom Hersteller vorgeschriebenen und empfohlenen </t>
    </r>
    <r>
      <rPr>
        <b/>
        <sz val="11"/>
        <color theme="1"/>
        <rFont val="Calibri"/>
        <family val="2"/>
        <scheme val="minor"/>
      </rPr>
      <t>Prüfungen</t>
    </r>
    <r>
      <rPr>
        <sz val="11"/>
        <color theme="1"/>
        <rFont val="Calibri"/>
        <family val="2"/>
        <scheme val="minor"/>
      </rPr>
      <t xml:space="preserve"> und präventiv technischen Kontrollen – wie z.B. sicherheitstechnische, messtechnische und elektrische Überprüfungen, Kalibrierungen, Qualitätssicherungsmaßnahmen, sowie erforderliche Konstanz-Prüfungen nach RöV an Röntgengeräten und an Befundungsmonitoren (soweit zu den Anlagen gehörend) – durch den AN, für alle Bestandteile der installierten Hard- und Software, inkl. der Bereitstellung aller erforderlichen Mess- und Prüfmittel, während der </t>
    </r>
    <r>
      <rPr>
        <b/>
        <sz val="11"/>
        <color theme="1"/>
        <rFont val="Calibri"/>
        <family val="2"/>
        <scheme val="minor"/>
      </rPr>
      <t>WZ</t>
    </r>
    <r>
      <rPr>
        <sz val="11"/>
        <color theme="1"/>
        <rFont val="Calibri"/>
        <family val="2"/>
        <scheme val="minor"/>
      </rPr>
      <t xml:space="preserve">.
</t>
    </r>
  </si>
  <si>
    <t xml:space="preserve">
Bereitstellung und Einbau folgender Ersatz- und Verschleißteile:
- Austausch von nicht mehr reparierbaren Röntgenstrahlen
- Austausch von nicht mehr reparierbaren digitalen Detektoren
</t>
  </si>
  <si>
    <t xml:space="preserve">
Abfrage zusätzlicher Leistungsdaten (Pflicht oder informativ) 
</t>
  </si>
  <si>
    <t>Gibt es fest zugeordnete Service-Techniker für Einsätze vor Ort?</t>
  </si>
  <si>
    <t>Ist eine permanente Systemüberwachung zur Vorerkennung von in naher Zukunft zu erwartenden Störungen / sich anbahnenden Störungen gegeben?</t>
  </si>
  <si>
    <t>Werden den Technikern des AG Zugänge in das Servicemenü zur Verfügung gestellt?</t>
  </si>
  <si>
    <t>Erreichbarkeit Telefon-Support</t>
  </si>
  <si>
    <t>Angabe von XX bis XX Uhr</t>
  </si>
  <si>
    <t>02.4</t>
  </si>
  <si>
    <t xml:space="preserve">
Schutz vor Schadsoftware (Pflicht):
</t>
  </si>
  <si>
    <t>Potenziell gefährdete Systemeinheiten sind vom AN durch Installationen von Viren-Scannern vor Schadsoftware („Malware“) zu schützen.
Der AN hat stets die aktuelle Version des Virenscanners zu installieren. 
Die Verfügbarkeit aktueller Updates und Service Packs des Betriebssystems sowie deren Einstufung des Softwareherstellers in dringliche bzw. sicherheitsrelevante Updates ist umgehend vom AN schriftlich anzuzeigen. Die Installation bedarf der Zustimmung von: Anwender, uk-it sowie der Medizintechnik.
Die Betriebsbereitschaft muss nach Installation von Sicherheits-Updates unverzüglich wieder vollumfänglich gewährleistet sein. 
Installationen z.B. von Beta-Versionen o.ä. hinsichtlich der Funktionssicherheit nicht abschließend geprüfter Softwarekomponenten, bei denen die vollumfängliche Betriebsbereitschaft nach der Installation nicht garantiert werden kann, sind nur im Einzelfall und nach vorheriger Zustimmung des Anwenders oder eines vom Anwender benannten Fachmanns zulässig.
Des Weiteren sind durch den AN monatlich Malware-Reports zu erstellen und dem AG (der Abteilung Medizintechnik an Inventarisierung@medfacilities.de zur Ablage im Gerätebuch zur Verfügung zu stellen.</t>
  </si>
  <si>
    <t xml:space="preserve">
Schutz vor Schadsoftware (Informativ):
</t>
  </si>
  <si>
    <t>Entdeckte Schadsoftware entfernt der AN binnen max. 24 Stunden nach Meldung der Schadsoftware durch den AG aus dem installierten System (im Sinne von Wiederherstellung der 100%igen Funktionalität)</t>
  </si>
  <si>
    <t>03</t>
  </si>
  <si>
    <t>03.1</t>
  </si>
  <si>
    <t xml:space="preserve">
Rabatt auf Ersatzteile, Verbrauchsmaterialien und Stundenlohnarbeiten
</t>
  </si>
  <si>
    <t>03.2</t>
  </si>
  <si>
    <t>Reaktionszeit</t>
  </si>
  <si>
    <t>Angabe Reaktionszeit bei Arbeitseinsätzen Mo-Fr</t>
  </si>
  <si>
    <t>Listenpreis je Arbeitsstunde</t>
  </si>
  <si>
    <t>Listenpreis Spät- bzw. Nachtzuschlag pro Arbeitsstunde</t>
  </si>
  <si>
    <t xml:space="preserve">
Montag bis Freitag </t>
  </si>
  <si>
    <t>Listenpreis Sonstige Kosten (z.b. Anfahrt, Übernachtung) je Einsatz</t>
  </si>
  <si>
    <t>Angabe Listenpreis je Arbeitsstunde bei Arbeitseinsätzen Mo-Fr</t>
  </si>
  <si>
    <t>Angabe Listenpreis Sonstige Kosten je Einsatz bei Arbeitseinsätzen Mo-Fr</t>
  </si>
  <si>
    <t>Angabe Listenpreis Spät- bzw. Nachtzuschlag pro Arbeitsstunde bei Arbeitseinsätzen Mo-Fr</t>
  </si>
  <si>
    <t xml:space="preserve">
Samstag</t>
  </si>
  <si>
    <t>Angabe Reaktionszeit bei Arbeitseinsätzen Sa</t>
  </si>
  <si>
    <t>Angabe Listenpreis je Arbeitsstunde bei Arbeitseinsätzen Sa</t>
  </si>
  <si>
    <t>Angabe Listenpreis Sonstige Kosten je Einsatz bei Arbeitseinsätzen Sa</t>
  </si>
  <si>
    <t>Angabe Listenpreis Spät- bzw. Nachtzuschlag pro Arbeitsstunde bei Arbeitseinsätzen Sa</t>
  </si>
  <si>
    <t xml:space="preserve">
Sonn- und Feiertage</t>
  </si>
  <si>
    <t>Angabe Reaktionszeit bei Arbeitseinsätzen So</t>
  </si>
  <si>
    <t>Angabe Listenpreis je Arbeitsstunde bei Arbeitseinsätzen So</t>
  </si>
  <si>
    <t>Angabe Listenpreis Sonstige Kosten je Einsatz bei Arbeitseinsätzen So</t>
  </si>
  <si>
    <t>Angabe Listenpreis Spät- bzw. Nachtzuschlag pro Arbeitsstunde bei Arbeitseinsätzen So</t>
  </si>
  <si>
    <t>03.3</t>
  </si>
  <si>
    <t xml:space="preserve">
Bitte hier die Kosten für die in dieser Anlage beschriebenen (mit „Muss-Kriterium“ gekennzeichneten) Leistungen eintragen. 
Der AG kann darüber hinaus weitere, als informativ gekennzeichnete, Leistungen mitbeauftragen.
</t>
  </si>
  <si>
    <t>Vertragsjahr 1 (= Jahr der Inbetriebnahme)</t>
  </si>
  <si>
    <t>04</t>
  </si>
  <si>
    <t>04.1</t>
  </si>
  <si>
    <t>Vertragsbestandteile</t>
  </si>
  <si>
    <t xml:space="preserve">
Gegenstand des Vertrages
</t>
  </si>
  <si>
    <t xml:space="preserve">
Gegenstand des Vertrages sind die vereinbarten Instandhaltungsmaßnahmen für das entsprechende Gerät / System nach den Inhalten dieses Vertrages.
Es gelten die Geschäftsbedingungen (AGB) der Uniklinik Köln.
</t>
  </si>
  <si>
    <t>04.2</t>
  </si>
  <si>
    <t>Zusammenarbeit</t>
  </si>
  <si>
    <t xml:space="preserve">
Der Auftraggeber, vertreten durch die Uniklinik Köln, und der Auftragnehmer arbeiten vertrauensvoll zusammen, wobei beide Parteien die jeweiligen Interessen der anderen Partei ausdrücklich berücksichtigen werden. Der Auftragnehmer weist den Auftraggeber auf alle ihm bekannten Umstände hin, die für die Entscheidungen des Auftraggebers von Bedeutung sein können, insbesondere im Hinblick auf die kontinuierliche Patientenversorgung und die sichere Nutzung der Medizintechnik. Über solche Umstände, die den Auftraggeber nach den Umständen des Einzelfalls aufklären darf, wird in enger Abstimmung zwischen den Parteien kooperiert, um eine bestmögliche Wartungs- und Reparaturstrategie zu gewährleisten 
Erkennt der AN außerhalb seines Leistungsbereiches Umstände, die die Betriebsbereitschaft oder Sicherheit des Betriebes des AG – insbesondere die Gewährleistung der Patientenversorgung –beeinträchtigen können, wird er den AG hierüber unverzüglich informieren.
Der AN verpflichtet sich, dass die Hausordnung und die Sicherheitsbestimmungen des AG durch seine Mitarbeiter eingehalten werden (siehe anhängend „Verpflichtung zur Einhaltung des Datenschutzes und
 der Vertraulichkeit“). Der AN wird seine Mitarbeiter darauf hinweisen, dass sie sich beim Betreten und Verlassen des Geländes des AG den üblichen Kontrollen zu unterwerfen haben. Der AN gewährleistet die Arbeitssicherheit seiner Leute.
Seitens des AG wird dem AN folgender Ansprechpartner benannt, der mit dem AN die Termine und Arbeitszeiten koordiniert: 
Name: Wartung.mt
Tel.:  0221/478-30703
E-Mail: wartung@medfacilities.de
</t>
  </si>
  <si>
    <t>04.3</t>
  </si>
  <si>
    <t xml:space="preserve">
Vertragsdauer / Kündigung
</t>
  </si>
  <si>
    <t xml:space="preserve">
Der Vertrag beginnt mit Abschluss und Inbetriebnahme des Gerätes / Systems und wird für die Serviceperiode A abgeschlossen. Nach Ablauf der Serviceperiode A endet der Vertrag automatisch. Der AG behält sich vor im Anschluss die Serviceperiode B zu beauftragen.
Ein Recht zur vorzeitigen, freien Kündigung wird ausgeschlossen. Das Recht zur außerordentlichen Kündigung aus wichtigem Grund bleibt hiervon unberührt. Ein sog. wichtiger Grund zur fristlosen (Teil-)Kündigung liegt insbesondere dann vor, wenn nach Auffassung des AN das nutzungsbedingte Lebensdauerende bzw. nach Angabe des Herstellers das Ende der Verfügbarkeit von Ersatzteilen eines Vertragsgegenstandes oder einer Komponente erreicht ist und eine Wartung oder Reparatur nicht mehr durchführbar oder wirtschaftlich erscheint.
Die Kündigung muss stets schriftlich erfolgen.
</t>
  </si>
  <si>
    <t/>
  </si>
  <si>
    <t>04.4</t>
  </si>
  <si>
    <t xml:space="preserve">
Die vereinbarten Preise sind Festpreise, die nach den Festlegungen dieses Vertrages bestimmt sind. Die Vergütung ist fällig, sobald der AN seine Leistung erbracht hat. Die Rechnungsstellung erfolgt monatlich.
Rechnungen sind vom AG innerhalb von 30 Tage netto zu bezahlen.
</t>
  </si>
  <si>
    <t xml:space="preserve">
Vergütung / Rechnungslegung
</t>
  </si>
  <si>
    <t xml:space="preserve">
Schlussbestimmung
</t>
  </si>
  <si>
    <t xml:space="preserve">
Änderungen und Ergänzungen des Vertrages bedürfen der Schriftform. Mündliche Nebenabreden bestehen nicht.
Sollte eine Bestimmung des Vertrages unwirksam sein oder werden, so bleiben die übrigen Bestimmungen davon unberührt und weiterhin in Kraft. Die Vertragsparteien verpflichten sich dazu, die unwirksame Bestimmung durch eine neue Bestimmung zu ersetzt, welche soweit möglich dem von den Parteien mit der unwirksamen Bestimmung beabsichtigen wirtschaftlichen Zweck am nächsten kommt und die jeweiligen o.g. Interessen berücksichtigt. Dies ist durch Vertragsauslegung zu ermitteln.
Vorstehendes gilt entsprechend im Fall von planwidrigen Regelungslücken.
</t>
  </si>
  <si>
    <t>Serviceperiode A:</t>
  </si>
  <si>
    <t>Serviceperiode B:</t>
  </si>
  <si>
    <r>
      <t xml:space="preserve">
Die Möglichkeit für den AG, Störmeldungen bei einer Servicezentrale des AN abzusetzen, muss jederzeit gewährleistet sein. Innerhalb der GZ per E-Mail und Telefon, außerhalb der GZ per E-Mail. 
Die Störungsannahme sowie der Telefon-Support müssen in deutscher Sprache geführt werden können.
Der AG erwartet vom AN den Nachweis der Leistungserbringung je Gerät / System unter Angabe der Uniklinik-Inventarisierungsnummer elektronisch (PDF) an E-Mail: </t>
    </r>
    <r>
      <rPr>
        <u/>
        <sz val="11"/>
        <color theme="1"/>
        <rFont val="Calibri"/>
        <family val="2"/>
        <scheme val="minor"/>
      </rPr>
      <t xml:space="preserve">wartung@medfacilities.de
</t>
    </r>
  </si>
  <si>
    <t xml:space="preserve">
Kommunikation zwischen AG und AN (Pflicht):
</t>
  </si>
  <si>
    <t>'02.1</t>
  </si>
  <si>
    <r>
      <t xml:space="preserve">
Erreicht eine Störmeldung des AG die Servicestelle des AN innerhalb der GZ, so muss innerhalb der nächsten 4 GZ-Stunden mit der Fehlerbehebung vor Ort begonnen werden. Es kann hierbei dazu kommen, dass eine Fehlerbehebung vor Ort erst am nächsten Werktag durchgeführt wird. 
(Beispiel: Störeingang eine Stunde vor Ende GZ. Bedeutet: Vor-Ort-Reparatur beginnt spätestens in der 3. Arbeitsstunde der GZ des nächsten Arbeitstages.)
</t>
    </r>
    <r>
      <rPr>
        <b/>
        <sz val="11"/>
        <color theme="1"/>
        <rFont val="Calibri"/>
        <family val="2"/>
        <scheme val="minor"/>
      </rPr>
      <t xml:space="preserve">Sofern ein Remote-Zugang durch die Uniklinik Köln zugelassen wird: 
</t>
    </r>
    <r>
      <rPr>
        <sz val="11"/>
        <color theme="1"/>
        <rFont val="Calibri"/>
        <family val="2"/>
        <scheme val="minor"/>
      </rPr>
      <t xml:space="preserve">Innerhalb der SZ muss sich ein Techniker spätestens 30 Minuten nach Eingang der Störmeldung in der Servicezentrale des AN via Remote-Service in das betroffene Gerät eingewählt und mit der Problemlösung begonnen haben. Eine Kostensteigerung bei nicht vorhandenem Remote-Zugang ist ausgeschlossen. 
</t>
    </r>
  </si>
  <si>
    <t xml:space="preserve">
Störbeseitigung (Pflicht):
</t>
  </si>
  <si>
    <t>04.5</t>
  </si>
  <si>
    <t>Der Bieter hat die Maßnahmenbeschreibung gelesen und erkennt die dort beschriebenen Anforderungen an.</t>
  </si>
  <si>
    <t xml:space="preserve">Die Techniker-Basis-Schulung der hausinternen Medizintechnik muss mindestens die FirstLine-Maßnahmen (Identifikation von Komponenten, Arbeiten mit der Hotline und dem Serviceportal, Neustart von Rechnern, strukturierte Überprüfung häufiger Problematiken für qualifizierte Fehlermeldung, etc.) enthalten. </t>
  </si>
  <si>
    <t>Urologische Röntgeneinheit</t>
  </si>
  <si>
    <t>Eine Behandlung aller Patientengruppen muss gewährleistet sein, d.h. neben dem üblichen erwachsenen Patientengut werden auch Kleinkinder, schwer adipöse Menschen (adipositas permagna), intensivpflichtige Patienten behandelt</t>
  </si>
  <si>
    <t>Neben wachen Patienten ohne Anästhesie-Begleitung muss eine Behandlung von Patienten in Anästhesiologischer Betreuung (Allgemeinanästhesie, Regionalanästhesie, Analgosedierung, überwachungspflichtig) möglich sein</t>
  </si>
  <si>
    <t>Die Abbildung des gesamten Abdomens (von Niere bis Blase) soll auf einem Bild möglich sein. Der Röntgentisch benötigt eine abnehmbare Fußplatte für die Steinschnittlagerung</t>
  </si>
  <si>
    <t>Die Übertragung (und Aufzeichnung) von (externen) Endoskopie- und Sonografie-Signal und simultan dem Röntgensignal solle möglich sein</t>
  </si>
  <si>
    <t>Am Röntgenarbeitsplatz soll die Diagnostik und Therapie des gesamten endourologischen Spektrums möglich sein. Dies beinhaltet:</t>
  </si>
  <si>
    <t>- Behandlungen in Rücken-, Bauch- und Steinschnittlagerung</t>
  </si>
  <si>
    <t>- Urethrografie</t>
  </si>
  <si>
    <t>-  Conduitografie</t>
  </si>
  <si>
    <t>-  Zystografie</t>
  </si>
  <si>
    <t>- Retrograde Ureteropyelografie</t>
  </si>
  <si>
    <t>- Antegrade Ureteropyelografie</t>
  </si>
  <si>
    <t>-  Ausscheidungsurografie (AUG, IVP)</t>
  </si>
  <si>
    <t>-  DJ-Einlage (retrograd, antegrade) in Steinschnittlagerung</t>
  </si>
  <si>
    <t>-  MJ-Einlage (conduitoskopisch) in Rückenlagerung</t>
  </si>
  <si>
    <t>- Nephrostomie-Einlage (Rücken-, Seit-, Bauchlagerung)</t>
  </si>
  <si>
    <t>- DJ-, MJ-, Nephrostomie-Wechsel oder –Entfernung</t>
  </si>
  <si>
    <t>-  Zystoskopien inkl. Interventionen</t>
  </si>
  <si>
    <t>- Conduitoskopien inkl. Conduitografie</t>
  </si>
  <si>
    <t>-  Urethrotomie (inkl. Urethrografien)</t>
  </si>
  <si>
    <t>-  Perkutane Nephrolitholapaxie (PCNL) inkl. retrograder und antegrader Ureteropyelografie</t>
  </si>
  <si>
    <t>- semirigide und flexible Ureterorenoskopien (URS) unter Durchleuchtung, inkl. Laseranwendungen, zur Steintherapie und Behandlung von Urothelkarzinomen des oberen Harntrakts</t>
  </si>
  <si>
    <t>-  Blasensteinlaserlithotripsien inkl. Zystografie</t>
  </si>
  <si>
    <t>- Transurethrale Resektion der Blase (TUR-B) inkl. Zystografie</t>
  </si>
  <si>
    <t>-  Transurethrale Resektion der Prostata (TUR-P) inkl. Zystografie</t>
  </si>
  <si>
    <t>- Anatomische endoskopische Enukleation der Prostata (AEEP, HoLEP, ThuFLEP) inkl. Zystografie</t>
  </si>
  <si>
    <t>- Harnleiter-Ballondilatationen und Implantation von permanenten Harnleiterstents unter Durchleuchtungskontrolle</t>
  </si>
  <si>
    <t>- Videourodynamik</t>
  </si>
  <si>
    <t>- Miktionszystourethrografie (MCU)</t>
  </si>
  <si>
    <t>1.4.2.1</t>
  </si>
  <si>
    <t>Arbeitsplatz optimiert für urologische Diagnostik und Interventionen, gegen Eindringen von Flüssigkeiten und gegen Korrosion geschützt</t>
  </si>
  <si>
    <t>Der Arbeitsplatz muss über eine Vorrichtung zum Auffangen von Flüssigkeiten verfügen, das mit einem bauseitigen Bodenablauf verbunden werden kann</t>
  </si>
  <si>
    <t>Patientenlagerungstischmit strahlendurchlässiger Tischplatte aus Kohlefaser oder gleichwertigem Material, Schwächungsgleichwert ≤ 1 mm Al-äquivalent bei 100 kV</t>
  </si>
  <si>
    <t>Seitliche Profilschienen zum Anbringen von Zubehör</t>
  </si>
  <si>
    <t>Länge der Tischplatte mind. 210 cm (inkl. Verlängerung)</t>
  </si>
  <si>
    <t>Strahlendurchlässiger Bereich durchgehend mind. 650 x 650 mm</t>
  </si>
  <si>
    <t>Abnehmbare, röntgentransparente Tischplattenverlängerung fußseitig für die Lagerung der Beine, mind. 90 cm lang</t>
  </si>
  <si>
    <t xml:space="preserve">Tisch motorisch höhenverstellbar um mind. 350 mm, absenkbar auf mind. 120 cm über Fußboden </t>
  </si>
  <si>
    <t xml:space="preserve">Der Tisch muss ausreichend stabil sein, um eine Herzdruckmassage / Reanimation des Patienten im Notfall durchführen zu können </t>
  </si>
  <si>
    <t>Motorische Kippung des Tisches +90°/ mind. -15°</t>
  </si>
  <si>
    <t>Motorische Verschiebung des Röntgen-Aufnahmebereiches in Längsrichtung möglich, in Röntgenbildern darstellbarer Bereich ohne Umlagerung des Patienten: mindestens 800 mm Länge</t>
  </si>
  <si>
    <r>
      <t>I</t>
    </r>
    <r>
      <rPr>
        <sz val="11"/>
        <color theme="1"/>
        <rFont val="Calibri"/>
        <family val="2"/>
        <scheme val="minor"/>
      </rPr>
      <t>m Tisch integrierte Messkammern zur Steuerung der Belichtungsautomatik, sofern nicht in Detektor integriert</t>
    </r>
  </si>
  <si>
    <r>
      <rPr>
        <sz val="11"/>
        <color theme="1"/>
        <rFont val="Calibri"/>
        <family val="2"/>
        <scheme val="minor"/>
      </rPr>
      <t>Breite der Tischplatte mind. 70 cm </t>
    </r>
  </si>
  <si>
    <r>
      <rPr>
        <sz val="11"/>
        <color theme="1"/>
        <rFont val="Calibri"/>
        <family val="2"/>
        <scheme val="minor"/>
      </rPr>
      <t>Tragfähigkeit Tischplatte mind. 180 kg (Patientengewicht)  </t>
    </r>
  </si>
  <si>
    <r>
      <rPr>
        <sz val="11"/>
        <color theme="1"/>
        <rFont val="Calibri"/>
        <family val="2"/>
        <scheme val="minor"/>
      </rPr>
      <t>Tischplatte längs verfahrbar mind. 360 mm (+/- 18 cm), Tischplatte quer verfahrbar mind. 240 mm (+/- 12 cm) </t>
    </r>
  </si>
  <si>
    <r>
      <rPr>
        <sz val="11"/>
        <color theme="1"/>
        <rFont val="Calibri"/>
        <family val="2"/>
        <scheme val="minor"/>
      </rPr>
      <t xml:space="preserve"> Stehaufnahmen am -90° gekippten Tisch möglich   </t>
    </r>
  </si>
  <si>
    <t>Urologischer Arbeitsplatz</t>
  </si>
  <si>
    <t>Fußbank</t>
  </si>
  <si>
    <t>motorisch verfahrbar</t>
  </si>
  <si>
    <t>Aufstiegshöhe max. 10 cm</t>
  </si>
  <si>
    <t>1.4.2.2</t>
  </si>
  <si>
    <t>1.4.2.3</t>
  </si>
  <si>
    <t>1.4.2.4</t>
  </si>
  <si>
    <t>1.4.2.5</t>
  </si>
  <si>
    <t>Integrierte Lagerhilfen</t>
  </si>
  <si>
    <t>Beinstützen für Patient (auch für Kinder)</t>
  </si>
  <si>
    <t>Infusionsarmauflage für Patient</t>
  </si>
  <si>
    <t>Abnehmbares Armschild</t>
  </si>
  <si>
    <t>Ellenbogenstützen für die Untersucher</t>
  </si>
  <si>
    <t>Halterung für Handbedienung</t>
  </si>
  <si>
    <t>Anästhesiebogen</t>
  </si>
  <si>
    <t>Handgriffleiste und Handhalter für Patienten bei Miktionsuntersuchungen oder gleichwertige Lösung</t>
  </si>
  <si>
    <t>Schulterstütze für Patient</t>
  </si>
  <si>
    <t xml:space="preserve">Infusionsstange mit Flaschenkreuz </t>
  </si>
  <si>
    <t>Durchleuchtungseinheit</t>
  </si>
  <si>
    <t xml:space="preserve">Stativ mit Strahler oder andere Lösung </t>
  </si>
  <si>
    <t xml:space="preserve">Mechanisch gekoppelte Bewegung von Röntgenstrahler und Detektor </t>
  </si>
  <si>
    <t>Der Röntgenarbeitsplatz muss von 3 Seiten zugänglich sein (inkl. kopf- und fußseitig)</t>
  </si>
  <si>
    <t>Anzeigeeinheit</t>
  </si>
  <si>
    <t>Bilddarstellung min. 1280 x 1024 Pixel</t>
  </si>
  <si>
    <t>Integrierte Monitoraufhängung mit Doppelgelenktragarm</t>
  </si>
  <si>
    <t>2 Stück Flachbild-Monitore im Operationsraum (≥19"), 1x Bild und 1x beliebig belegbarer Arbeitsmonitor </t>
  </si>
  <si>
    <t>Max. Leuchtdichte &gt; 1000 cd/m²</t>
  </si>
  <si>
    <t>Endoskopie-Tablar</t>
  </si>
  <si>
    <t>Steuerung</t>
  </si>
  <si>
    <t>Bedienung über Fußschalter und Handbedienung im Anwendungsraum sowie zusätzliche Bedienung von Kontrollraum/Kontrollplatz</t>
  </si>
  <si>
    <t>Fußbedienung:</t>
  </si>
  <si>
    <t>Hand-/Nahbedienung im Anwendungsraum</t>
  </si>
  <si>
    <t>Bedienung von Kontrollraum/Kontrollplatz</t>
  </si>
  <si>
    <t>Generator und Röntgenröhre</t>
  </si>
  <si>
    <t>Generator</t>
  </si>
  <si>
    <t>Röhren- und Blendensystem</t>
  </si>
  <si>
    <t>Detektor</t>
  </si>
  <si>
    <t>Bildsystem</t>
  </si>
  <si>
    <t>Strahlenschutz, Dosisreduktion und -dokumentation</t>
  </si>
  <si>
    <t>Kinderprogramme mit mindestens 0,2 mm Cu Vorfilterung bei gepulster Durchleuchtung 3 Pulse / Sek. und spezieller Generator-Kennlinie. Programmauswahl nach Gewicht, Größe und Alter der Kinder möglich</t>
  </si>
  <si>
    <t>Geräteseitiger Strahlenschutz</t>
  </si>
  <si>
    <t>Vernetzung</t>
  </si>
  <si>
    <t>Der Austausch von Patientendaten, Bildern, Szenen und Auswertungen muss mittels DICOM 3 Standards erreicht werden</t>
  </si>
  <si>
    <t>DICOM 3.0 Schnittstelle mit mind. folgenden Diensten</t>
  </si>
  <si>
    <t>Beispiel Bieter 1</t>
  </si>
  <si>
    <t>Beispiel Bieter 2</t>
  </si>
  <si>
    <t>Es müssen wirksame Maßnahmen zur Verringerung der Dosis für Patienten und Personal eingesetzt werden, die alle zum Zeitpunkt der Abnahme gültigen Normen berücksichtigen.</t>
  </si>
  <si>
    <t>Spezialfilter für im Durchleuchtungs- und Aufnahmebetrieb mit automatischem Filterwechsel</t>
  </si>
  <si>
    <t>Gepulste Durchleuchtung ab 1 Bilder/s</t>
  </si>
  <si>
    <t>Darstellung des letzten Durchleuchtungsbildes (LIH - Last Image Hold) und der letzten Durchleuchtungssequenz (Fluoro-Loop) nach Abschalten der Strahlung</t>
  </si>
  <si>
    <t>Strahlungsfreie Objektpositionierung durch grafische Anzeige des Röntgen-Zentralstrahls, der Blendenpositionen und der Bildkanten im LIH</t>
  </si>
  <si>
    <t>Automatische Bildnachverarbeitung mit frequenzabhängiger digitaler Filterung zur Rauschunterdrückung bei Niedrigdosisaufnahmen</t>
  </si>
  <si>
    <t>Anzeige der Patientendosis, sollständiges automatisiertes Dosisreporting im DICOM Format</t>
  </si>
  <si>
    <t>Ausstattung für Dosisreduktion bei pädiatrischen Anwendungen</t>
  </si>
  <si>
    <t>- Tischbewegungen (Tischhub, Tischkippung)</t>
  </si>
  <si>
    <t>- Tischplatte längs- und quer-Bewegung</t>
  </si>
  <si>
    <t>- Strahler- und Detektor-Bewegung</t>
  </si>
  <si>
    <t xml:space="preserve">- Durchleuchtung- / und Aufnahmeauslösung </t>
  </si>
  <si>
    <t>- Speicherung von Durchleuchtungsbildern und -Sequenzen</t>
  </si>
  <si>
    <t xml:space="preserve">- Umschaltung zwischen den Bildquellen Röntgen (Referenz-Bild) / </t>
  </si>
  <si>
    <t>- Endoskopie / Ultraschall des TFT-Farbdisplay</t>
  </si>
  <si>
    <t>- Steuerung des Bildsystems und der Organprogramme</t>
  </si>
  <si>
    <t>- Lichtvisier / Laser einschalten</t>
  </si>
  <si>
    <t xml:space="preserve">- Fahrens des Strahlers in Parkposition </t>
  </si>
  <si>
    <t>- Patiententransfer-/Arbeits-Position anfahren</t>
  </si>
  <si>
    <t>- Blendenverstellung</t>
  </si>
  <si>
    <t>- Gespeicherte Lagerungspositionen anfahren</t>
  </si>
  <si>
    <t>- LIH-Speichern</t>
  </si>
  <si>
    <t>- Referenzbild-Speichern</t>
  </si>
  <si>
    <t>- Referenzbild vor- und zurück-blättern</t>
  </si>
  <si>
    <t>- Zoom-Anwahl</t>
  </si>
  <si>
    <t>- Auswahl der Videoquelle zur Darstellung und Speicherung</t>
  </si>
  <si>
    <t>- 2 Stück Flachbild-Monitore im Kontrollraum (≥21"), 1x Bild und 1x Arbeitsmonitor</t>
  </si>
  <si>
    <t>- Generator und Bildsystem Ein/Aus</t>
  </si>
  <si>
    <t>- Generatorvoreinstellungen</t>
  </si>
  <si>
    <t>- Auslösen des Röntgenaufnahmesystems</t>
  </si>
  <si>
    <t>- Auslösen der Durchleuchtung</t>
  </si>
  <si>
    <t>- Einlesen der Patientendaten / Auswahl aus Patientenliste</t>
  </si>
  <si>
    <t>- Auswahl und Anpassung von Organprogrammen</t>
  </si>
  <si>
    <t>- Bildnachverarbeitung</t>
  </si>
  <si>
    <t>- Hochfrequenz-Generator mit programmierbarer Generatorsteuerung</t>
  </si>
  <si>
    <t xml:space="preserve">- Leistung mind. 65kW </t>
  </si>
  <si>
    <t xml:space="preserve">- Unterstützung von Röhrenspannungen bis mindestens 150 kV </t>
  </si>
  <si>
    <t>- erzeugbarer Röhrenstrom mindestens 800 mA</t>
  </si>
  <si>
    <t>- Realisierbare Belichtungszeit ≤ 1ms</t>
  </si>
  <si>
    <t>- Belichtungsautomatik mit automatischer Leistungsregelung für alle Durchleuchtungs- und Aufnahme-Betriebsarten</t>
  </si>
  <si>
    <t xml:space="preserve">- automatische Strahlungsunterbrechung bei Fehlfunktion </t>
  </si>
  <si>
    <t>- Röhrenlastschutz</t>
  </si>
  <si>
    <t>- Automatische Regelung für vollautomatische Berechnung und Optimierung der Aufnahmedaten auf Basis der Durchleuchtungswerte</t>
  </si>
  <si>
    <t>- Unterstützung gepulster Durchleuchtung (mindestens im Bereich von 1 bis 15 Pulse/s)</t>
  </si>
  <si>
    <t>- Langlebige Röntgenröhre mit großer Leistung, auch lange Interventionen bei jeder Patientengröße</t>
  </si>
  <si>
    <t>- Röntgenröhre ausgelegt für 150 kV Nennspannung</t>
  </si>
  <si>
    <t>- Drehanodenröhre mit zwei Brennflecken; kleiner Brennfleck höchstens 0,6, großer Brennfleck höchstens 1,0 nach IEC 60336</t>
  </si>
  <si>
    <t>- Wärmespeicherfähigkeit der Anode ≥ 400 kHU , Wärmespeicherfähigkeit des Strahlers ≥ 2500 kHU, zusätzliche Sicherung des Strahlers gegenüber thermischer Überlastung</t>
  </si>
  <si>
    <t>- Dosisflächenproduktmesskammer, Auflösung mindestens 0,01 µGym²</t>
  </si>
  <si>
    <t>- Lichtvisier mit Laser-Lichtzeiger und integriertem Maßband</t>
  </si>
  <si>
    <t>- Strahlungsfreie Positionierung der Blenden, hierzu Einblendung der Blenden in Last Image Hold.</t>
  </si>
  <si>
    <t>- Filterung für geringste mögliche Hautdosis im Durchleuchtungs- und Aufnahmebetrieb</t>
  </si>
  <si>
    <t>- Motorisch einfahrbare Zusatzfilter mindestens 0,1; 0,2 und 0,3 mm</t>
  </si>
  <si>
    <t>- Organprogrammgesteuerte Zusatzfilter 0,1 / 0,2 / 0,3 mm Cu</t>
  </si>
  <si>
    <t>- Gesamtfilterung ≥ 3mm Al/80 kV</t>
  </si>
  <si>
    <t>- Filteranzeige</t>
  </si>
  <si>
    <t>- digitaler dynamischer Flachdetektor (FD)</t>
  </si>
  <si>
    <t>- vollständig digitale Bildverarbeitungskette mit einer möglichen Matrix von mind. ca. 2000x2000 Pixeln; bei gepulster Durchleuchtung mind. ca. 1000x1000 Pixeln</t>
  </si>
  <si>
    <t>- Aufnahme von Bildsequenzen (Fluoroskopie) und Einzelbildern</t>
  </si>
  <si>
    <t>- Organbezogene, vorgegebene Durchleuchtungsprogramme</t>
  </si>
  <si>
    <t>- Mindestens 50 zusätzliche programmierbare und abspeicherbare Durchleuchtungsprogramme</t>
  </si>
  <si>
    <t xml:space="preserve">- Bildspeicher mindestens 200.000 Bilder in 1k x 1k Matrix </t>
  </si>
  <si>
    <t>- Bedienung des digitalen Bildsystems mit Monitor, Tastatur, Maus</t>
  </si>
  <si>
    <t>- Rechnersystem mit hoher Verarbeitungsgeschwindigkeit und keinen, systembedingten Wartezeiten im Workflow</t>
  </si>
  <si>
    <t>- Bedienoberfläche sowie Fehlermeldungen in deutscher Sprache Digitale Echtzeitbildverarbeitung mit Rauschunterdrückung, Rekursivfilterung, Konturenanhebung und Harmonisierung</t>
  </si>
  <si>
    <t>- Bildnachverarbeitung mit folgenden Funktionen:</t>
  </si>
  <si>
    <t>&gt; Anpassung von Kontrast und Helligkeit</t>
  </si>
  <si>
    <t>&gt; Inversion (Positiv-Negativ-Umkehr)</t>
  </si>
  <si>
    <t>&gt; Zoomfunktion</t>
  </si>
  <si>
    <t>&gt; Bildbeschriftung und -markierung, freie Textannotationen, Links-/Rechts-Markierung</t>
  </si>
  <si>
    <t>&gt; Lupenfunktion</t>
  </si>
  <si>
    <t>&gt; Distanz- und Winkelmessung</t>
  </si>
  <si>
    <t>&gt; Flächenmessung</t>
  </si>
  <si>
    <t>&gt; Bilddrehung</t>
  </si>
  <si>
    <t>&gt; Spiegelung</t>
  </si>
  <si>
    <t>&gt; Bildverschiebung</t>
  </si>
  <si>
    <t>&gt; Subtraktion und Mittelwertbildung</t>
  </si>
  <si>
    <t>&gt; Symmetrievergleich</t>
  </si>
  <si>
    <t>&gt; Maßstabsraster</t>
  </si>
  <si>
    <t>&gt; Zentrierkreuz</t>
  </si>
  <si>
    <t>&gt; Kantenanhebungsfilter</t>
  </si>
  <si>
    <t>&gt; Glättungsfilter</t>
  </si>
  <si>
    <t>&gt; Detailkontrastanhebung</t>
  </si>
  <si>
    <t xml:space="preserve">&gt; Digitale-Dichte-Optimierung </t>
  </si>
  <si>
    <t>- Aufrufen aller Testbilder für die Monitorprüfung nach DIN 6866-157 aus der Software möglich</t>
  </si>
  <si>
    <t>- Monitore belegbar mit beliebigen Videosignalen, z.B. Endoskopie sowie zur Anzeige von Bildern von Voruntersuchungen aus dem PACS</t>
  </si>
  <si>
    <t>- Videoeingänge für Endoskopie und Ultraschall in den Standards Composite, DVI/ HDMI, SD/HD/3G SDI</t>
  </si>
  <si>
    <t>- Interface für die HD- (High-Definition) Endoskopiebildgebung geeignet, Auflösung bei PAL und NTSC bis mindestens 1080 p (1920 x 1080, 50/60 Hz)</t>
  </si>
  <si>
    <t>- Es müssen beliebige Referenzbilder aus dem PACS und dem Gerätespeicher geladen und dargestellt werden können</t>
  </si>
  <si>
    <t>- Untertisch-Strahlenschutz (nur bei unterer Röhre)</t>
  </si>
  <si>
    <t>- Deckenhängender Oberkörperstrahlenschutz mit Doppelgelenkarm</t>
  </si>
  <si>
    <t>- Strahlenschutzscheibe im endourologischen Format mit mindestens 0,5 mm Bleigleichwert</t>
  </si>
  <si>
    <t>- Query/retrieve</t>
  </si>
  <si>
    <t>- Storage (SCU)</t>
  </si>
  <si>
    <t>- Storage commitment (SCU)</t>
  </si>
  <si>
    <t>- Modality worklist (SCU)</t>
  </si>
  <si>
    <t>- Modality performed procedure step (SCU)</t>
  </si>
  <si>
    <t>- Structured Report</t>
  </si>
  <si>
    <t>- Modality Performed Procedure Step (MPPS)</t>
  </si>
  <si>
    <t>- Basic Pront</t>
  </si>
  <si>
    <t>Technische Anforderungen für alle Komponenten des Systems</t>
  </si>
  <si>
    <t xml:space="preserve"> </t>
  </si>
  <si>
    <t>Es ist eine Schulung für die Durchführung der Qualitätssicherung (insbesondere Prüfung Bildqualität, Konstanzprüfungen) durchzuführen. Zur Qualitätssicherung notwendige spezielle / gerätebezogene Phantome, Prüfkörper und / oder Messmittel sind mit dem System (2 komplette Sätze pro geliefertem Gerätetyp) zu liefern. Dies schließt auch etwaige Service-Zugangspassworte ein.</t>
  </si>
  <si>
    <t>Schulung und Unterstützung der Anwender müssen umfassen Remote- und Präsenzschulungen durch Trainer, mindestens 2 x 3 Tage Applikationstraining nach Lieferung sowie unbeschränkter Zugriff auf etwaige Online-Trainings und E-Learning-Angebote des Herstellers</t>
  </si>
  <si>
    <t>Der Bieter führt innerhalb der klinischen und technischen Schulungen ebenfalls Schulungen der betroffenen Personengruppen (insbesondere Anwender, Medizintechnik) durch, die unter anderem die Einstellung und Feinabstimmung der Parameter des Geräts (z. B. Standby-Modus) betreffen, um den Stromverbrauch zu optimieren.</t>
  </si>
  <si>
    <t>Gewichtung (%)</t>
  </si>
  <si>
    <t>Bieter</t>
  </si>
  <si>
    <t>Beschaffung eines urologischen Röntgenarbeitsplatzes</t>
  </si>
  <si>
    <t>Übersicht Preisblatt</t>
  </si>
  <si>
    <t>Übersicht Bewertungsmatrix - Beispielauswertung</t>
  </si>
  <si>
    <r>
      <t xml:space="preserve">
Eine Dokumentation der tatsächlichen Ausfallzeiten des Gerätes im Fall von Störungen, die eine Entstörung oder Reparatur nach sich ziehen, ist durch den AN elektronisch in einem allgemeingültigen Anwenderprogramm (z.B. MS Office-Anwendung) zu führen und dem AG auf Verlangen vorzulegen. Die Ausfallzeit beginnt mit Eingang der Störmeldung beim AN und endet mit der Meldung des AN zur erneuten Betriebsbereitschaft des Gerätes und deren Bestätigung durch den AG. Eine Regelung zur Führung und Pflege dieser Dokumentation ist vor Inbetriebnahme mit dem AG abzustimmen. Der AG erwartet, dass den Anwendern das Gerät während der GZ zu </t>
    </r>
    <r>
      <rPr>
        <sz val="11"/>
        <color rgb="FFFF0000"/>
        <rFont val="Calibri"/>
        <family val="2"/>
        <scheme val="minor"/>
      </rPr>
      <t>98 %</t>
    </r>
    <r>
      <rPr>
        <sz val="11"/>
        <color rgb="FF000000"/>
        <rFont val="Calibri"/>
        <family val="2"/>
        <scheme val="minor"/>
      </rPr>
      <t xml:space="preserve"> zur Verfügung steht. Während der GZ durchgeführte Wartungen, Prüfungen, Kontrollen, Konstanz-Prüfungen, Eichungen, etc. werden nicht in Abzug gebracht </t>
    </r>
    <r>
      <rPr>
        <b/>
        <sz val="11"/>
        <color rgb="FF000000"/>
        <rFont val="Calibri"/>
        <family val="2"/>
        <scheme val="minor"/>
      </rPr>
      <t>(Pflicht)</t>
    </r>
    <r>
      <rPr>
        <sz val="11"/>
        <color rgb="FF000000"/>
        <rFont val="Calibri"/>
        <family val="2"/>
        <scheme val="minor"/>
      </rPr>
      <t xml:space="preserve">.
</t>
    </r>
  </si>
  <si>
    <r>
      <t xml:space="preserve">Bei den ab Pos. 02 beschriebenen Leistungen ist immer der Tageszeitraum angegeben, in dem die Leistung vom AN zu erbringen ist. Grundsätzlich wird hierbei unterschieden zwischen: 
•	</t>
    </r>
    <r>
      <rPr>
        <b/>
        <sz val="11"/>
        <color rgb="FF000000"/>
        <rFont val="Calibri"/>
        <family val="2"/>
        <scheme val="minor"/>
      </rPr>
      <t>Gerätebetriebszeit</t>
    </r>
    <r>
      <rPr>
        <sz val="11"/>
        <color rgb="FF000000"/>
        <rFont val="Calibri"/>
        <family val="2"/>
        <scheme val="minor"/>
      </rPr>
      <t xml:space="preserve"> (im Folgenden „GZ“): Montag bis Freitag, jeweils von</t>
    </r>
    <r>
      <rPr>
        <sz val="11"/>
        <color rgb="FFFF0000"/>
        <rFont val="Calibri"/>
        <family val="2"/>
        <scheme val="minor"/>
      </rPr>
      <t xml:space="preserve"> 8 bis 16</t>
    </r>
    <r>
      <rPr>
        <sz val="11"/>
        <color rgb="FF000000"/>
        <rFont val="Calibri"/>
        <family val="2"/>
        <scheme val="minor"/>
      </rPr>
      <t xml:space="preserve"> Uhr. 
In dieser Zeit setzt der Anwender das Gerät zur Patientenversorgung ein.
•	</t>
    </r>
    <r>
      <rPr>
        <b/>
        <sz val="11"/>
        <color rgb="FF000000"/>
        <rFont val="Calibri"/>
        <family val="2"/>
        <scheme val="minor"/>
      </rPr>
      <t>Servicezeit</t>
    </r>
    <r>
      <rPr>
        <sz val="11"/>
        <color rgb="FF000000"/>
        <rFont val="Calibri"/>
        <family val="2"/>
        <scheme val="minor"/>
      </rPr>
      <t xml:space="preserve"> (im Folgenden „SZ“): Montag bis Freitag, jeweils von </t>
    </r>
    <r>
      <rPr>
        <sz val="11"/>
        <color rgb="FFFF0000"/>
        <rFont val="Calibri"/>
        <family val="2"/>
        <scheme val="minor"/>
      </rPr>
      <t>8 bis 16</t>
    </r>
    <r>
      <rPr>
        <sz val="11"/>
        <color rgb="FF000000"/>
        <rFont val="Calibri"/>
        <family val="2"/>
        <scheme val="minor"/>
      </rPr>
      <t xml:space="preserve"> Uhr. 
Diese Zeit deckt den Zeitbereich ab, in dem der AG beim AN sowohl eine mit deutschsprachigem Personal besetzte Servicezentrale fernmündlich erreichen als auch auf Vor-Ort-Techniker des AN zurückgreifen kann.
•	</t>
    </r>
    <r>
      <rPr>
        <b/>
        <sz val="11"/>
        <color rgb="FF000000"/>
        <rFont val="Calibri"/>
        <family val="2"/>
        <scheme val="minor"/>
      </rPr>
      <t>Wartungszeit</t>
    </r>
    <r>
      <rPr>
        <sz val="11"/>
        <color rgb="FF000000"/>
        <rFont val="Calibri"/>
        <family val="2"/>
        <scheme val="minor"/>
      </rPr>
      <t xml:space="preserve"> (im Folgenden „WZ“): Samstag, jeweils von </t>
    </r>
    <r>
      <rPr>
        <sz val="11"/>
        <color rgb="FFFF0000"/>
        <rFont val="Calibri"/>
        <family val="2"/>
        <scheme val="minor"/>
      </rPr>
      <t>8 bis 16</t>
    </r>
    <r>
      <rPr>
        <sz val="11"/>
        <color rgb="FF000000"/>
        <rFont val="Calibri"/>
        <family val="2"/>
        <scheme val="minor"/>
      </rPr>
      <t xml:space="preserve"> Uhr. 
Die WZ steht speziell zur Verfügung, um Ausfälle bei der Patientenversorgung durch planbare Serviceeinsätze zu vermeiden.
</t>
    </r>
  </si>
  <si>
    <t>Hinweis: Die vollständigen Unterlagen sind mit Übergang in den Patientenbetrieb zu liefern.</t>
  </si>
  <si>
    <t>Vom Bieter sind Daten entsprechend der Anlagenübersicht zu folgenden Zeitpunkten im Projektverlauf bereitzustellen: 
- mit Angebotsabgabe
- mit technischer Abnahme
- mit Aufnahme des Patientenbetriebs
Der Bieter verpflichtet sich diese zeitgerecht und vollständig abzugeben.</t>
  </si>
  <si>
    <r>
      <t>Jahres-Gesamtsummen (in €, exkl</t>
    </r>
    <r>
      <rPr>
        <b/>
        <sz val="11"/>
        <color rgb="FFFF0000"/>
        <rFont val="Calibri"/>
        <family val="2"/>
        <scheme val="minor"/>
      </rPr>
      <t>.</t>
    </r>
    <r>
      <rPr>
        <b/>
        <sz val="11"/>
        <color rgb="FF000000"/>
        <rFont val="Calibri"/>
        <family val="2"/>
        <scheme val="minor"/>
      </rPr>
      <t xml:space="preserve"> der zum Zeitpunkt der Angabe gültigen MwSt.)</t>
    </r>
  </si>
  <si>
    <t>Kosten (in €, exkl. der zum Zeitpunkt der Angabe gültigen MwSt.)</t>
  </si>
  <si>
    <r>
      <t xml:space="preserve">
Alle notwendigen Ersatz- und Verschleißteile sowie die benötigten Betriebsmittel und verbrauchsabhängigen Kosten für die vom AN vorgeschriebene Instandhaltung und Instandsetzung sind ohne Zusatzkosten zur Verfügung zu stellen und einzubauen. Es sind ausschließlich Original-Ersatzteile des Herstellers zu verwenden.
</t>
    </r>
    <r>
      <rPr>
        <sz val="11"/>
        <rFont val="Calibri"/>
        <family val="2"/>
        <scheme val="minor"/>
      </rPr>
      <t>Ausgenommen davon sein soll:
- Röntgenröhre und weitere Vakuumteile
- Detektor</t>
    </r>
    <r>
      <rPr>
        <sz val="11"/>
        <color theme="1"/>
        <rFont val="Calibri"/>
        <family val="2"/>
        <scheme val="minor"/>
      </rPr>
      <t xml:space="preserve">
</t>
    </r>
  </si>
  <si>
    <r>
      <t xml:space="preserve">
Der AN stellt dem AG für Serviceperiode A seine fixe Preisliste über Ersatzteile und Verbrauchsmaterialien zur Verfügung. Die Prozentsätze sind entsprechend auszuweisen. Mit Beginn der Serviceperiode B ist eine aktuelle Version zur Verfügung zu stellen (</t>
    </r>
    <r>
      <rPr>
        <sz val="11"/>
        <rFont val="Calibri"/>
        <family val="2"/>
        <scheme val="minor"/>
      </rPr>
      <t>Pflicht</t>
    </r>
    <r>
      <rPr>
        <sz val="11"/>
        <color theme="1"/>
        <rFont val="Calibri"/>
        <family val="2"/>
        <scheme val="minor"/>
      </rPr>
      <t xml:space="preserve">).
</t>
    </r>
  </si>
  <si>
    <r>
      <t xml:space="preserve">Aktuelle Listenpreise und Reaktionszeiten für Arbeitseinsätze außerhalb einer Servicevereinbarung
(in €, </t>
    </r>
    <r>
      <rPr>
        <b/>
        <sz val="11"/>
        <color rgb="FFFF0000"/>
        <rFont val="Calibri"/>
        <family val="2"/>
        <scheme val="minor"/>
      </rPr>
      <t>incl.</t>
    </r>
    <r>
      <rPr>
        <b/>
        <sz val="11"/>
        <color theme="1"/>
        <rFont val="Calibri"/>
        <family val="2"/>
        <scheme val="minor"/>
      </rPr>
      <t xml:space="preserve"> der zum Zeitpunkt der Angabe gültigen MwSt.) (informativ):</t>
    </r>
  </si>
  <si>
    <t xml:space="preserve">Die folgenden Leistungen müssen den hygienischen Anforderungen im Krankenhausbetrieb genügen. Die Empfehlungen der Kommission für Krankenhaushygiene und Infektionsprävention des Robert-Koch-Instituts sind zu berücksichtigen. </t>
  </si>
  <si>
    <t xml:space="preserve">Alle Einrichtungsgegenstände müssen gegen die gängigen im Krankenhaus zur Reinigung und Flächendesinfektion verwendeten Mittel dauerhaft beständig sowie gegen Korrosion geschützt sein. </t>
  </si>
  <si>
    <t>Zurzeit stehen in der Uniklinik Köln folgende Desinfektionsmittel zur Verfügung (mit Angabe der üblichen Anwendungen und Konzentration). Eine Freigabe für mindestens einen der hier genannten Desinfektionsmittel gilt mit Angebotsabgabe als erteilt:</t>
  </si>
  <si>
    <t>Hinweise der Krankenhaushygiene der Uniklinik Köln:</t>
  </si>
  <si>
    <t>Bitte alle verwendbaren Reinigungs- und Desinfektionsmittel eintragen.</t>
  </si>
  <si>
    <t>- Mikrozid® universal Wipes (low alcohol, Schnelldesinfektion von Oberflächen, medizinischem Inventar und Medizinprodukten)
- Bacillol 30 Tissues (low alcohol, als Ersatz für Mikrozid® universal Wipes)
- Incidin™ Pro 0,5% (routinemäßige Desinfektion von Oberflächen, medizinischem Inventar und Medizinprodukten)
- Perform® (0.5% bis 3%, für besondere Desinfektionsmaßnahmen)
- Cleanisept® Wipes forte (anwendungsfertiges Produkt auf quaternärer Verbindung basierend, für Ultraschall-Sonden)
- Tristel Wipes ® (anwendungsfertiges, chlorhaltiges Produkt für spez. Medizinprodukte)
- Descogen liquid® (für die Aufbereitung von Inkubatoren in der Kinderklinik)
- Quartasept® plus (für Flächendesinfektion und Reinigung im Bereich der Lebensmittelbe- und verarbeitung)</t>
  </si>
  <si>
    <r>
      <t>Vor Demontage, Bohr- und Stemmarbeiten ist das Vorhandensein von Elektro-, Sanitär-, Heizungs-, Lüftungs- und Gas¬leitungen in dem entsprechenden Bereich zu prüfen. Alle vorhandenen Revisionspläne des AG können bei Bedarf eingesehen werden, sind jedoch aufgrund der Unvollständigkeit nur eingeschränkt bei der Beurteilung der Medienfrei¬heit mit einzubeziehen.
Im Bedarfsfall dürfen erst nach Abstimmung mit der Bauleitung sowie nach Prüfung des Leitungsverlaufs durch Öffnen der leitungsführenden Bauteile die Arbeiten ausgeführt werden.
Das Abstellen oder Abklemmen von Elektro-, Sanitär-, Heizungs- Lüftungs- und Gasleitungen erfolgt nach vorheriger Abstimmung mit der Bauleitung der AG durch den klinikinternen Betrieb oder durch beauftragte Fachfirmen des AG. Werden Leitungen beschädigt ist die Bauleitung des AG sofort zu informieren.	
Demontage und Entsorgung des bestehenden Syste</t>
    </r>
    <r>
      <rPr>
        <sz val="11"/>
        <rFont val="Calibri"/>
        <family val="2"/>
        <scheme val="minor"/>
      </rPr>
      <t>ms "MultiDiagnost Eleva" des Herstellers Philips</t>
    </r>
    <r>
      <rPr>
        <sz val="11"/>
        <color theme="1"/>
        <rFont val="Calibri"/>
        <family val="2"/>
        <scheme val="minor"/>
      </rPr>
      <t xml:space="preserve"> inkl. zusätzlicher Gerätekomponenten (z.B Technikkomponenten, Fußschalter, Elektrounterverteilung des Systems).
Die Demontage findet gemäß Gesamterminplan in Absprache mit dem AG statt. Dem AG ist ein Entsorgungsnachweis zu liefern. Die Entsorgung von eventuell verbauten Datenträgern ist nach Angaben der UK-IT durchzuführen.	</t>
    </r>
  </si>
  <si>
    <t>Es ist eine Schulung für die hausinternen (MED-)IT muss anzubieten, diese muss mindestens umfassen:
- Remote-Betreuung, Störmeldung, Erstmaßnahmen
- Domänenintegration der Systeme
- Verhalten bei Systemausfall / Reboot
- Schnittstellen / Anbindungen und Datenflüsse an Kliniksysteme wie z.B. KIS, RIS und PACS
- Updatemanagement
- Sicherheitslösungen
- Redundanzkonzepte, Virtualisierung</t>
  </si>
  <si>
    <t>strahlungsfreie Einblendung und Patientenpositionierung:
Darstellung der Blendenstellung im letzten Durchleuchtungsbild und Berücksichtigung der reale Bewegungen des Tisches und Patienten = 10 Punktzahl
Darstellung der Blendenstellung im letzten Durchleuchtungsbild = 5 Punktzahl
Sonstige Form der strahlungsfreien Einblendung = 0 Zusatzpunkte 
Bei Nicht Erfüllung = Ausschluss vom Vergabeverfahren</t>
  </si>
  <si>
    <t>Strahlungsfreie Einstellung des Durchleuchtungsbereiches:
mittels Lichtvisier und Laserkreuz = 10 Punkte
nur mit Lichtvisier = 5 Punkte
nur mit Laserkreuz = 0 Punkte 
Bei Nicht Erfüllung = Ausschluss vom Vergabeverfahren</t>
  </si>
  <si>
    <t>Summe Punkte Bewertungskriterien</t>
  </si>
  <si>
    <t>Punktwert Bewertungskriterien</t>
  </si>
  <si>
    <t>Jeder Bieter erhält als Punktzahl die Summe an Punkten, die durch die Beantwortung der Bewertungskriterien im Leistungsverzeichnis erreicht wurden.</t>
  </si>
  <si>
    <t>Beschreibung Kriterium
Erfüllungsweise 1 = X Punkten
Erfüllungweise 2 = X Punkten</t>
  </si>
  <si>
    <t>gemäß Erfüllungsweise</t>
  </si>
  <si>
    <t>Folgende Antwortkategorien stehen für Muss-Kriterien zur Auswahl:</t>
  </si>
  <si>
    <r>
      <rPr>
        <sz val="11"/>
        <rFont val="Calibri"/>
        <family val="2"/>
        <scheme val="minor"/>
      </rPr>
      <t xml:space="preserve">Antwortkategorie </t>
    </r>
    <r>
      <rPr>
        <b/>
        <sz val="11"/>
        <rFont val="Calibri"/>
        <family val="2"/>
        <scheme val="minor"/>
      </rPr>
      <t>"Nein":</t>
    </r>
    <r>
      <rPr>
        <sz val="11"/>
        <rFont val="Calibri"/>
        <family val="2"/>
        <scheme val="minor"/>
      </rPr>
      <t xml:space="preserve"> Wählen Sie diese Antwort, wenn die Funktionalität nicht vorhanden ist, nicht bereitstellbar ist, nicht anbietbar ist oder die gewünschte Vorgehensweise nicht realisiert werden kann.
Eine Beantwortung mit "Nein" zum Ausschluss des Angebots.</t>
    </r>
    <r>
      <rPr>
        <sz val="11"/>
        <color theme="1"/>
        <rFont val="Calibri"/>
        <family val="2"/>
        <scheme val="minor"/>
      </rPr>
      <t xml:space="preserve">
</t>
    </r>
  </si>
  <si>
    <t>Punkte</t>
  </si>
  <si>
    <t>max. Punktzahl:</t>
  </si>
  <si>
    <t>Es ist verpflichtend ein Einweisungs- und Lernprogramm für das E-Learning-Tool im Dateiformat SCORM (Sharable Content Object Reference Model) bereitzustellen. Alternativ kann der Bieter ein eigenen online Schulungs-Tool oder Schulungsvideos bereitstellen.</t>
  </si>
  <si>
    <t>- Größe des Flachdetektors (aktive Fläche) min. 400 x 400 mm</t>
  </si>
  <si>
    <t>Der Bieter mit den günstigsten Gesamtnettokosten bekommt die maximale Punktzahl. Der Bieter mit den höchsten Gesamtnettokosten bekommt 0 Punkte. Die Nächstbietenden werden linear ins Verhältnis gesetzt.</t>
  </si>
  <si>
    <t>Vorrausgesetzt alle Muss-Kriterien sind erfüllt erhält gemäß Beispiel Bieter 1 den Zuschlag.</t>
  </si>
  <si>
    <t>Aufnahme des vorhandener Endoskopie-Prozessors und Lichtquelle</t>
  </si>
  <si>
    <r>
      <t xml:space="preserve">
Durchführung aller verpflichtenden sowie vom Hersteller vorgeschriebenen und empfohlenen </t>
    </r>
    <r>
      <rPr>
        <b/>
        <sz val="11"/>
        <color theme="1"/>
        <rFont val="Calibri"/>
        <family val="2"/>
        <scheme val="minor"/>
      </rPr>
      <t>Prüfungen</t>
    </r>
    <r>
      <rPr>
        <sz val="11"/>
        <color theme="1"/>
        <rFont val="Calibri"/>
        <family val="2"/>
        <scheme val="minor"/>
      </rPr>
      <t xml:space="preserve"> und präventiv technischen Kontrollen – wie z.B. sicherheitstechnische, messtechnische und elektrische Überprüfungen, Kalibrierungen, Qualitätssicherungsmaßnahmen, CTDI-Messungen sowie erforderliche Konstanzprüfungen nach RöV an Röntgengeräten und an Befundungsmonitoren (soweit zu den Anlagen gehörend) – durch den AN, für alle Bestandteile der installierten Hard- und Software, inkl. der Bereitstellung aller erforderlichen Mess- und Prüfmittel, während der </t>
    </r>
    <r>
      <rPr>
        <b/>
        <sz val="11"/>
        <color theme="1"/>
        <rFont val="Calibri"/>
        <family val="2"/>
        <scheme val="minor"/>
      </rPr>
      <t>SZ</t>
    </r>
    <r>
      <rPr>
        <sz val="11"/>
        <color theme="1"/>
        <rFont val="Calibri"/>
        <family val="2"/>
        <scheme val="minor"/>
      </rPr>
      <t xml:space="preserve">. 
</t>
    </r>
  </si>
  <si>
    <t>Schnittstellen- und Applikationskontrolle für Sana-IT-Betriebsmittel und zum Schutz vor Schadsoftware</t>
  </si>
  <si>
    <t>Kosten € exkl. MwSt.</t>
  </si>
  <si>
    <t>Kosten € inkl. MwSt.</t>
  </si>
  <si>
    <r>
      <t xml:space="preserve">
In dieser Anlage zum Leistungsverzei</t>
    </r>
    <r>
      <rPr>
        <sz val="11"/>
        <rFont val="Calibri"/>
        <family val="2"/>
        <scheme val="minor"/>
      </rPr>
      <t>chnis für Urologischen Arbeitsplatz inkl. aller zugehörigen und mitgelieferten Systemkomponenten</t>
    </r>
    <r>
      <rPr>
        <sz val="11"/>
        <color rgb="FF000000"/>
        <rFont val="Calibri"/>
        <family val="2"/>
        <scheme val="minor"/>
      </rPr>
      <t xml:space="preserve"> wird der Leistungsumfang im Bereich „Wartung / Reparatur / Service“ beschrieben, den der Auftraggeber (im Folgenden „AG“) für das zu beschaffende Gerät / System verlangt. 
Alle in dieser Anlage </t>
    </r>
    <r>
      <rPr>
        <b/>
        <sz val="11"/>
        <color rgb="FF000000"/>
        <rFont val="Calibri"/>
        <family val="2"/>
        <scheme val="minor"/>
      </rPr>
      <t>nicht</t>
    </r>
    <r>
      <rPr>
        <sz val="11"/>
        <color rgb="FF000000"/>
        <rFont val="Calibri"/>
        <family val="2"/>
        <scheme val="minor"/>
      </rPr>
      <t xml:space="preserve"> mit Einzelpreisen abgefragten Leistungen sind vom Auftragnehmer (im Folgenden „AN“) 
in den jeweiligen „Jahres-Gesamtpreis“ einzurechnen.
Mit „</t>
    </r>
    <r>
      <rPr>
        <b/>
        <sz val="11"/>
        <color rgb="FF000000"/>
        <rFont val="Calibri"/>
        <family val="2"/>
        <scheme val="minor"/>
      </rPr>
      <t>Muss-Kriterium</t>
    </r>
    <r>
      <rPr>
        <sz val="11"/>
        <color rgb="FF000000"/>
        <rFont val="Calibri"/>
        <family val="2"/>
        <scheme val="minor"/>
      </rPr>
      <t>“ gekennzeichnete Bereiche dieser Anlage sind vom AN verpflichtend im Rahmen des „Jahres-Gesamtpreises“ zu leisten. 
Der AN kann dem AG diese Leistungen i.S.v. „Leistungs-Upgrade“ über den mit „Pflicht“ gekennzeichnete Umfang hinaus zur Verfügung stellen. Hiermit ggf. verbundene Mehrkosten sind in den „Jahres-Gesamtpreis“ einzurechnen. 
Mit „</t>
    </r>
    <r>
      <rPr>
        <b/>
        <sz val="11"/>
        <color rgb="FF000000"/>
        <rFont val="Calibri"/>
        <family val="2"/>
        <scheme val="minor"/>
      </rPr>
      <t>Information</t>
    </r>
    <r>
      <rPr>
        <sz val="11"/>
        <color rgb="FF000000"/>
        <rFont val="Calibri"/>
        <family val="2"/>
        <scheme val="minor"/>
      </rPr>
      <t xml:space="preserve">“ gekennzeichnete Bereiche dienen der Information des AG und werden dann verpflichtend für den AN, wenn sie vom AG in der zu erstellenden Servicevereinbarung kostenpflichtig (zusätzlich zum „Jahres-Gesamtpreis“) mit beauftragt werden.
</t>
    </r>
  </si>
  <si>
    <r>
      <t xml:space="preserve">Grundlage für diese Leistungsbeschreibung ist die Maßnahmenbeschreibung. In dieser werden die Bedingungen für Arbeiten am UKK sowie die Installation des nachfolgend beschriebenen Systems dargelegt. 
Dieses Leistungsverzeichnis gliedert sich nun in folgende Punkte:
</t>
    </r>
    <r>
      <rPr>
        <b/>
        <sz val="11"/>
        <color theme="1"/>
        <rFont val="Calibri"/>
        <family val="2"/>
        <scheme val="minor"/>
      </rPr>
      <t>1. Einführung:</t>
    </r>
    <r>
      <rPr>
        <sz val="11"/>
        <color theme="1"/>
        <rFont val="Calibri"/>
        <family val="2"/>
        <scheme val="minor"/>
      </rPr>
      <t xml:space="preserve"> Beschreibung Bewertungsverfahren und Ausfüllhilfe des Leistungsverzeichnisses
</t>
    </r>
    <r>
      <rPr>
        <b/>
        <sz val="11"/>
        <color theme="1"/>
        <rFont val="Calibri"/>
        <family val="2"/>
        <scheme val="minor"/>
      </rPr>
      <t>2. Leistungsverzeichnis:</t>
    </r>
    <r>
      <rPr>
        <sz val="11"/>
        <color theme="1"/>
        <rFont val="Calibri"/>
        <family val="2"/>
        <scheme val="minor"/>
      </rPr>
      <t xml:space="preserve"> Spezifikation der anzubietenden Systeme und Preisabfrage - </t>
    </r>
    <r>
      <rPr>
        <sz val="11"/>
        <color rgb="FFFF0000"/>
        <rFont val="Calibri"/>
        <family val="2"/>
        <scheme val="minor"/>
      </rPr>
      <t>vom Bieter auszufüllen</t>
    </r>
    <r>
      <rPr>
        <sz val="11"/>
        <color theme="1"/>
        <rFont val="Calibri"/>
        <family val="2"/>
        <scheme val="minor"/>
      </rPr>
      <t xml:space="preserve">
</t>
    </r>
    <r>
      <rPr>
        <b/>
        <sz val="11"/>
        <color theme="1"/>
        <rFont val="Calibri"/>
        <family val="2"/>
        <scheme val="minor"/>
      </rPr>
      <t>3. Service/ Warung:</t>
    </r>
    <r>
      <rPr>
        <sz val="11"/>
        <color theme="1"/>
        <rFont val="Calibri"/>
        <family val="2"/>
        <scheme val="minor"/>
      </rPr>
      <t xml:space="preserve"> Spezifikation der geforderten Service- und Wartungsleistungen für die anzubietenden Systeme - </t>
    </r>
    <r>
      <rPr>
        <sz val="11"/>
        <color rgb="FFFF0000"/>
        <rFont val="Calibri"/>
        <family val="2"/>
        <scheme val="minor"/>
      </rPr>
      <t>vom Bieter auszufüllen</t>
    </r>
    <r>
      <rPr>
        <b/>
        <sz val="11"/>
        <color theme="1"/>
        <rFont val="Calibri"/>
        <family val="2"/>
        <scheme val="minor"/>
      </rPr>
      <t xml:space="preserve">
4. Preisblatt:</t>
    </r>
    <r>
      <rPr>
        <sz val="11"/>
        <color theme="1"/>
        <rFont val="Calibri"/>
        <family val="2"/>
        <scheme val="minor"/>
      </rPr>
      <t xml:space="preserve"> Übersicht Gesamtkosten
</t>
    </r>
    <r>
      <rPr>
        <b/>
        <sz val="11"/>
        <color theme="1"/>
        <rFont val="Calibri"/>
        <family val="2"/>
        <scheme val="minor"/>
      </rPr>
      <t>5. Wertungsblatt - Beispiel:</t>
    </r>
    <r>
      <rPr>
        <sz val="11"/>
        <color theme="1"/>
        <rFont val="Calibri"/>
        <family val="2"/>
        <scheme val="minor"/>
      </rPr>
      <t xml:space="preserve"> Übersicht Bewertungsmatrix - Beispielauswertung
Die in Blatt 2 Leistungsverzeichnis und Blatt 3 Service/Wartung vom Bieter auszufüllenden Felder sind bearbeitbar.
Alle nicht zu bearbeitenden Felder sind für die Bieter gesperrt.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</si>
</sst>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43" formatCode="_-* #,##0.00_-;\-* #,##0.00_-;_-* &quot;-&quot;??_-;_-@_-"/>
    <numFmt numFmtId="164" formatCode="0.0\ &quot;Punkt(e)&quot;"/>
    <numFmt numFmtId="165" formatCode="#,##0.00\ &quot;€&quot;"/>
    <numFmt numFmtId="166" formatCode="#,##0&quot; Stk.&quot;"/>
    <numFmt numFmtId="167" formatCode="#,##0&quot; PT&quot;"/>
    <numFmt numFmtId="168" formatCode="_-* #,##0.00\ _€_-;\-* #,##0.00\ _€_-;_-* &quot;-&quot;??\ _€_-;_-@_-"/>
    <numFmt numFmtId="169" formatCode="0.0"/>
  </numFmts>
  <fonts count="47"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70C0"/>
      <name val="Calibri"/>
      <family val="2"/>
      <scheme val="minor"/>
    </font>
    <font>
      <sz val="15"/>
      <color theme="0"/>
      <name val="Calibri"/>
      <family val="2"/>
      <scheme val="minor"/>
    </font>
    <font>
      <b/>
      <sz val="15"/>
      <color theme="0"/>
      <name val="Calibri"/>
      <family val="2"/>
      <scheme val="minor"/>
    </font>
    <font>
      <b/>
      <sz val="15"/>
      <color rgb="FFFFFF00"/>
      <name val="Calibri"/>
      <family val="2"/>
      <scheme val="minor"/>
    </font>
    <font>
      <b/>
      <u/>
      <sz val="11"/>
      <color theme="1"/>
      <name val="Calibri"/>
      <family val="2"/>
      <scheme val="minor"/>
    </font>
    <font>
      <sz val="11"/>
      <color theme="1"/>
      <name val="Calibri"/>
      <family val="2"/>
      <scheme val="minor"/>
    </font>
    <font>
      <sz val="12"/>
      <color theme="1"/>
      <name val="Calibri"/>
      <family val="2"/>
      <scheme val="minor"/>
    </font>
    <font>
      <b/>
      <sz val="14"/>
      <color theme="0"/>
      <name val="Calibri"/>
      <family val="2"/>
      <scheme val="minor"/>
    </font>
    <font>
      <sz val="11"/>
      <color rgb="FF000000"/>
      <name val="Calibri"/>
      <family val="2"/>
      <scheme val="minor"/>
    </font>
    <font>
      <sz val="11"/>
      <color rgb="FF494949"/>
      <name val="Arial"/>
      <family val="2"/>
    </font>
    <font>
      <b/>
      <sz val="14"/>
      <color rgb="FFFF0000"/>
      <name val="Calibri"/>
      <family val="2"/>
      <scheme val="minor"/>
    </font>
    <font>
      <sz val="11"/>
      <color rgb="FFFF0000"/>
      <name val="Arial"/>
      <family val="2"/>
    </font>
    <font>
      <sz val="11"/>
      <color rgb="FF0000FF"/>
      <name val="Calibri"/>
      <family val="2"/>
      <scheme val="minor"/>
    </font>
    <font>
      <b/>
      <sz val="11"/>
      <color rgb="FF0000FF"/>
      <name val="Calibri"/>
      <family val="2"/>
      <scheme val="minor"/>
    </font>
    <font>
      <sz val="15"/>
      <color rgb="FFFF0000"/>
      <name val="Calibri"/>
      <family val="2"/>
      <scheme val="minor"/>
    </font>
    <font>
      <b/>
      <sz val="15"/>
      <color rgb="FFFF0000"/>
      <name val="Calibri"/>
      <family val="2"/>
      <scheme val="minor"/>
    </font>
    <font>
      <b/>
      <sz val="11"/>
      <color theme="4"/>
      <name val="Calibri"/>
      <family val="2"/>
      <scheme val="minor"/>
    </font>
    <font>
      <sz val="11"/>
      <color rgb="FF0070C0"/>
      <name val="Calibri"/>
      <family val="2"/>
      <scheme val="minor"/>
    </font>
    <font>
      <b/>
      <sz val="16"/>
      <color rgb="FF000000"/>
      <name val="Calibri"/>
      <family val="2"/>
      <scheme val="minor"/>
    </font>
    <font>
      <b/>
      <sz val="14"/>
      <color rgb="FFFFFFFF"/>
      <name val="Calibri"/>
      <family val="2"/>
      <scheme val="minor"/>
    </font>
    <font>
      <sz val="10"/>
      <name val="Arial"/>
      <family val="2"/>
    </font>
    <font>
      <b/>
      <sz val="10"/>
      <name val="Arial"/>
      <family val="2"/>
    </font>
    <font>
      <sz val="10"/>
      <name val="Arial"/>
    </font>
    <font>
      <b/>
      <sz val="20"/>
      <color rgb="FF3366FF"/>
      <name val="Arial"/>
      <family val="2"/>
    </font>
    <font>
      <b/>
      <sz val="10"/>
      <color theme="1"/>
      <name val="Arial"/>
      <family val="2"/>
    </font>
    <font>
      <b/>
      <sz val="14"/>
      <color rgb="FFFF0000"/>
      <name val="Arial"/>
      <family val="2"/>
    </font>
    <font>
      <sz val="12"/>
      <name val="Arial"/>
      <family val="2"/>
    </font>
    <font>
      <sz val="10"/>
      <color theme="1"/>
      <name val="Arial"/>
      <family val="2"/>
    </font>
    <font>
      <sz val="14"/>
      <color indexed="10"/>
      <name val="Arial"/>
      <family val="2"/>
    </font>
    <font>
      <u/>
      <sz val="10"/>
      <name val="Arial"/>
      <family val="2"/>
    </font>
    <font>
      <u/>
      <sz val="12"/>
      <name val="Arial"/>
      <family val="2"/>
    </font>
    <font>
      <u/>
      <sz val="14"/>
      <name val="Arial"/>
      <family val="2"/>
    </font>
    <font>
      <sz val="14"/>
      <name val="Arial"/>
      <family val="2"/>
    </font>
    <font>
      <b/>
      <u/>
      <sz val="12"/>
      <name val="Arial"/>
      <family val="2"/>
    </font>
    <font>
      <b/>
      <u/>
      <sz val="10"/>
      <name val="Arial"/>
      <family val="2"/>
    </font>
    <font>
      <sz val="8"/>
      <name val="Calibri"/>
      <family val="2"/>
      <scheme val="minor"/>
    </font>
    <font>
      <sz val="11"/>
      <color theme="0"/>
      <name val="Calibri"/>
      <family val="2"/>
      <scheme val="minor"/>
    </font>
    <font>
      <b/>
      <sz val="11"/>
      <color theme="0"/>
      <name val="Calibri"/>
      <family val="2"/>
      <scheme val="minor"/>
    </font>
    <font>
      <sz val="10"/>
      <color theme="1"/>
      <name val="Calibri"/>
      <family val="2"/>
      <scheme val="minor"/>
    </font>
    <font>
      <b/>
      <sz val="11"/>
      <color rgb="FF000000"/>
      <name val="Calibri"/>
      <family val="2"/>
      <scheme val="minor"/>
    </font>
    <font>
      <u/>
      <sz val="11"/>
      <color theme="1"/>
      <name val="Calibri"/>
      <family val="2"/>
      <scheme val="minor"/>
    </font>
    <font>
      <b/>
      <sz val="11"/>
      <color rgb="FFFF0000"/>
      <name val="Calibri"/>
      <family val="2"/>
      <scheme val="minor"/>
    </font>
  </fonts>
  <fills count="23">
    <fill>
      <patternFill patternType="none"/>
    </fill>
    <fill>
      <patternFill patternType="gray125"/>
    </fill>
    <fill>
      <patternFill patternType="solid">
        <fgColor rgb="FFF8F8F8"/>
        <bgColor indexed="64"/>
      </patternFill>
    </fill>
    <fill>
      <patternFill patternType="solid">
        <fgColor rgb="FF002060"/>
        <bgColor indexed="64"/>
      </patternFill>
    </fill>
    <fill>
      <patternFill patternType="solid">
        <fgColor rgb="FFFFFF00"/>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FFCC"/>
        <bgColor rgb="FFFFFFCC"/>
      </patternFill>
    </fill>
    <fill>
      <patternFill patternType="solid">
        <fgColor rgb="FFFFFFFF"/>
        <bgColor indexed="64"/>
      </patternFill>
    </fill>
    <fill>
      <patternFill patternType="solid">
        <fgColor theme="1"/>
        <bgColor indexed="64"/>
      </patternFill>
    </fill>
    <fill>
      <patternFill patternType="solid">
        <fgColor theme="4" tint="0.39997558519241921"/>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rgb="FFF8F8F8"/>
        <bgColor rgb="FF000000"/>
      </patternFill>
    </fill>
    <fill>
      <patternFill patternType="solid">
        <fgColor rgb="FFE7E6E6"/>
        <bgColor rgb="FF000000"/>
      </patternFill>
    </fill>
    <fill>
      <patternFill patternType="solid">
        <fgColor rgb="FFFFE699"/>
        <bgColor rgb="FF000000"/>
      </patternFill>
    </fill>
    <fill>
      <patternFill patternType="solid">
        <fgColor rgb="FF9BC2E6"/>
        <bgColor rgb="FF000000"/>
      </patternFill>
    </fill>
    <fill>
      <patternFill patternType="solid">
        <fgColor rgb="FF000000"/>
        <bgColor rgb="FF000000"/>
      </patternFill>
    </fill>
    <fill>
      <patternFill patternType="solid">
        <fgColor theme="4" tint="0.59999389629810485"/>
        <bgColor indexed="64"/>
      </patternFill>
    </fill>
    <fill>
      <patternFill patternType="solid">
        <fgColor theme="6" tint="0.39997558519241921"/>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thin">
        <color indexed="64"/>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indexed="64"/>
      </bottom>
      <diagonal/>
    </border>
    <border>
      <left/>
      <right style="medium">
        <color auto="1"/>
      </right>
      <top/>
      <bottom/>
      <diagonal/>
    </border>
    <border>
      <left/>
      <right style="medium">
        <color indexed="64"/>
      </right>
      <top/>
      <bottom style="medium">
        <color indexed="64"/>
      </bottom>
      <diagonal/>
    </border>
    <border>
      <left/>
      <right/>
      <top style="thin">
        <color theme="0"/>
      </top>
      <bottom style="thin">
        <color theme="0"/>
      </bottom>
      <diagonal/>
    </border>
    <border>
      <left style="thin">
        <color indexed="64"/>
      </left>
      <right/>
      <top style="medium">
        <color indexed="64"/>
      </top>
      <bottom/>
      <diagonal/>
    </border>
    <border>
      <left style="thin">
        <color theme="1"/>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1"/>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indexed="64"/>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808080"/>
      </left>
      <right style="thin">
        <color theme="0"/>
      </right>
      <top style="thin">
        <color rgb="FFFFFFFF"/>
      </top>
      <bottom/>
      <diagonal/>
    </border>
    <border>
      <left style="thin">
        <color rgb="FF808080"/>
      </left>
      <right style="thin">
        <color theme="0"/>
      </right>
      <top/>
      <bottom style="thin">
        <color rgb="FFFFFFFF"/>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top/>
      <bottom style="medium">
        <color indexed="64"/>
      </bottom>
      <diagonal/>
    </border>
    <border>
      <left style="thin">
        <color rgb="FF002060"/>
      </left>
      <right/>
      <top style="thin">
        <color rgb="FF002060"/>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theme="0"/>
      </left>
      <right style="thin">
        <color theme="0"/>
      </right>
      <top style="thin">
        <color theme="0" tint="-0.24994659260841701"/>
      </top>
      <bottom/>
      <diagonal/>
    </border>
    <border>
      <left style="thin">
        <color theme="0"/>
      </left>
      <right style="thin">
        <color theme="0"/>
      </right>
      <top/>
      <bottom style="thin">
        <color theme="0" tint="-0.24994659260841701"/>
      </bottom>
      <diagonal/>
    </border>
    <border>
      <left style="thin">
        <color theme="0"/>
      </left>
      <right style="thin">
        <color theme="0"/>
      </right>
      <top style="thin">
        <color indexed="64"/>
      </top>
      <bottom style="thin">
        <color indexed="64"/>
      </bottom>
      <diagonal/>
    </border>
    <border>
      <left style="medium">
        <color indexed="64"/>
      </left>
      <right style="thin">
        <color theme="0"/>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diagonal/>
    </border>
    <border>
      <left style="medium">
        <color indexed="64"/>
      </left>
      <right style="thin">
        <color theme="0"/>
      </right>
      <top style="thin">
        <color theme="0" tint="-0.24994659260841701"/>
      </top>
      <bottom style="thin">
        <color theme="0" tint="-0.24994659260841701"/>
      </bottom>
      <diagonal/>
    </border>
    <border>
      <left style="thin">
        <color theme="0"/>
      </left>
      <right style="medium">
        <color indexed="64"/>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int="-0.24994659260841701"/>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int="-0.24994659260841701"/>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right style="thin">
        <color theme="0"/>
      </right>
      <top/>
      <bottom/>
      <diagonal/>
    </border>
    <border>
      <left style="thin">
        <color theme="0"/>
      </left>
      <right/>
      <top/>
      <bottom/>
      <diagonal/>
    </border>
    <border>
      <left style="medium">
        <color indexed="64"/>
      </left>
      <right style="thin">
        <color theme="0"/>
      </right>
      <top/>
      <bottom style="medium">
        <color indexed="64"/>
      </bottom>
      <diagonal/>
    </border>
    <border>
      <left/>
      <right style="medium">
        <color indexed="64"/>
      </right>
      <top style="medium">
        <color indexed="64"/>
      </top>
      <bottom/>
      <diagonal/>
    </border>
    <border>
      <left style="medium">
        <color indexed="64"/>
      </left>
      <right style="thin">
        <color theme="0"/>
      </right>
      <top style="thin">
        <color theme="0" tint="-0.24994659260841701"/>
      </top>
      <bottom/>
      <diagonal/>
    </border>
    <border>
      <left/>
      <right style="thin">
        <color theme="0"/>
      </right>
      <top style="medium">
        <color indexed="64"/>
      </top>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right style="thin">
        <color theme="0"/>
      </right>
      <top style="medium">
        <color indexed="64"/>
      </top>
      <bottom style="thin">
        <color theme="0"/>
      </bottom>
      <diagonal/>
    </border>
    <border>
      <left/>
      <right style="thin">
        <color theme="0"/>
      </right>
      <top style="thin">
        <color theme="0"/>
      </top>
      <bottom style="medium">
        <color indexed="64"/>
      </bottom>
      <diagonal/>
    </border>
    <border>
      <left/>
      <right style="thin">
        <color theme="0"/>
      </right>
      <top/>
      <bottom style="thin">
        <color theme="0"/>
      </bottom>
      <diagonal/>
    </border>
    <border>
      <left/>
      <right style="thin">
        <color theme="0"/>
      </right>
      <top style="thin">
        <color indexed="64"/>
      </top>
      <bottom style="thin">
        <color indexed="64"/>
      </bottom>
      <diagonal/>
    </border>
    <border>
      <left style="medium">
        <color indexed="64"/>
      </left>
      <right style="medium">
        <color indexed="64"/>
      </right>
      <top style="thin">
        <color theme="0" tint="-0.24994659260841701"/>
      </top>
      <bottom/>
      <diagonal/>
    </border>
    <border>
      <left/>
      <right style="thin">
        <color theme="0"/>
      </right>
      <top style="thin">
        <color theme="0"/>
      </top>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medium">
        <color indexed="64"/>
      </left>
      <right style="medium">
        <color indexed="64"/>
      </right>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int="-0.24994659260841701"/>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medium">
        <color indexed="64"/>
      </left>
      <right style="medium">
        <color indexed="64"/>
      </right>
      <top style="medium">
        <color indexed="64"/>
      </top>
      <bottom style="thin">
        <color theme="0" tint="-0.24994659260841701"/>
      </bottom>
      <diagonal/>
    </border>
    <border>
      <left style="thin">
        <color theme="0"/>
      </left>
      <right style="thin">
        <color theme="0"/>
      </right>
      <top style="medium">
        <color indexed="64"/>
      </top>
      <bottom style="thin">
        <color theme="0" tint="-0.24994659260841701"/>
      </bottom>
      <diagonal/>
    </border>
    <border>
      <left style="thin">
        <color theme="0"/>
      </left>
      <right style="medium">
        <color indexed="64"/>
      </right>
      <top style="thin">
        <color indexed="64"/>
      </top>
      <bottom style="thin">
        <color indexed="64"/>
      </bottom>
      <diagonal/>
    </border>
    <border>
      <left style="medium">
        <color indexed="64"/>
      </left>
      <right style="medium">
        <color indexed="64"/>
      </right>
      <top style="thin">
        <color indexed="64"/>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style="thin">
        <color theme="0"/>
      </top>
      <bottom/>
      <diagonal/>
    </border>
    <border>
      <left style="thin">
        <color theme="0"/>
      </left>
      <right style="medium">
        <color indexed="64"/>
      </right>
      <top style="thin">
        <color indexed="64"/>
      </top>
      <bottom style="thin">
        <color theme="0"/>
      </bottom>
      <diagonal/>
    </border>
    <border>
      <left style="thin">
        <color theme="0"/>
      </left>
      <right style="medium">
        <color indexed="64"/>
      </right>
      <top style="thin">
        <color theme="0"/>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theme="0"/>
      </right>
      <top style="thin">
        <color indexed="64"/>
      </top>
      <bottom style="thin">
        <color theme="0" tint="-0.24994659260841701"/>
      </bottom>
      <diagonal/>
    </border>
    <border>
      <left style="thin">
        <color theme="0"/>
      </left>
      <right style="medium">
        <color indexed="64"/>
      </right>
      <top style="thin">
        <color indexed="64"/>
      </top>
      <bottom/>
      <diagonal/>
    </border>
    <border>
      <left style="medium">
        <color indexed="64"/>
      </left>
      <right style="thin">
        <color theme="0"/>
      </right>
      <top style="thin">
        <color theme="0" tint="-0.24994659260841701"/>
      </top>
      <bottom style="thin">
        <color indexed="64"/>
      </bottom>
      <diagonal/>
    </border>
    <border>
      <left style="thin">
        <color theme="0"/>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theme="0"/>
      </right>
      <top/>
      <bottom/>
      <diagonal/>
    </border>
    <border>
      <left style="medium">
        <color indexed="64"/>
      </left>
      <right style="thin">
        <color theme="0"/>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3">
    <xf numFmtId="0" fontId="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25" fillId="0" borderId="0"/>
    <xf numFmtId="0" fontId="25" fillId="0" borderId="0"/>
    <xf numFmtId="0" fontId="11" fillId="0" borderId="0"/>
    <xf numFmtId="0" fontId="10" fillId="0" borderId="0"/>
    <xf numFmtId="0" fontId="11" fillId="0" borderId="0"/>
    <xf numFmtId="0" fontId="10" fillId="0" borderId="0"/>
    <xf numFmtId="9" fontId="10" fillId="0" borderId="0" applyFont="0" applyFill="0" applyBorder="0" applyAlignment="0" applyProtection="0"/>
    <xf numFmtId="0" fontId="27" fillId="0" borderId="0"/>
    <xf numFmtId="168" fontId="32" fillId="0" borderId="0" applyFont="0" applyFill="0" applyBorder="0" applyAlignment="0" applyProtection="0"/>
  </cellStyleXfs>
  <cellXfs count="539">
    <xf numFmtId="0" fontId="0" fillId="0" borderId="0" xfId="0"/>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6" xfId="0" applyFont="1" applyFill="1" applyBorder="1" applyAlignment="1">
      <alignment horizontal="left" vertical="center" wrapText="1"/>
    </xf>
    <xf numFmtId="0" fontId="7" fillId="3" borderId="6" xfId="0" applyFont="1" applyFill="1" applyBorder="1" applyAlignment="1">
      <alignment horizontal="left" vertical="center"/>
    </xf>
    <xf numFmtId="0" fontId="8" fillId="3" borderId="6" xfId="0" applyFont="1" applyFill="1" applyBorder="1" applyAlignment="1">
      <alignment horizontal="left" vertical="center"/>
    </xf>
    <xf numFmtId="0" fontId="0" fillId="0" borderId="1" xfId="0" applyBorder="1" applyAlignment="1">
      <alignment horizontal="left" vertical="center"/>
    </xf>
    <xf numFmtId="0" fontId="9" fillId="0" borderId="1" xfId="0" applyFont="1" applyBorder="1" applyAlignment="1">
      <alignment horizontal="left" vertical="center"/>
    </xf>
    <xf numFmtId="0" fontId="7" fillId="3"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6" xfId="0" applyFont="1" applyFill="1" applyBorder="1" applyAlignment="1">
      <alignment horizontal="center" vertical="center"/>
    </xf>
    <xf numFmtId="1" fontId="0" fillId="0" borderId="19" xfId="0" applyNumberFormat="1" applyBorder="1" applyAlignment="1">
      <alignment horizontal="center" vertical="center" wrapText="1"/>
    </xf>
    <xf numFmtId="1" fontId="0" fillId="0" borderId="20" xfId="0" applyNumberFormat="1" applyBorder="1" applyAlignment="1">
      <alignment horizontal="center" vertical="center" wrapText="1"/>
    </xf>
    <xf numFmtId="1" fontId="0" fillId="0" borderId="21" xfId="0" applyNumberFormat="1" applyBorder="1" applyAlignment="1">
      <alignment horizontal="center" vertical="center" wrapText="1"/>
    </xf>
    <xf numFmtId="165" fontId="0" fillId="8" borderId="13" xfId="0" applyNumberFormat="1" applyFill="1" applyBorder="1" applyAlignment="1" applyProtection="1">
      <alignment horizontal="center" vertical="center" wrapText="1"/>
      <protection locked="0"/>
    </xf>
    <xf numFmtId="165" fontId="0" fillId="8" borderId="14" xfId="0" applyNumberFormat="1" applyFill="1" applyBorder="1" applyAlignment="1" applyProtection="1">
      <alignment horizontal="center" vertical="center" wrapText="1"/>
      <protection locked="0"/>
    </xf>
    <xf numFmtId="165" fontId="0" fillId="8" borderId="15" xfId="0" applyNumberFormat="1" applyFill="1" applyBorder="1" applyAlignment="1" applyProtection="1">
      <alignment horizontal="center" vertical="center" wrapText="1"/>
      <protection locked="0"/>
    </xf>
    <xf numFmtId="16" fontId="2" fillId="2" borderId="25" xfId="0" quotePrefix="1" applyNumberFormat="1" applyFont="1" applyFill="1" applyBorder="1" applyAlignment="1">
      <alignment horizontal="center" vertical="center" wrapText="1"/>
    </xf>
    <xf numFmtId="16" fontId="2" fillId="2" borderId="26" xfId="0" quotePrefix="1" applyNumberFormat="1" applyFont="1" applyFill="1" applyBorder="1" applyAlignment="1">
      <alignment horizontal="center" vertical="center" wrapText="1"/>
    </xf>
    <xf numFmtId="1" fontId="0" fillId="8" borderId="29" xfId="0" applyNumberFormat="1" applyFill="1" applyBorder="1" applyAlignment="1" applyProtection="1">
      <alignment horizontal="left" vertical="center" wrapText="1"/>
      <protection locked="0"/>
    </xf>
    <xf numFmtId="1" fontId="0" fillId="8" borderId="30" xfId="0" applyNumberFormat="1" applyFill="1" applyBorder="1" applyAlignment="1" applyProtection="1">
      <alignment horizontal="left" vertical="center" wrapText="1"/>
      <protection locked="0"/>
    </xf>
    <xf numFmtId="1" fontId="0" fillId="8" borderId="32" xfId="0" applyNumberFormat="1" applyFill="1" applyBorder="1" applyAlignment="1" applyProtection="1">
      <alignment horizontal="left" vertical="center" wrapText="1"/>
      <protection locked="0"/>
    </xf>
    <xf numFmtId="16" fontId="2" fillId="2" borderId="33" xfId="0" quotePrefix="1" applyNumberFormat="1" applyFont="1" applyFill="1" applyBorder="1" applyAlignment="1">
      <alignment horizontal="center" vertical="center" wrapText="1"/>
    </xf>
    <xf numFmtId="0" fontId="14" fillId="7" borderId="0" xfId="0" applyFont="1" applyFill="1" applyAlignment="1">
      <alignment horizontal="left" vertical="center"/>
    </xf>
    <xf numFmtId="0" fontId="0" fillId="7" borderId="0" xfId="0" applyFill="1" applyAlignment="1">
      <alignment horizontal="left"/>
    </xf>
    <xf numFmtId="0" fontId="13" fillId="7" borderId="0" xfId="0" applyFont="1" applyFill="1" applyAlignment="1">
      <alignment horizontal="left" vertical="center" wrapText="1"/>
    </xf>
    <xf numFmtId="0" fontId="15" fillId="7" borderId="0" xfId="0" applyFont="1" applyFill="1" applyAlignment="1">
      <alignment horizontal="left"/>
    </xf>
    <xf numFmtId="0" fontId="0" fillId="0" borderId="0" xfId="0" applyAlignment="1">
      <alignment horizontal="left"/>
    </xf>
    <xf numFmtId="0" fontId="0" fillId="7" borderId="0" xfId="0" applyFill="1" applyAlignment="1">
      <alignment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7" borderId="0" xfId="0" applyFill="1" applyAlignment="1">
      <alignment horizontal="center" vertical="center"/>
    </xf>
    <xf numFmtId="0" fontId="0" fillId="0" borderId="9" xfId="0" applyBorder="1" applyAlignment="1">
      <alignment horizontal="left" vertical="center" wrapText="1"/>
    </xf>
    <xf numFmtId="0" fontId="0" fillId="0" borderId="9" xfId="0" quotePrefix="1" applyBorder="1" applyAlignment="1">
      <alignment horizontal="left" vertical="center" wrapText="1"/>
    </xf>
    <xf numFmtId="0" fontId="0" fillId="0" borderId="10" xfId="0" applyBorder="1" applyAlignment="1">
      <alignment horizontal="left" vertical="center" wrapText="1"/>
    </xf>
    <xf numFmtId="0" fontId="3" fillId="2" borderId="39" xfId="0" applyFont="1" applyFill="1" applyBorder="1" applyAlignment="1">
      <alignment horizontal="center" vertical="center" wrapText="1"/>
    </xf>
    <xf numFmtId="165" fontId="12" fillId="10" borderId="35" xfId="0" applyNumberFormat="1" applyFont="1" applyFill="1" applyBorder="1" applyAlignment="1">
      <alignment horizontal="center" vertical="center"/>
    </xf>
    <xf numFmtId="0" fontId="13" fillId="9" borderId="39" xfId="0" applyFont="1" applyFill="1" applyBorder="1" applyAlignment="1">
      <alignment horizontal="center" vertical="center" wrapText="1"/>
    </xf>
    <xf numFmtId="0" fontId="13" fillId="9" borderId="40" xfId="0" applyFont="1" applyFill="1" applyBorder="1" applyAlignment="1">
      <alignment vertical="center" wrapText="1"/>
    </xf>
    <xf numFmtId="0" fontId="0" fillId="11" borderId="1" xfId="0" applyFill="1" applyBorder="1" applyAlignment="1">
      <alignment horizontal="left" vertical="center" wrapText="1"/>
    </xf>
    <xf numFmtId="0" fontId="0" fillId="11" borderId="1" xfId="0" applyFill="1" applyBorder="1" applyAlignment="1">
      <alignment horizontal="left" vertical="center"/>
    </xf>
    <xf numFmtId="0" fontId="0" fillId="11" borderId="1" xfId="0" applyFill="1" applyBorder="1" applyAlignment="1">
      <alignment horizontal="center" vertical="center" wrapText="1"/>
    </xf>
    <xf numFmtId="16" fontId="2" fillId="2" borderId="45" xfId="0" quotePrefix="1" applyNumberFormat="1" applyFont="1" applyFill="1" applyBorder="1" applyAlignment="1">
      <alignment horizontal="center"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1" fontId="0" fillId="0" borderId="16" xfId="0" applyNumberFormat="1" applyBorder="1" applyAlignment="1">
      <alignment horizontal="center" vertical="center" wrapText="1"/>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16" fontId="2" fillId="2" borderId="8" xfId="0" quotePrefix="1" applyNumberFormat="1" applyFont="1" applyFill="1" applyBorder="1" applyAlignment="1">
      <alignment horizontal="center" vertical="center" wrapText="1"/>
    </xf>
    <xf numFmtId="1" fontId="0" fillId="8" borderId="16" xfId="0" applyNumberFormat="1" applyFill="1" applyBorder="1" applyAlignment="1" applyProtection="1">
      <alignment horizontal="center" vertical="center" wrapText="1"/>
      <protection locked="0"/>
    </xf>
    <xf numFmtId="1" fontId="0" fillId="8" borderId="17" xfId="0" applyNumberFormat="1" applyFill="1" applyBorder="1" applyAlignment="1" applyProtection="1">
      <alignment horizontal="center" vertical="center" wrapText="1"/>
      <protection locked="0"/>
    </xf>
    <xf numFmtId="0" fontId="0" fillId="5" borderId="7" xfId="0" applyFill="1" applyBorder="1" applyAlignment="1" applyProtection="1">
      <alignment vertical="center" wrapText="1"/>
      <protection locked="0"/>
    </xf>
    <xf numFmtId="1" fontId="0" fillId="8" borderId="27" xfId="0" applyNumberFormat="1" applyFill="1" applyBorder="1" applyAlignment="1" applyProtection="1">
      <alignment horizontal="center" vertical="center" wrapText="1"/>
      <protection locked="0"/>
    </xf>
    <xf numFmtId="0" fontId="0" fillId="5" borderId="28" xfId="0" applyFill="1" applyBorder="1" applyAlignment="1" applyProtection="1">
      <alignment vertical="center" wrapText="1"/>
      <protection locked="0"/>
    </xf>
    <xf numFmtId="0" fontId="0" fillId="5" borderId="31" xfId="0" applyFill="1" applyBorder="1" applyAlignment="1" applyProtection="1">
      <alignment vertical="center" wrapText="1"/>
      <protection locked="0"/>
    </xf>
    <xf numFmtId="0" fontId="0" fillId="0" borderId="39" xfId="0" applyBorder="1" applyAlignment="1">
      <alignment horizontal="left" vertical="center" wrapText="1"/>
    </xf>
    <xf numFmtId="165" fontId="0" fillId="8" borderId="36" xfId="0" applyNumberFormat="1" applyFill="1" applyBorder="1" applyAlignment="1" applyProtection="1">
      <alignment horizontal="center" vertical="center" wrapText="1"/>
      <protection locked="0"/>
    </xf>
    <xf numFmtId="1" fontId="0" fillId="0" borderId="50" xfId="0" applyNumberFormat="1" applyBorder="1" applyAlignment="1">
      <alignment horizontal="center" vertical="center" wrapText="1"/>
    </xf>
    <xf numFmtId="1" fontId="0" fillId="8" borderId="51" xfId="0" applyNumberFormat="1" applyFill="1" applyBorder="1" applyAlignment="1" applyProtection="1">
      <alignment horizontal="left" vertical="center" wrapText="1"/>
      <protection locked="0"/>
    </xf>
    <xf numFmtId="0" fontId="22" fillId="0" borderId="39" xfId="0" applyFont="1" applyBorder="1" applyAlignment="1">
      <alignment horizontal="left" vertical="center" wrapText="1"/>
    </xf>
    <xf numFmtId="0" fontId="2" fillId="0" borderId="41" xfId="0"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3" fillId="6" borderId="53" xfId="0" applyFont="1" applyFill="1" applyBorder="1" applyAlignment="1">
      <alignment horizontal="center" vertical="center" wrapText="1"/>
    </xf>
    <xf numFmtId="0" fontId="3" fillId="2" borderId="39" xfId="0" quotePrefix="1"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10" xfId="0" applyFont="1" applyBorder="1" applyAlignment="1">
      <alignment horizontal="left" vertical="center" wrapText="1"/>
    </xf>
    <xf numFmtId="165" fontId="0" fillId="6" borderId="7" xfId="0" applyNumberFormat="1" applyFill="1" applyBorder="1" applyAlignment="1">
      <alignment horizontal="center" vertical="center"/>
    </xf>
    <xf numFmtId="0" fontId="13" fillId="9" borderId="39" xfId="0" quotePrefix="1" applyFont="1" applyFill="1" applyBorder="1" applyAlignment="1">
      <alignment horizontal="center" vertical="center" wrapText="1"/>
    </xf>
    <xf numFmtId="0" fontId="23" fillId="14" borderId="0" xfId="0" applyFont="1" applyFill="1" applyAlignment="1">
      <alignment horizontal="left"/>
    </xf>
    <xf numFmtId="0" fontId="13" fillId="14" borderId="0" xfId="0" applyFont="1" applyFill="1" applyAlignment="1">
      <alignment horizontal="left" vertical="center" wrapText="1"/>
    </xf>
    <xf numFmtId="0" fontId="13" fillId="15" borderId="0" xfId="0" applyFont="1" applyFill="1" applyAlignment="1">
      <alignment horizontal="left"/>
    </xf>
    <xf numFmtId="0" fontId="3" fillId="16" borderId="54" xfId="0" applyFont="1" applyFill="1" applyBorder="1" applyAlignment="1">
      <alignment horizontal="center" vertical="center" wrapText="1"/>
    </xf>
    <xf numFmtId="0" fontId="3" fillId="16" borderId="55" xfId="0" applyFont="1" applyFill="1" applyBorder="1" applyAlignment="1">
      <alignment horizontal="center" vertical="center" wrapText="1"/>
    </xf>
    <xf numFmtId="0" fontId="3" fillId="16" borderId="56" xfId="0" applyFont="1" applyFill="1" applyBorder="1" applyAlignment="1">
      <alignment horizontal="center" vertical="center" wrapText="1"/>
    </xf>
    <xf numFmtId="0" fontId="13" fillId="15" borderId="56" xfId="0" applyFont="1" applyFill="1" applyBorder="1" applyAlignment="1">
      <alignment vertical="center" wrapText="1"/>
    </xf>
    <xf numFmtId="0" fontId="13" fillId="17" borderId="56" xfId="0" applyFont="1" applyFill="1" applyBorder="1" applyAlignment="1">
      <alignment horizontal="center" vertical="center"/>
    </xf>
    <xf numFmtId="0" fontId="3" fillId="17" borderId="56" xfId="0" applyFont="1" applyFill="1" applyBorder="1" applyAlignment="1">
      <alignment horizontal="center" vertical="center" wrapText="1"/>
    </xf>
    <xf numFmtId="8" fontId="3" fillId="17" borderId="56" xfId="0" applyNumberFormat="1" applyFont="1" applyFill="1" applyBorder="1" applyAlignment="1">
      <alignment horizontal="center" vertical="center" wrapText="1"/>
    </xf>
    <xf numFmtId="8" fontId="13" fillId="17" borderId="56" xfId="0" applyNumberFormat="1" applyFont="1" applyFill="1" applyBorder="1" applyAlignment="1">
      <alignment horizontal="center" vertical="center"/>
    </xf>
    <xf numFmtId="0" fontId="13" fillId="15" borderId="56" xfId="0" applyFont="1" applyFill="1" applyBorder="1" applyAlignment="1">
      <alignment horizontal="center" vertical="center" wrapText="1"/>
    </xf>
    <xf numFmtId="8" fontId="13" fillId="18" borderId="56" xfId="0" applyNumberFormat="1" applyFont="1" applyFill="1" applyBorder="1" applyAlignment="1">
      <alignment horizontal="center" vertical="center"/>
    </xf>
    <xf numFmtId="0" fontId="13" fillId="0" borderId="59" xfId="0" applyFont="1" applyBorder="1" applyAlignment="1">
      <alignment horizontal="left" vertical="center" wrapText="1"/>
    </xf>
    <xf numFmtId="0" fontId="1" fillId="0" borderId="60" xfId="0" applyFont="1" applyBorder="1" applyAlignment="1">
      <alignment horizontal="left" vertical="center" wrapText="1"/>
    </xf>
    <xf numFmtId="0" fontId="13" fillId="0" borderId="60" xfId="0" applyFont="1" applyBorder="1" applyAlignment="1">
      <alignment horizontal="left" vertical="center" wrapText="1"/>
    </xf>
    <xf numFmtId="0" fontId="13" fillId="0" borderId="56" xfId="0" applyFont="1" applyBorder="1" applyAlignment="1">
      <alignment horizontal="left" vertical="center" wrapText="1"/>
    </xf>
    <xf numFmtId="0" fontId="13" fillId="19" borderId="56" xfId="0" applyFont="1" applyFill="1" applyBorder="1" applyAlignment="1">
      <alignment horizontal="center" vertical="center"/>
    </xf>
    <xf numFmtId="0" fontId="13" fillId="15" borderId="0" xfId="0" applyFont="1" applyFill="1" applyAlignment="1">
      <alignment horizontal="center" vertical="center"/>
    </xf>
    <xf numFmtId="0" fontId="13" fillId="15" borderId="0" xfId="0" applyFont="1" applyFill="1" applyAlignment="1">
      <alignment vertical="center"/>
    </xf>
    <xf numFmtId="8" fontId="24" fillId="20" borderId="35" xfId="0" applyNumberFormat="1" applyFont="1" applyFill="1" applyBorder="1" applyAlignment="1">
      <alignment horizontal="center" vertical="center"/>
    </xf>
    <xf numFmtId="0" fontId="13" fillId="0" borderId="58" xfId="0" applyFont="1" applyBorder="1" applyAlignment="1">
      <alignment horizontal="left" vertical="center" wrapText="1"/>
    </xf>
    <xf numFmtId="0" fontId="0" fillId="7" borderId="0" xfId="0" applyFill="1" applyAlignment="1">
      <alignment horizontal="left" wrapText="1"/>
    </xf>
    <xf numFmtId="0" fontId="13" fillId="15" borderId="0" xfId="0" applyFont="1" applyFill="1" applyAlignment="1">
      <alignment horizontal="left" wrapText="1"/>
    </xf>
    <xf numFmtId="0" fontId="13" fillId="15" borderId="0" xfId="0" applyFont="1" applyFill="1" applyAlignment="1">
      <alignment vertical="center" wrapText="1"/>
    </xf>
    <xf numFmtId="0" fontId="0" fillId="7" borderId="0" xfId="0" applyFill="1" applyAlignment="1">
      <alignment horizontal="center"/>
    </xf>
    <xf numFmtId="0" fontId="17" fillId="7" borderId="0" xfId="0" applyFont="1" applyFill="1" applyAlignment="1">
      <alignment horizontal="center" vertical="center" wrapText="1"/>
    </xf>
    <xf numFmtId="3" fontId="0" fillId="0" borderId="2" xfId="0" applyNumberFormat="1" applyBorder="1" applyAlignment="1">
      <alignment horizontal="center" vertical="center" wrapText="1"/>
    </xf>
    <xf numFmtId="3" fontId="6" fillId="3" borderId="6" xfId="0" applyNumberFormat="1" applyFont="1" applyFill="1" applyBorder="1" applyAlignment="1">
      <alignment horizontal="center" vertical="center"/>
    </xf>
    <xf numFmtId="3" fontId="7" fillId="3" borderId="6" xfId="0" applyNumberFormat="1" applyFont="1" applyFill="1" applyBorder="1" applyAlignment="1">
      <alignment horizontal="center" vertical="center"/>
    </xf>
    <xf numFmtId="3" fontId="0" fillId="0" borderId="3" xfId="0" applyNumberFormat="1" applyBorder="1" applyAlignment="1">
      <alignment horizontal="center" vertical="center" wrapText="1"/>
    </xf>
    <xf numFmtId="3" fontId="0" fillId="0" borderId="5" xfId="0" applyNumberFormat="1" applyBorder="1" applyAlignment="1">
      <alignment horizontal="center" vertical="center" wrapText="1"/>
    </xf>
    <xf numFmtId="3" fontId="0" fillId="0" borderId="1" xfId="0" applyNumberFormat="1" applyBorder="1" applyAlignment="1">
      <alignment horizontal="center" vertical="center" wrapText="1"/>
    </xf>
    <xf numFmtId="3" fontId="13" fillId="7" borderId="0" xfId="0" applyNumberFormat="1" applyFont="1" applyFill="1" applyAlignment="1">
      <alignment horizontal="center" vertical="center" wrapText="1"/>
    </xf>
    <xf numFmtId="3" fontId="0" fillId="7" borderId="0" xfId="0" applyNumberFormat="1" applyFill="1" applyAlignment="1">
      <alignment horizontal="center"/>
    </xf>
    <xf numFmtId="3" fontId="3" fillId="6" borderId="53" xfId="0" applyNumberFormat="1" applyFont="1" applyFill="1" applyBorder="1" applyAlignment="1">
      <alignment horizontal="center" vertical="center" wrapText="1"/>
    </xf>
    <xf numFmtId="3" fontId="0" fillId="6" borderId="7" xfId="1" applyNumberFormat="1" applyFont="1" applyFill="1" applyBorder="1" applyAlignment="1" applyProtection="1">
      <alignment horizontal="center" vertical="center"/>
    </xf>
    <xf numFmtId="3" fontId="0" fillId="7" borderId="0" xfId="0" applyNumberFormat="1" applyFill="1" applyAlignment="1">
      <alignment horizontal="center" vertical="center"/>
    </xf>
    <xf numFmtId="166" fontId="0" fillId="6" borderId="7" xfId="0" applyNumberFormat="1" applyFill="1" applyBorder="1" applyAlignment="1">
      <alignment horizontal="center" vertical="center"/>
    </xf>
    <xf numFmtId="165" fontId="0" fillId="13" borderId="7" xfId="0" applyNumberFormat="1" applyFill="1" applyBorder="1" applyAlignment="1">
      <alignment horizontal="center" vertical="center"/>
    </xf>
    <xf numFmtId="3" fontId="0" fillId="13" borderId="7" xfId="1" applyNumberFormat="1" applyFont="1" applyFill="1" applyBorder="1" applyAlignment="1" applyProtection="1">
      <alignment horizontal="center" vertical="center"/>
    </xf>
    <xf numFmtId="3" fontId="0" fillId="11" borderId="7" xfId="0" applyNumberFormat="1" applyFill="1" applyBorder="1" applyAlignment="1">
      <alignment horizontal="center" vertical="center"/>
    </xf>
    <xf numFmtId="167" fontId="0" fillId="11" borderId="7" xfId="0" applyNumberFormat="1" applyFill="1" applyBorder="1" applyAlignment="1">
      <alignment horizontal="center" vertical="center"/>
    </xf>
    <xf numFmtId="3" fontId="0" fillId="0" borderId="2" xfId="0" applyNumberFormat="1" applyBorder="1" applyAlignment="1">
      <alignment horizontal="left" vertical="center" wrapText="1"/>
    </xf>
    <xf numFmtId="3" fontId="6" fillId="3" borderId="6" xfId="0" applyNumberFormat="1" applyFont="1" applyFill="1" applyBorder="1" applyAlignment="1">
      <alignment horizontal="left" vertical="center"/>
    </xf>
    <xf numFmtId="3" fontId="7" fillId="3" borderId="6" xfId="0" applyNumberFormat="1" applyFont="1" applyFill="1" applyBorder="1" applyAlignment="1">
      <alignment horizontal="left" vertical="center"/>
    </xf>
    <xf numFmtId="3" fontId="0" fillId="0" borderId="3" xfId="0" applyNumberFormat="1" applyBorder="1" applyAlignment="1">
      <alignment horizontal="left" vertical="center" wrapText="1"/>
    </xf>
    <xf numFmtId="3" fontId="0" fillId="0" borderId="5" xfId="0" applyNumberFormat="1" applyBorder="1" applyAlignment="1">
      <alignment horizontal="left" vertical="center" wrapText="1"/>
    </xf>
    <xf numFmtId="3" fontId="0" fillId="0" borderId="1" xfId="0" applyNumberFormat="1" applyBorder="1" applyAlignment="1">
      <alignment horizontal="left" vertical="center" wrapText="1"/>
    </xf>
    <xf numFmtId="3" fontId="13" fillId="7" borderId="0" xfId="0" applyNumberFormat="1" applyFont="1" applyFill="1" applyAlignment="1">
      <alignment horizontal="left" vertical="center" wrapText="1"/>
    </xf>
    <xf numFmtId="3" fontId="0" fillId="7" borderId="0" xfId="0" applyNumberFormat="1" applyFill="1" applyAlignment="1">
      <alignment horizontal="left"/>
    </xf>
    <xf numFmtId="3" fontId="13" fillId="15" borderId="0" xfId="0" applyNumberFormat="1" applyFont="1" applyFill="1" applyAlignment="1">
      <alignment horizontal="left"/>
    </xf>
    <xf numFmtId="3" fontId="3" fillId="17" borderId="54" xfId="0" applyNumberFormat="1" applyFont="1" applyFill="1" applyBorder="1" applyAlignment="1">
      <alignment horizontal="center" vertical="center" wrapText="1"/>
    </xf>
    <xf numFmtId="3" fontId="3" fillId="17" borderId="55" xfId="0" applyNumberFormat="1" applyFont="1" applyFill="1" applyBorder="1" applyAlignment="1">
      <alignment horizontal="center" vertical="center" wrapText="1"/>
    </xf>
    <xf numFmtId="3" fontId="13" fillId="17" borderId="56" xfId="0" applyNumberFormat="1" applyFont="1" applyFill="1" applyBorder="1" applyAlignment="1">
      <alignment horizontal="center" vertical="center"/>
    </xf>
    <xf numFmtId="3" fontId="13" fillId="18" borderId="56" xfId="0" applyNumberFormat="1" applyFont="1" applyFill="1" applyBorder="1" applyAlignment="1">
      <alignment horizontal="center" vertical="center"/>
    </xf>
    <xf numFmtId="3" fontId="13" fillId="19" borderId="56" xfId="0" applyNumberFormat="1" applyFont="1" applyFill="1" applyBorder="1" applyAlignment="1">
      <alignment horizontal="center" vertical="center"/>
    </xf>
    <xf numFmtId="3" fontId="13" fillId="15" borderId="0" xfId="0" applyNumberFormat="1" applyFont="1" applyFill="1" applyAlignment="1">
      <alignment vertical="center"/>
    </xf>
    <xf numFmtId="3" fontId="13" fillId="0" borderId="58" xfId="0" applyNumberFormat="1" applyFont="1" applyBorder="1" applyAlignment="1">
      <alignment horizontal="left" vertical="center" wrapText="1"/>
    </xf>
    <xf numFmtId="0" fontId="14" fillId="12" borderId="0" xfId="0" applyFont="1" applyFill="1" applyAlignment="1">
      <alignment horizontal="left" vertical="center"/>
    </xf>
    <xf numFmtId="0" fontId="0" fillId="12" borderId="5" xfId="0" applyFill="1" applyBorder="1" applyAlignment="1">
      <alignment horizontal="left" vertical="center" wrapText="1"/>
    </xf>
    <xf numFmtId="0" fontId="0" fillId="12" borderId="1" xfId="0" applyFill="1" applyBorder="1" applyAlignment="1">
      <alignment horizontal="left" vertical="center" wrapText="1"/>
    </xf>
    <xf numFmtId="168" fontId="33" fillId="0" borderId="0" xfId="12" applyFont="1" applyAlignment="1" applyProtection="1">
      <alignment vertical="center"/>
    </xf>
    <xf numFmtId="168" fontId="33" fillId="0" borderId="0" xfId="12" applyFont="1" applyProtection="1"/>
    <xf numFmtId="168" fontId="37" fillId="22" borderId="22" xfId="12" applyFont="1" applyFill="1" applyBorder="1" applyAlignment="1" applyProtection="1">
      <alignment vertical="center"/>
    </xf>
    <xf numFmtId="1" fontId="37" fillId="22" borderId="23" xfId="12" applyNumberFormat="1" applyFont="1" applyFill="1" applyBorder="1" applyAlignment="1" applyProtection="1">
      <alignment horizontal="center"/>
    </xf>
    <xf numFmtId="0" fontId="0" fillId="0" borderId="1"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0" fontId="18" fillId="4" borderId="5" xfId="0" applyFont="1" applyFill="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42" fillId="3" borderId="6" xfId="0" applyFont="1" applyFill="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16" fontId="0" fillId="2" borderId="79" xfId="0" quotePrefix="1" applyNumberFormat="1" applyFill="1" applyBorder="1" applyAlignment="1">
      <alignment vertical="center" wrapText="1"/>
    </xf>
    <xf numFmtId="0" fontId="4" fillId="0" borderId="80" xfId="0" quotePrefix="1" applyFont="1" applyBorder="1" applyAlignment="1">
      <alignment vertical="center" wrapText="1"/>
    </xf>
    <xf numFmtId="0" fontId="0" fillId="0" borderId="81" xfId="0" applyBorder="1" applyAlignment="1">
      <alignment vertical="center" wrapText="1"/>
    </xf>
    <xf numFmtId="0" fontId="0" fillId="0" borderId="10" xfId="0" applyBorder="1" applyAlignment="1">
      <alignment horizontal="center" vertical="center" wrapText="1"/>
    </xf>
    <xf numFmtId="16" fontId="3" fillId="2" borderId="83" xfId="0" quotePrefix="1" applyNumberFormat="1" applyFont="1" applyFill="1" applyBorder="1" applyAlignment="1">
      <alignment vertical="center" wrapText="1"/>
    </xf>
    <xf numFmtId="0" fontId="3" fillId="2" borderId="84" xfId="0" applyFont="1" applyFill="1" applyBorder="1" applyAlignment="1">
      <alignment vertical="center" wrapText="1"/>
    </xf>
    <xf numFmtId="0" fontId="4" fillId="0" borderId="85" xfId="0" applyFont="1" applyBorder="1" applyAlignment="1">
      <alignment vertical="center" wrapText="1"/>
    </xf>
    <xf numFmtId="0" fontId="0" fillId="0" borderId="85" xfId="0" applyBorder="1" applyAlignment="1">
      <alignment vertical="center" wrapText="1"/>
    </xf>
    <xf numFmtId="16" fontId="2" fillId="2" borderId="87" xfId="0" quotePrefix="1" applyNumberFormat="1" applyFont="1" applyFill="1" applyBorder="1" applyAlignment="1">
      <alignment vertical="center" wrapText="1"/>
    </xf>
    <xf numFmtId="0" fontId="2" fillId="0" borderId="0" xfId="0" applyFont="1" applyAlignment="1">
      <alignment vertical="center" wrapText="1"/>
    </xf>
    <xf numFmtId="16" fontId="0" fillId="2" borderId="87" xfId="0" quotePrefix="1" applyNumberFormat="1" applyFill="1" applyBorder="1" applyAlignment="1">
      <alignment vertical="center" wrapText="1"/>
    </xf>
    <xf numFmtId="0" fontId="0" fillId="0" borderId="0" xfId="0" quotePrefix="1" applyAlignment="1">
      <alignment vertical="center" wrapText="1"/>
    </xf>
    <xf numFmtId="0" fontId="4" fillId="0" borderId="0" xfId="0" applyFont="1" applyAlignment="1">
      <alignment vertical="center" wrapText="1"/>
    </xf>
    <xf numFmtId="0" fontId="4" fillId="0" borderId="0" xfId="0" quotePrefix="1" applyFont="1" applyAlignment="1">
      <alignment vertical="center" wrapText="1"/>
    </xf>
    <xf numFmtId="16" fontId="0" fillId="2" borderId="90" xfId="0" quotePrefix="1" applyNumberFormat="1" applyFill="1" applyBorder="1" applyAlignment="1">
      <alignment vertical="center" wrapText="1"/>
    </xf>
    <xf numFmtId="0" fontId="0" fillId="0" borderId="91" xfId="0" applyBorder="1" applyAlignment="1">
      <alignment vertical="center" wrapText="1"/>
    </xf>
    <xf numFmtId="0" fontId="18" fillId="0" borderId="93" xfId="0" applyFont="1" applyBorder="1" applyAlignment="1" applyProtection="1">
      <alignment vertical="center" wrapText="1"/>
      <protection locked="0"/>
    </xf>
    <xf numFmtId="16" fontId="0" fillId="2" borderId="95" xfId="0" quotePrefix="1" applyNumberFormat="1" applyFill="1" applyBorder="1" applyAlignment="1">
      <alignment vertical="center" wrapText="1"/>
    </xf>
    <xf numFmtId="165" fontId="18" fillId="4" borderId="81" xfId="0" applyNumberFormat="1" applyFont="1" applyFill="1" applyBorder="1" applyAlignment="1" applyProtection="1">
      <alignment vertical="center" wrapText="1"/>
      <protection locked="0"/>
    </xf>
    <xf numFmtId="0" fontId="0" fillId="0" borderId="68" xfId="0" applyBorder="1" applyAlignment="1">
      <alignment vertical="center" wrapText="1"/>
    </xf>
    <xf numFmtId="0" fontId="18" fillId="4" borderId="93" xfId="0" applyFont="1" applyFill="1" applyBorder="1" applyAlignment="1" applyProtection="1">
      <alignment vertical="center" wrapText="1"/>
      <protection locked="0"/>
    </xf>
    <xf numFmtId="16" fontId="0" fillId="2" borderId="97" xfId="0" quotePrefix="1" applyNumberFormat="1" applyFill="1" applyBorder="1" applyAlignment="1">
      <alignment vertical="center" wrapText="1"/>
    </xf>
    <xf numFmtId="16" fontId="3" fillId="2" borderId="70" xfId="0" quotePrefix="1" applyNumberFormat="1" applyFont="1" applyFill="1" applyBorder="1" applyAlignment="1">
      <alignment vertical="center" wrapText="1"/>
    </xf>
    <xf numFmtId="0" fontId="3" fillId="2" borderId="71" xfId="0" applyFont="1" applyFill="1" applyBorder="1" applyAlignment="1">
      <alignment vertical="center" wrapText="1"/>
    </xf>
    <xf numFmtId="0" fontId="4" fillId="0" borderId="71" xfId="0" applyFont="1" applyBorder="1" applyAlignment="1">
      <alignment vertical="center" wrapText="1"/>
    </xf>
    <xf numFmtId="0" fontId="0" fillId="0" borderId="71" xfId="0" applyBorder="1" applyAlignment="1">
      <alignment vertical="center" wrapText="1"/>
    </xf>
    <xf numFmtId="16" fontId="0" fillId="2" borderId="99" xfId="0" quotePrefix="1" applyNumberFormat="1" applyFill="1" applyBorder="1" applyAlignment="1">
      <alignment vertical="center" wrapText="1"/>
    </xf>
    <xf numFmtId="0" fontId="0" fillId="0" borderId="84" xfId="0" applyBorder="1" applyAlignment="1">
      <alignment vertical="center" wrapText="1"/>
    </xf>
    <xf numFmtId="0" fontId="18" fillId="4" borderId="78" xfId="0" applyFont="1" applyFill="1" applyBorder="1" applyAlignment="1" applyProtection="1">
      <alignment vertical="center" wrapText="1"/>
      <protection locked="0"/>
    </xf>
    <xf numFmtId="0" fontId="18" fillId="0" borderId="113" xfId="0" applyFont="1" applyBorder="1" applyAlignment="1" applyProtection="1">
      <alignment vertical="center" wrapText="1"/>
      <protection locked="0"/>
    </xf>
    <xf numFmtId="0" fontId="18" fillId="4" borderId="118" xfId="0" applyFont="1" applyFill="1" applyBorder="1" applyAlignment="1" applyProtection="1">
      <alignment vertical="center" wrapText="1"/>
      <protection locked="0"/>
    </xf>
    <xf numFmtId="0" fontId="18" fillId="0" borderId="118" xfId="0" applyFont="1" applyBorder="1" applyAlignment="1" applyProtection="1">
      <alignment vertical="center" wrapText="1"/>
      <protection locked="0"/>
    </xf>
    <xf numFmtId="0" fontId="18" fillId="0" borderId="84" xfId="0" applyFont="1" applyBorder="1" applyAlignment="1" applyProtection="1">
      <alignment vertical="center" wrapText="1"/>
      <protection locked="0"/>
    </xf>
    <xf numFmtId="0" fontId="3" fillId="2" borderId="81" xfId="0" applyFont="1" applyFill="1" applyBorder="1" applyAlignment="1">
      <alignment vertical="center" wrapText="1"/>
    </xf>
    <xf numFmtId="0" fontId="4" fillId="0" borderId="81" xfId="0" applyFont="1" applyBorder="1" applyAlignment="1">
      <alignment vertical="center" wrapText="1"/>
    </xf>
    <xf numFmtId="0" fontId="18" fillId="0" borderId="78" xfId="0" applyFont="1" applyBorder="1" applyAlignment="1" applyProtection="1">
      <alignment vertical="center" wrapText="1"/>
      <protection locked="0"/>
    </xf>
    <xf numFmtId="16" fontId="3" fillId="2" borderId="79" xfId="0" quotePrefix="1" applyNumberFormat="1" applyFont="1" applyFill="1" applyBorder="1" applyAlignment="1">
      <alignment vertical="center" wrapText="1"/>
    </xf>
    <xf numFmtId="0" fontId="4" fillId="0" borderId="0" xfId="0" quotePrefix="1" applyFont="1" applyAlignment="1">
      <alignment horizontal="left" vertical="center" wrapText="1" indent="2"/>
    </xf>
    <xf numFmtId="0" fontId="0" fillId="0" borderId="0" xfId="0" applyAlignment="1">
      <alignment horizontal="left" vertical="center" wrapText="1"/>
    </xf>
    <xf numFmtId="0" fontId="0" fillId="0" borderId="0" xfId="0" quotePrefix="1" applyAlignment="1">
      <alignment horizontal="left" vertical="center" wrapText="1" indent="3"/>
    </xf>
    <xf numFmtId="0" fontId="0" fillId="0" borderId="0" xfId="0" quotePrefix="1" applyAlignment="1">
      <alignment horizontal="left" vertical="center" wrapText="1" indent="2"/>
    </xf>
    <xf numFmtId="0" fontId="41" fillId="3" borderId="6" xfId="0" applyFont="1" applyFill="1" applyBorder="1" applyAlignment="1">
      <alignment horizontal="left" vertical="center"/>
    </xf>
    <xf numFmtId="0" fontId="0" fillId="0" borderId="81" xfId="0" applyBorder="1" applyAlignment="1">
      <alignment vertical="center"/>
    </xf>
    <xf numFmtId="16" fontId="0" fillId="2" borderId="79" xfId="0" quotePrefix="1" applyNumberFormat="1" applyFill="1" applyBorder="1" applyAlignment="1">
      <alignment vertical="center"/>
    </xf>
    <xf numFmtId="0" fontId="4" fillId="0" borderId="80" xfId="0" quotePrefix="1" applyFont="1" applyBorder="1" applyAlignment="1">
      <alignment vertical="center"/>
    </xf>
    <xf numFmtId="165" fontId="18" fillId="4" borderId="81" xfId="0" applyNumberFormat="1" applyFont="1" applyFill="1" applyBorder="1" applyAlignment="1" applyProtection="1">
      <alignment vertical="center"/>
      <protection locked="0"/>
    </xf>
    <xf numFmtId="0" fontId="9" fillId="0" borderId="5" xfId="0" applyFont="1" applyBorder="1" applyAlignment="1">
      <alignment vertical="center" wrapText="1"/>
    </xf>
    <xf numFmtId="0" fontId="0" fillId="0" borderId="0" xfId="0" quotePrefix="1" applyAlignment="1">
      <alignment horizontal="left" vertical="center" wrapText="1" indent="6"/>
    </xf>
    <xf numFmtId="0" fontId="4" fillId="0" borderId="68" xfId="0" quotePrefix="1" applyFont="1" applyBorder="1" applyAlignment="1">
      <alignment vertical="center" wrapText="1"/>
    </xf>
    <xf numFmtId="0" fontId="0" fillId="0" borderId="93" xfId="0" applyBorder="1" applyAlignment="1">
      <alignment vertical="center" wrapText="1"/>
    </xf>
    <xf numFmtId="165" fontId="18" fillId="4" borderId="93" xfId="0" applyNumberFormat="1" applyFont="1" applyFill="1" applyBorder="1" applyAlignment="1" applyProtection="1">
      <alignment vertical="center" wrapText="1"/>
      <protection locked="0"/>
    </xf>
    <xf numFmtId="0" fontId="2" fillId="0" borderId="130" xfId="0" applyFont="1" applyBorder="1" applyAlignment="1">
      <alignment vertical="center" wrapText="1"/>
    </xf>
    <xf numFmtId="0" fontId="0" fillId="0" borderId="112" xfId="0" applyBorder="1" applyAlignment="1">
      <alignment vertical="center" wrapText="1"/>
    </xf>
    <xf numFmtId="0" fontId="0" fillId="0" borderId="131" xfId="0" quotePrefix="1" applyBorder="1" applyAlignment="1">
      <alignment horizontal="left" vertical="center" wrapText="1" indent="3"/>
    </xf>
    <xf numFmtId="0" fontId="0" fillId="0" borderId="117" xfId="0" applyBorder="1" applyAlignment="1">
      <alignment vertical="center" wrapText="1"/>
    </xf>
    <xf numFmtId="0" fontId="0" fillId="0" borderId="131" xfId="0" quotePrefix="1" applyBorder="1" applyAlignment="1">
      <alignment horizontal="left" vertical="center" wrapText="1" indent="2"/>
    </xf>
    <xf numFmtId="0" fontId="18" fillId="4" borderId="113" xfId="0" applyFont="1" applyFill="1" applyBorder="1" applyAlignment="1" applyProtection="1">
      <alignment vertical="center" wrapText="1"/>
      <protection locked="0"/>
    </xf>
    <xf numFmtId="0" fontId="0" fillId="0" borderId="130" xfId="0" applyBorder="1" applyAlignment="1">
      <alignment vertical="center" wrapText="1"/>
    </xf>
    <xf numFmtId="0" fontId="4" fillId="0" borderId="112" xfId="0" applyFont="1" applyBorder="1" applyAlignment="1">
      <alignment vertical="center" wrapText="1"/>
    </xf>
    <xf numFmtId="0" fontId="0" fillId="0" borderId="131" xfId="0" applyBorder="1" applyAlignment="1">
      <alignment vertical="center" wrapText="1"/>
    </xf>
    <xf numFmtId="16" fontId="2" fillId="2" borderId="132" xfId="0" quotePrefix="1" applyNumberFormat="1" applyFont="1" applyFill="1" applyBorder="1" applyAlignment="1">
      <alignment vertical="center" wrapText="1"/>
    </xf>
    <xf numFmtId="16" fontId="0" fillId="2" borderId="134" xfId="0" quotePrefix="1" applyNumberFormat="1" applyFill="1" applyBorder="1" applyAlignment="1">
      <alignment vertical="center" wrapText="1"/>
    </xf>
    <xf numFmtId="16" fontId="0" fillId="2" borderId="132" xfId="0" quotePrefix="1" applyNumberFormat="1" applyFill="1" applyBorder="1" applyAlignment="1">
      <alignment vertical="center" wrapText="1"/>
    </xf>
    <xf numFmtId="0" fontId="0" fillId="0" borderId="68" xfId="0" quotePrefix="1" applyBorder="1" applyAlignment="1">
      <alignment horizontal="left" vertical="center" wrapText="1" indent="3"/>
    </xf>
    <xf numFmtId="0" fontId="0" fillId="0" borderId="0" xfId="0" applyAlignment="1">
      <alignment horizontal="left" vertical="center" wrapText="1" indent="2"/>
    </xf>
    <xf numFmtId="0" fontId="3" fillId="2" borderId="81" xfId="0" applyFont="1" applyFill="1" applyBorder="1" applyAlignment="1">
      <alignment horizontal="left" vertical="center" wrapText="1"/>
    </xf>
    <xf numFmtId="164" fontId="0" fillId="0" borderId="81" xfId="0" applyNumberFormat="1" applyBorder="1" applyAlignment="1">
      <alignment horizontal="left" vertical="center" wrapText="1"/>
    </xf>
    <xf numFmtId="0" fontId="3" fillId="2" borderId="71" xfId="0" applyFont="1" applyFill="1" applyBorder="1" applyAlignment="1">
      <alignment horizontal="left" vertical="center" wrapText="1"/>
    </xf>
    <xf numFmtId="164" fontId="0" fillId="0" borderId="4" xfId="0" applyNumberFormat="1" applyBorder="1" applyAlignment="1">
      <alignment horizontal="left" vertical="center" wrapText="1"/>
    </xf>
    <xf numFmtId="164" fontId="0" fillId="0" borderId="81" xfId="0" applyNumberFormat="1" applyBorder="1" applyAlignment="1">
      <alignment horizontal="left" vertical="center"/>
    </xf>
    <xf numFmtId="0" fontId="3" fillId="2" borderId="84" xfId="0" applyFont="1" applyFill="1" applyBorder="1" applyAlignment="1">
      <alignment horizontal="left" vertical="center" wrapText="1"/>
    </xf>
    <xf numFmtId="164" fontId="0" fillId="0" borderId="92" xfId="0" applyNumberFormat="1" applyBorder="1" applyAlignment="1">
      <alignment horizontal="left" vertical="center" wrapText="1"/>
    </xf>
    <xf numFmtId="164" fontId="0" fillId="0" borderId="111" xfId="0" applyNumberFormat="1" applyBorder="1" applyAlignment="1">
      <alignment horizontal="left" vertical="center" wrapText="1"/>
    </xf>
    <xf numFmtId="164" fontId="0" fillId="0" borderId="116" xfId="0" applyNumberFormat="1" applyBorder="1" applyAlignment="1">
      <alignment horizontal="left" vertical="center" wrapText="1"/>
    </xf>
    <xf numFmtId="0" fontId="18" fillId="4" borderId="84" xfId="0" applyFont="1" applyFill="1" applyBorder="1" applyAlignment="1" applyProtection="1">
      <alignment vertical="center" wrapText="1"/>
      <protection locked="0"/>
    </xf>
    <xf numFmtId="0" fontId="4" fillId="0" borderId="71" xfId="0" quotePrefix="1" applyFont="1" applyBorder="1" applyAlignment="1">
      <alignment vertical="center" wrapText="1"/>
    </xf>
    <xf numFmtId="16" fontId="0" fillId="2" borderId="138" xfId="0" quotePrefix="1" applyNumberFormat="1" applyFill="1" applyBorder="1" applyAlignment="1">
      <alignment vertical="center" wrapText="1"/>
    </xf>
    <xf numFmtId="16" fontId="0" fillId="2" borderId="83" xfId="0" quotePrefix="1" applyNumberFormat="1" applyFill="1" applyBorder="1" applyAlignment="1">
      <alignment vertical="center" wrapText="1"/>
    </xf>
    <xf numFmtId="0" fontId="4" fillId="0" borderId="130" xfId="0" quotePrefix="1" applyFont="1" applyBorder="1" applyAlignment="1">
      <alignment vertical="center" wrapText="1"/>
    </xf>
    <xf numFmtId="0" fontId="0" fillId="0" borderId="113" xfId="0" applyBorder="1" applyAlignment="1">
      <alignment vertical="center" wrapText="1"/>
    </xf>
    <xf numFmtId="164" fontId="0" fillId="0" borderId="84" xfId="0" applyNumberFormat="1" applyBorder="1" applyAlignment="1">
      <alignment horizontal="left" vertical="center" wrapText="1"/>
    </xf>
    <xf numFmtId="16" fontId="0" fillId="2" borderId="139" xfId="0" quotePrefix="1" applyNumberFormat="1" applyFill="1" applyBorder="1" applyAlignment="1">
      <alignment vertical="center" wrapText="1"/>
    </xf>
    <xf numFmtId="0" fontId="0" fillId="0" borderId="68" xfId="0" quotePrefix="1" applyBorder="1" applyAlignment="1">
      <alignment horizontal="left" vertical="center" wrapText="1"/>
    </xf>
    <xf numFmtId="0" fontId="0" fillId="0" borderId="131" xfId="0" applyBorder="1" applyAlignment="1">
      <alignment horizontal="left" vertical="center" wrapText="1" indent="2"/>
    </xf>
    <xf numFmtId="0" fontId="0" fillId="0" borderId="92" xfId="0" applyBorder="1" applyAlignment="1">
      <alignment horizontal="left" vertical="center" wrapText="1"/>
    </xf>
    <xf numFmtId="0" fontId="0" fillId="0" borderId="81" xfId="0" applyBorder="1" applyAlignment="1">
      <alignment horizontal="left" vertical="center"/>
    </xf>
    <xf numFmtId="0" fontId="0" fillId="0" borderId="81" xfId="0" applyBorder="1" applyAlignment="1">
      <alignment horizontal="left" vertical="center" wrapText="1"/>
    </xf>
    <xf numFmtId="0" fontId="0" fillId="0" borderId="111" xfId="0" applyBorder="1" applyAlignment="1">
      <alignment horizontal="left" vertical="center" wrapText="1"/>
    </xf>
    <xf numFmtId="0" fontId="0" fillId="0" borderId="116" xfId="0" applyBorder="1" applyAlignment="1">
      <alignment horizontal="left" vertical="center" wrapText="1"/>
    </xf>
    <xf numFmtId="0" fontId="2" fillId="0" borderId="130" xfId="0" applyFont="1" applyBorder="1" applyAlignment="1">
      <alignment horizontal="left" vertical="center" wrapText="1"/>
    </xf>
    <xf numFmtId="0" fontId="0" fillId="0" borderId="0" xfId="0" quotePrefix="1" applyAlignment="1">
      <alignment horizontal="left" vertical="center" wrapText="1"/>
    </xf>
    <xf numFmtId="2" fontId="26" fillId="21" borderId="30" xfId="12" applyNumberFormat="1" applyFont="1" applyFill="1" applyBorder="1" applyAlignment="1" applyProtection="1">
      <alignment horizontal="right" vertical="center" wrapText="1"/>
    </xf>
    <xf numFmtId="168" fontId="26" fillId="11" borderId="136" xfId="12" applyFont="1" applyFill="1" applyBorder="1" applyAlignment="1" applyProtection="1">
      <alignment horizontal="center" vertical="center"/>
    </xf>
    <xf numFmtId="168" fontId="26" fillId="11" borderId="45" xfId="12" applyFont="1" applyFill="1" applyBorder="1" applyAlignment="1" applyProtection="1">
      <alignment horizontal="center" vertical="center" wrapText="1"/>
    </xf>
    <xf numFmtId="2" fontId="26" fillId="21" borderId="32" xfId="12" applyNumberFormat="1" applyFont="1" applyFill="1" applyBorder="1" applyAlignment="1" applyProtection="1">
      <alignment horizontal="right" vertical="center" wrapText="1"/>
    </xf>
    <xf numFmtId="0" fontId="0" fillId="0" borderId="76" xfId="0" applyBorder="1" applyAlignment="1">
      <alignment horizontal="left" vertical="center" wrapText="1"/>
    </xf>
    <xf numFmtId="0" fontId="0" fillId="0" borderId="93" xfId="0" applyBorder="1" applyAlignment="1">
      <alignment horizontal="left" vertical="center" wrapText="1"/>
    </xf>
    <xf numFmtId="164" fontId="0" fillId="0" borderId="76" xfId="0" applyNumberFormat="1" applyBorder="1" applyAlignment="1">
      <alignment horizontal="left" vertical="center" wrapText="1"/>
    </xf>
    <xf numFmtId="164" fontId="0" fillId="0" borderId="5" xfId="0" applyNumberFormat="1" applyBorder="1" applyAlignment="1">
      <alignment horizontal="left" vertical="center" wrapText="1"/>
    </xf>
    <xf numFmtId="164" fontId="0" fillId="0" borderId="93" xfId="0" applyNumberFormat="1" applyBorder="1" applyAlignment="1">
      <alignment horizontal="left" vertical="center" wrapText="1"/>
    </xf>
    <xf numFmtId="0" fontId="0" fillId="0" borderId="113" xfId="0" applyBorder="1" applyAlignment="1">
      <alignment horizontal="left" vertical="center" wrapText="1"/>
    </xf>
    <xf numFmtId="164" fontId="0" fillId="0" borderId="113" xfId="0" applyNumberFormat="1" applyBorder="1" applyAlignment="1">
      <alignment horizontal="left" vertical="center" wrapText="1"/>
    </xf>
    <xf numFmtId="0" fontId="0" fillId="0" borderId="84" xfId="0" applyBorder="1" applyAlignment="1">
      <alignment horizontal="left" vertical="center" wrapText="1"/>
    </xf>
    <xf numFmtId="2" fontId="26" fillId="21" borderId="29" xfId="12" applyNumberFormat="1" applyFont="1" applyFill="1" applyBorder="1" applyAlignment="1" applyProtection="1">
      <alignment horizontal="right" vertical="center" wrapText="1"/>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6" fillId="3" borderId="6"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3" fillId="2" borderId="81" xfId="0" applyFont="1" applyFill="1" applyBorder="1" applyAlignment="1" applyProtection="1">
      <alignment vertical="center" wrapText="1"/>
      <protection locked="0"/>
    </xf>
    <xf numFmtId="0" fontId="3" fillId="2" borderId="82" xfId="0" applyFont="1" applyFill="1" applyBorder="1" applyAlignment="1" applyProtection="1">
      <alignment vertical="center" wrapText="1"/>
      <protection locked="0"/>
    </xf>
    <xf numFmtId="164" fontId="0" fillId="0" borderId="86" xfId="0" applyNumberFormat="1" applyBorder="1" applyAlignment="1" applyProtection="1">
      <alignment vertical="center" wrapText="1"/>
      <protection locked="0"/>
    </xf>
    <xf numFmtId="164" fontId="0" fillId="0" borderId="133" xfId="0" applyNumberFormat="1" applyBorder="1" applyAlignment="1" applyProtection="1">
      <alignment vertical="center" wrapText="1"/>
      <protection locked="0"/>
    </xf>
    <xf numFmtId="0" fontId="0" fillId="0" borderId="5" xfId="0" applyBorder="1" applyAlignment="1" applyProtection="1">
      <alignment vertical="center" wrapText="1"/>
      <protection locked="0"/>
    </xf>
    <xf numFmtId="164" fontId="0" fillId="0" borderId="88" xfId="0" applyNumberFormat="1" applyBorder="1" applyAlignment="1" applyProtection="1">
      <alignment vertical="center" wrapText="1"/>
      <protection locked="0"/>
    </xf>
    <xf numFmtId="164" fontId="0" fillId="0" borderId="94" xfId="0" applyNumberFormat="1" applyBorder="1" applyAlignment="1" applyProtection="1">
      <alignment vertical="center" wrapText="1"/>
      <protection locked="0"/>
    </xf>
    <xf numFmtId="0" fontId="3" fillId="2" borderId="71" xfId="0" applyFont="1" applyFill="1" applyBorder="1" applyAlignment="1" applyProtection="1">
      <alignment vertical="center" wrapText="1"/>
      <protection locked="0"/>
    </xf>
    <xf numFmtId="0" fontId="3" fillId="2" borderId="98" xfId="0" applyFont="1" applyFill="1" applyBorder="1" applyAlignment="1" applyProtection="1">
      <alignment vertical="center" wrapText="1"/>
      <protection locked="0"/>
    </xf>
    <xf numFmtId="164" fontId="0" fillId="0" borderId="135" xfId="0" applyNumberFormat="1" applyBorder="1" applyAlignment="1" applyProtection="1">
      <alignment vertical="center" wrapText="1"/>
      <protection locked="0"/>
    </xf>
    <xf numFmtId="164" fontId="0" fillId="0" borderId="82" xfId="0" applyNumberFormat="1" applyBorder="1" applyAlignment="1" applyProtection="1">
      <alignment vertical="center"/>
      <protection locked="0"/>
    </xf>
    <xf numFmtId="164" fontId="0" fillId="0" borderId="96" xfId="0" applyNumberFormat="1" applyBorder="1" applyAlignment="1" applyProtection="1">
      <alignment vertical="center" wrapText="1"/>
      <protection locked="0"/>
    </xf>
    <xf numFmtId="0" fontId="3" fillId="2" borderId="84" xfId="0" applyFont="1" applyFill="1" applyBorder="1" applyAlignment="1" applyProtection="1">
      <alignment vertical="center" wrapText="1"/>
      <protection locked="0"/>
    </xf>
    <xf numFmtId="0" fontId="3" fillId="2" borderId="86" xfId="0" applyFont="1" applyFill="1" applyBorder="1" applyAlignment="1" applyProtection="1">
      <alignment vertical="center" wrapText="1"/>
      <protection locked="0"/>
    </xf>
    <xf numFmtId="164" fontId="0" fillId="0" borderId="82" xfId="0" applyNumberFormat="1" applyBorder="1" applyAlignment="1" applyProtection="1">
      <alignment vertical="center" wrapText="1"/>
      <protection locked="0"/>
    </xf>
    <xf numFmtId="164" fontId="0" fillId="0" borderId="88" xfId="0" applyNumberFormat="1" applyBorder="1" applyAlignment="1" applyProtection="1">
      <alignment horizontal="left" vertical="top" wrapText="1"/>
      <protection locked="0"/>
    </xf>
    <xf numFmtId="0" fontId="2" fillId="0" borderId="130" xfId="0" applyFont="1" applyBorder="1" applyAlignment="1">
      <alignment wrapText="1"/>
    </xf>
    <xf numFmtId="0" fontId="0" fillId="0" borderId="4" xfId="0" applyBorder="1" applyAlignment="1" applyProtection="1">
      <alignment vertical="center" wrapText="1"/>
      <protection locked="0"/>
    </xf>
    <xf numFmtId="165" fontId="0" fillId="4" borderId="4" xfId="0" applyNumberFormat="1" applyFill="1" applyBorder="1" applyAlignment="1" applyProtection="1">
      <alignment vertical="center" wrapText="1"/>
      <protection locked="0"/>
    </xf>
    <xf numFmtId="165" fontId="0" fillId="4" borderId="116" xfId="0" applyNumberFormat="1" applyFill="1" applyBorder="1" applyAlignment="1" applyProtection="1">
      <alignment vertical="center" wrapText="1"/>
      <protection locked="0"/>
    </xf>
    <xf numFmtId="49" fontId="0" fillId="4" borderId="4" xfId="0" applyNumberFormat="1" applyFill="1" applyBorder="1" applyAlignment="1" applyProtection="1">
      <alignment vertical="center" wrapText="1"/>
      <protection locked="0"/>
    </xf>
    <xf numFmtId="165" fontId="0" fillId="4" borderId="76" xfId="0" applyNumberFormat="1" applyFill="1" applyBorder="1" applyAlignment="1" applyProtection="1">
      <alignment vertical="center" wrapText="1"/>
      <protection locked="0"/>
    </xf>
    <xf numFmtId="165" fontId="0" fillId="4" borderId="92" xfId="0" applyNumberFormat="1" applyFill="1" applyBorder="1" applyAlignment="1" applyProtection="1">
      <alignment vertical="center" wrapText="1"/>
      <protection locked="0"/>
    </xf>
    <xf numFmtId="0" fontId="0" fillId="0" borderId="4" xfId="0" applyBorder="1" applyAlignment="1">
      <alignment vertical="center" wrapText="1"/>
    </xf>
    <xf numFmtId="0" fontId="41" fillId="3" borderId="6" xfId="0" applyFont="1" applyFill="1" applyBorder="1" applyAlignment="1">
      <alignment horizontal="left" vertical="center" wrapText="1"/>
    </xf>
    <xf numFmtId="16" fontId="3" fillId="2" borderId="33" xfId="0" quotePrefix="1" applyNumberFormat="1" applyFont="1" applyFill="1" applyBorder="1" applyAlignment="1">
      <alignment vertical="center" wrapText="1"/>
    </xf>
    <xf numFmtId="0" fontId="3" fillId="2" borderId="33" xfId="0" applyFont="1" applyFill="1" applyBorder="1" applyAlignment="1">
      <alignment horizontal="left" vertical="center" wrapText="1"/>
    </xf>
    <xf numFmtId="0" fontId="4" fillId="0" borderId="104" xfId="0" applyFont="1" applyBorder="1" applyAlignment="1">
      <alignment vertical="center" wrapText="1"/>
    </xf>
    <xf numFmtId="0" fontId="0" fillId="0" borderId="124" xfId="0" applyBorder="1" applyAlignment="1">
      <alignment vertical="center" wrapText="1"/>
    </xf>
    <xf numFmtId="16" fontId="0" fillId="2" borderId="101" xfId="0" quotePrefix="1" applyNumberFormat="1" applyFill="1" applyBorder="1" applyAlignment="1">
      <alignment vertical="center" wrapText="1"/>
    </xf>
    <xf numFmtId="164" fontId="0" fillId="0" borderId="101" xfId="0" applyNumberFormat="1" applyBorder="1" applyAlignment="1">
      <alignment horizontal="left" vertical="center" wrapText="1"/>
    </xf>
    <xf numFmtId="0" fontId="0" fillId="0" borderId="10" xfId="0" applyBorder="1" applyAlignment="1">
      <alignment vertical="center" wrapText="1"/>
    </xf>
    <xf numFmtId="164" fontId="0" fillId="0" borderId="4" xfId="0" applyNumberFormat="1" applyBorder="1" applyAlignment="1">
      <alignment vertical="center" wrapText="1"/>
    </xf>
    <xf numFmtId="0" fontId="0" fillId="0" borderId="89" xfId="0" applyBorder="1" applyAlignment="1">
      <alignment vertical="center" wrapText="1"/>
    </xf>
    <xf numFmtId="0" fontId="13" fillId="0" borderId="34" xfId="0" applyFont="1" applyBorder="1" applyAlignment="1">
      <alignment horizontal="left" vertical="center" wrapText="1"/>
    </xf>
    <xf numFmtId="16" fontId="0" fillId="2" borderId="102" xfId="0" quotePrefix="1" applyNumberFormat="1" applyFill="1" applyBorder="1" applyAlignment="1">
      <alignment vertical="center" wrapText="1"/>
    </xf>
    <xf numFmtId="0" fontId="13" fillId="0" borderId="35" xfId="0" applyFont="1" applyBorder="1" applyAlignment="1">
      <alignment horizontal="left" vertical="center" wrapText="1"/>
    </xf>
    <xf numFmtId="0" fontId="0" fillId="0" borderId="105" xfId="0" applyBorder="1" applyAlignment="1">
      <alignment vertical="center" wrapText="1"/>
    </xf>
    <xf numFmtId="0" fontId="0" fillId="0" borderId="92" xfId="0" applyBorder="1" applyAlignment="1">
      <alignment vertical="center" wrapText="1"/>
    </xf>
    <xf numFmtId="164" fontId="0" fillId="0" borderId="92" xfId="0" applyNumberFormat="1" applyBorder="1" applyAlignment="1">
      <alignment vertical="center" wrapText="1"/>
    </xf>
    <xf numFmtId="0" fontId="0" fillId="0" borderId="125" xfId="0" applyBorder="1" applyAlignment="1">
      <alignment vertical="center" wrapText="1"/>
    </xf>
    <xf numFmtId="0" fontId="4" fillId="0" borderId="100" xfId="0" applyFont="1" applyBorder="1" applyAlignment="1">
      <alignment vertical="center" wrapText="1"/>
    </xf>
    <xf numFmtId="0" fontId="4" fillId="0" borderId="84" xfId="0" applyFont="1" applyBorder="1" applyAlignment="1">
      <alignment vertical="center" wrapText="1"/>
    </xf>
    <xf numFmtId="0" fontId="0" fillId="0" borderId="86" xfId="0" applyBorder="1" applyAlignment="1">
      <alignment vertical="center" wrapText="1"/>
    </xf>
    <xf numFmtId="16" fontId="2" fillId="2" borderId="17" xfId="0" quotePrefix="1" applyNumberFormat="1" applyFont="1" applyFill="1" applyBorder="1" applyAlignment="1">
      <alignment vertical="center" wrapText="1"/>
    </xf>
    <xf numFmtId="0" fontId="2" fillId="0" borderId="17" xfId="0" applyFont="1" applyBorder="1" applyAlignment="1">
      <alignment horizontal="left" vertical="center" wrapText="1"/>
    </xf>
    <xf numFmtId="0" fontId="0" fillId="0" borderId="107" xfId="0" applyBorder="1" applyAlignment="1">
      <alignment horizontal="left" vertical="center" wrapText="1"/>
    </xf>
    <xf numFmtId="0" fontId="0" fillId="0" borderId="78" xfId="0" applyBorder="1" applyAlignment="1">
      <alignment vertical="center" wrapText="1"/>
    </xf>
    <xf numFmtId="0" fontId="0" fillId="0" borderId="78" xfId="0" applyBorder="1" applyAlignment="1">
      <alignment horizontal="left" vertical="center" wrapText="1"/>
    </xf>
    <xf numFmtId="164" fontId="0" fillId="0" borderId="78" xfId="0" applyNumberFormat="1" applyBorder="1" applyAlignment="1">
      <alignment vertical="center" wrapText="1"/>
    </xf>
    <xf numFmtId="0" fontId="0" fillId="0" borderId="121" xfId="0" applyBorder="1" applyAlignment="1">
      <alignment horizontal="left" vertical="center" wrapText="1"/>
    </xf>
    <xf numFmtId="16" fontId="0" fillId="2" borderId="17" xfId="0" quotePrefix="1" applyNumberFormat="1" applyFill="1" applyBorder="1" applyAlignment="1">
      <alignment vertical="center" wrapText="1"/>
    </xf>
    <xf numFmtId="0" fontId="0" fillId="0" borderId="17" xfId="0" applyBorder="1" applyAlignment="1">
      <alignment horizontal="left" vertical="center" wrapText="1"/>
    </xf>
    <xf numFmtId="16" fontId="2" fillId="2" borderId="103" xfId="0" quotePrefix="1" applyNumberFormat="1" applyFont="1" applyFill="1" applyBorder="1" applyAlignment="1">
      <alignment vertical="center" wrapText="1"/>
    </xf>
    <xf numFmtId="0" fontId="0" fillId="0" borderId="34" xfId="0" applyBorder="1" applyAlignment="1">
      <alignment horizontal="left" vertical="center" wrapText="1"/>
    </xf>
    <xf numFmtId="0" fontId="0" fillId="0" borderId="106" xfId="0" applyBorder="1" applyAlignment="1">
      <alignment horizontal="left" vertical="center" wrapText="1"/>
    </xf>
    <xf numFmtId="0" fontId="0" fillId="0" borderId="77" xfId="0" applyBorder="1" applyAlignment="1">
      <alignment vertical="center" wrapText="1"/>
    </xf>
    <xf numFmtId="164" fontId="0" fillId="0" borderId="77" xfId="0" applyNumberFormat="1" applyBorder="1" applyAlignment="1">
      <alignment vertical="center" wrapText="1"/>
    </xf>
    <xf numFmtId="0" fontId="0" fillId="0" borderId="126" xfId="0" applyBorder="1" applyAlignment="1">
      <alignment horizontal="left" vertical="center" wrapText="1"/>
    </xf>
    <xf numFmtId="0" fontId="0" fillId="0" borderId="89" xfId="0" applyBorder="1" applyAlignment="1">
      <alignment horizontal="left" vertical="center" wrapText="1"/>
    </xf>
    <xf numFmtId="16" fontId="0" fillId="2" borderId="108" xfId="0" quotePrefix="1" applyNumberFormat="1" applyFill="1" applyBorder="1" applyAlignment="1">
      <alignment vertical="center" wrapText="1"/>
    </xf>
    <xf numFmtId="0" fontId="0" fillId="0" borderId="109" xfId="0" applyBorder="1" applyAlignment="1">
      <alignment horizontal="left" vertical="center" wrapText="1"/>
    </xf>
    <xf numFmtId="0" fontId="0" fillId="0" borderId="76" xfId="0" applyBorder="1" applyAlignment="1">
      <alignment vertical="center" wrapText="1"/>
    </xf>
    <xf numFmtId="164" fontId="0" fillId="0" borderId="76" xfId="0" applyNumberFormat="1" applyBorder="1" applyAlignment="1">
      <alignment vertical="center" wrapText="1"/>
    </xf>
    <xf numFmtId="0" fontId="0" fillId="0" borderId="127" xfId="0" applyBorder="1" applyAlignment="1">
      <alignment horizontal="left" vertical="center" wrapText="1"/>
    </xf>
    <xf numFmtId="16" fontId="0" fillId="2" borderId="122" xfId="0" quotePrefix="1" applyNumberFormat="1" applyFill="1" applyBorder="1" applyAlignment="1">
      <alignment vertical="center" wrapText="1"/>
    </xf>
    <xf numFmtId="0" fontId="2" fillId="0" borderId="27" xfId="0" applyFont="1" applyBorder="1" applyAlignment="1">
      <alignment horizontal="left" vertical="center" wrapText="1"/>
    </xf>
    <xf numFmtId="0" fontId="0" fillId="0" borderId="110" xfId="0" applyBorder="1" applyAlignment="1">
      <alignment horizontal="left" vertical="center" wrapText="1"/>
    </xf>
    <xf numFmtId="0" fontId="0" fillId="0" borderId="111" xfId="0" applyBorder="1" applyAlignment="1">
      <alignment vertical="center" wrapText="1"/>
    </xf>
    <xf numFmtId="0" fontId="0" fillId="0" borderId="112" xfId="0" applyBorder="1" applyAlignment="1">
      <alignment horizontal="left" vertical="center" wrapText="1"/>
    </xf>
    <xf numFmtId="164" fontId="0" fillId="0" borderId="111" xfId="0" applyNumberFormat="1" applyBorder="1" applyAlignment="1">
      <alignment vertical="center" wrapText="1"/>
    </xf>
    <xf numFmtId="0" fontId="0" fillId="0" borderId="128" xfId="0" applyBorder="1" applyAlignment="1">
      <alignment horizontal="left" vertical="center" wrapText="1"/>
    </xf>
    <xf numFmtId="16" fontId="0" fillId="2" borderId="123" xfId="0" quotePrefix="1" applyNumberFormat="1" applyFill="1" applyBorder="1" applyAlignment="1">
      <alignment vertical="center" wrapText="1"/>
    </xf>
    <xf numFmtId="0" fontId="0" fillId="0" borderId="114" xfId="0" applyBorder="1" applyAlignment="1">
      <alignment horizontal="left" vertical="center" wrapText="1"/>
    </xf>
    <xf numFmtId="0" fontId="0" fillId="0" borderId="115" xfId="0" applyBorder="1" applyAlignment="1">
      <alignment horizontal="left" vertical="center" wrapText="1"/>
    </xf>
    <xf numFmtId="0" fontId="0" fillId="0" borderId="116" xfId="0" applyBorder="1" applyAlignment="1">
      <alignment vertical="center" wrapText="1"/>
    </xf>
    <xf numFmtId="0" fontId="0" fillId="0" borderId="117" xfId="0" applyBorder="1" applyAlignment="1">
      <alignment horizontal="left" vertical="center" wrapText="1"/>
    </xf>
    <xf numFmtId="164" fontId="0" fillId="0" borderId="116" xfId="0" applyNumberFormat="1" applyBorder="1" applyAlignment="1">
      <alignment vertical="center" wrapText="1"/>
    </xf>
    <xf numFmtId="0" fontId="0" fillId="0" borderId="129" xfId="0" applyBorder="1" applyAlignment="1">
      <alignment horizontal="left" vertical="center" wrapText="1"/>
    </xf>
    <xf numFmtId="0" fontId="2" fillId="0" borderId="34" xfId="0" applyFont="1" applyBorder="1" applyAlignment="1">
      <alignment horizontal="left" vertical="center" wrapText="1"/>
    </xf>
    <xf numFmtId="16" fontId="2" fillId="2" borderId="122" xfId="0" quotePrefix="1" applyNumberFormat="1" applyFont="1" applyFill="1" applyBorder="1" applyAlignment="1">
      <alignment vertical="center" wrapText="1"/>
    </xf>
    <xf numFmtId="16" fontId="2" fillId="2" borderId="119" xfId="0" quotePrefix="1" applyNumberFormat="1" applyFont="1" applyFill="1" applyBorder="1" applyAlignment="1">
      <alignment vertical="center" wrapText="1"/>
    </xf>
    <xf numFmtId="0" fontId="44" fillId="0" borderId="71" xfId="0" applyFont="1" applyBorder="1"/>
    <xf numFmtId="0" fontId="0" fillId="0" borderId="104" xfId="0" applyBorder="1" applyAlignment="1">
      <alignment horizontal="left" vertical="center" wrapText="1"/>
    </xf>
    <xf numFmtId="0" fontId="0" fillId="0" borderId="120" xfId="0" applyBorder="1" applyAlignment="1">
      <alignment vertical="center" wrapText="1"/>
    </xf>
    <xf numFmtId="0" fontId="0" fillId="0" borderId="85" xfId="0" applyBorder="1" applyAlignment="1">
      <alignment horizontal="left" vertical="center" wrapText="1"/>
    </xf>
    <xf numFmtId="164" fontId="0" fillId="0" borderId="120" xfId="0" applyNumberFormat="1" applyBorder="1" applyAlignment="1">
      <alignment vertical="center" wrapText="1"/>
    </xf>
    <xf numFmtId="0" fontId="0" fillId="0" borderId="124" xfId="0" applyBorder="1" applyAlignment="1">
      <alignment horizontal="left" vertical="center" wrapText="1"/>
    </xf>
    <xf numFmtId="0" fontId="9" fillId="0" borderId="34" xfId="0" applyFont="1" applyBorder="1" applyAlignment="1">
      <alignment horizontal="left" vertical="center" wrapText="1"/>
    </xf>
    <xf numFmtId="0" fontId="0" fillId="0" borderId="35" xfId="0" applyBorder="1" applyAlignment="1">
      <alignment horizontal="left" vertical="center" wrapText="1"/>
    </xf>
    <xf numFmtId="0" fontId="0" fillId="0" borderId="105" xfId="0" applyBorder="1" applyAlignment="1">
      <alignment horizontal="left" vertical="center" wrapText="1"/>
    </xf>
    <xf numFmtId="0" fontId="0" fillId="0" borderId="91" xfId="0" applyBorder="1" applyAlignment="1">
      <alignment horizontal="left" vertical="center" wrapText="1"/>
    </xf>
    <xf numFmtId="0" fontId="0" fillId="0" borderId="125" xfId="0" applyBorder="1" applyAlignment="1">
      <alignment horizontal="left" vertical="center" wrapText="1"/>
    </xf>
    <xf numFmtId="0" fontId="9" fillId="0" borderId="9" xfId="0" applyFont="1" applyBorder="1" applyAlignment="1">
      <alignment horizontal="left" vertical="center"/>
    </xf>
    <xf numFmtId="0" fontId="9" fillId="0" borderId="24" xfId="0" applyFont="1" applyBorder="1" applyAlignment="1">
      <alignment horizontal="left" vertical="center"/>
    </xf>
    <xf numFmtId="0" fontId="9" fillId="0" borderId="10" xfId="0" applyFont="1" applyBorder="1" applyAlignment="1">
      <alignment horizontal="left" vertical="center"/>
    </xf>
    <xf numFmtId="3" fontId="17" fillId="7" borderId="0" xfId="0" applyNumberFormat="1" applyFont="1" applyFill="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0" fillId="11" borderId="9" xfId="0" applyFill="1" applyBorder="1" applyAlignment="1">
      <alignment horizontal="left" vertical="center" wrapText="1"/>
    </xf>
    <xf numFmtId="0" fontId="0" fillId="11" borderId="24" xfId="0" applyFill="1" applyBorder="1" applyAlignment="1">
      <alignment horizontal="left" vertical="center" wrapText="1"/>
    </xf>
    <xf numFmtId="0" fontId="0" fillId="11" borderId="10" xfId="0" applyFill="1" applyBorder="1" applyAlignment="1">
      <alignment horizontal="left" vertical="center" wrapText="1"/>
    </xf>
    <xf numFmtId="0" fontId="0" fillId="0" borderId="76" xfId="0" applyBorder="1" applyAlignment="1">
      <alignment horizontal="left" vertical="center" wrapText="1"/>
    </xf>
    <xf numFmtId="0" fontId="0" fillId="0" borderId="5" xfId="0" applyBorder="1" applyAlignment="1">
      <alignment horizontal="left" vertical="center" wrapText="1"/>
    </xf>
    <xf numFmtId="0" fontId="0" fillId="0" borderId="93" xfId="0" applyBorder="1" applyAlignment="1">
      <alignment horizontal="left" vertical="center" wrapText="1"/>
    </xf>
    <xf numFmtId="0" fontId="18" fillId="4" borderId="5" xfId="0" applyFont="1" applyFill="1" applyBorder="1" applyAlignment="1" applyProtection="1">
      <alignment horizontal="center" vertical="center" wrapText="1"/>
      <protection locked="0"/>
    </xf>
    <xf numFmtId="0" fontId="18" fillId="4" borderId="93" xfId="0" applyFont="1" applyFill="1" applyBorder="1" applyAlignment="1" applyProtection="1">
      <alignment horizontal="center" vertical="center" wrapText="1"/>
      <protection locked="0"/>
    </xf>
    <xf numFmtId="164" fontId="0" fillId="0" borderId="76" xfId="0" applyNumberFormat="1" applyBorder="1" applyAlignment="1">
      <alignment horizontal="left" vertical="center" wrapText="1"/>
    </xf>
    <xf numFmtId="164" fontId="0" fillId="0" borderId="5" xfId="0" applyNumberFormat="1" applyBorder="1" applyAlignment="1">
      <alignment horizontal="left" vertical="center" wrapText="1"/>
    </xf>
    <xf numFmtId="164" fontId="0" fillId="0" borderId="93" xfId="0" applyNumberFormat="1" applyBorder="1" applyAlignment="1">
      <alignment horizontal="left" vertical="center" wrapText="1"/>
    </xf>
    <xf numFmtId="0" fontId="0" fillId="0" borderId="113" xfId="0" applyBorder="1" applyAlignment="1">
      <alignment horizontal="left" vertical="center" wrapText="1"/>
    </xf>
    <xf numFmtId="0" fontId="0" fillId="0" borderId="118" xfId="0" applyBorder="1" applyAlignment="1">
      <alignment horizontal="left" vertical="center" wrapText="1"/>
    </xf>
    <xf numFmtId="0" fontId="18" fillId="4" borderId="113" xfId="0" applyFont="1" applyFill="1" applyBorder="1" applyAlignment="1" applyProtection="1">
      <alignment horizontal="center" vertical="center" wrapText="1"/>
      <protection locked="0"/>
    </xf>
    <xf numFmtId="0" fontId="18" fillId="4" borderId="118" xfId="0" applyFont="1" applyFill="1" applyBorder="1" applyAlignment="1" applyProtection="1">
      <alignment horizontal="center" vertical="center" wrapText="1"/>
      <protection locked="0"/>
    </xf>
    <xf numFmtId="164" fontId="0" fillId="0" borderId="113" xfId="0" applyNumberFormat="1" applyBorder="1" applyAlignment="1">
      <alignment horizontal="left" vertical="center" wrapText="1"/>
    </xf>
    <xf numFmtId="164" fontId="0" fillId="0" borderId="118" xfId="0" applyNumberFormat="1" applyBorder="1" applyAlignment="1">
      <alignment horizontal="left" vertical="center" wrapText="1"/>
    </xf>
    <xf numFmtId="0" fontId="0" fillId="0" borderId="77" xfId="0" applyBorder="1" applyAlignment="1">
      <alignment horizontal="left" vertical="center" wrapText="1"/>
    </xf>
    <xf numFmtId="0" fontId="0" fillId="0" borderId="84" xfId="0" applyBorder="1" applyAlignment="1">
      <alignment horizontal="left" vertical="center" wrapText="1"/>
    </xf>
    <xf numFmtId="0" fontId="18" fillId="0" borderId="8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18" xfId="0" applyFont="1" applyBorder="1" applyAlignment="1" applyProtection="1">
      <alignment horizontal="center" vertical="center" wrapText="1"/>
      <protection locked="0"/>
    </xf>
    <xf numFmtId="164" fontId="0" fillId="0" borderId="84"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118" xfId="0" applyNumberFormat="1" applyBorder="1" applyAlignment="1">
      <alignment horizontal="center" vertical="center" wrapText="1"/>
    </xf>
    <xf numFmtId="164" fontId="0" fillId="0" borderId="77" xfId="0" applyNumberFormat="1" applyBorder="1" applyAlignment="1">
      <alignment horizontal="left" vertical="center" wrapText="1"/>
    </xf>
    <xf numFmtId="0" fontId="3" fillId="17" borderId="54" xfId="0" applyFont="1" applyFill="1" applyBorder="1" applyAlignment="1">
      <alignment horizontal="center" vertical="center" wrapText="1"/>
    </xf>
    <xf numFmtId="0" fontId="3" fillId="17" borderId="57" xfId="0" applyFont="1" applyFill="1" applyBorder="1" applyAlignment="1">
      <alignment horizontal="center" vertical="center" wrapText="1"/>
    </xf>
    <xf numFmtId="0" fontId="13" fillId="0" borderId="61" xfId="0" applyFont="1" applyBorder="1" applyAlignment="1">
      <alignment horizontal="left" vertical="center" wrapText="1"/>
    </xf>
    <xf numFmtId="0" fontId="13" fillId="0" borderId="62" xfId="0" applyFont="1" applyBorder="1" applyAlignment="1">
      <alignment horizontal="left" vertical="center" wrapText="1"/>
    </xf>
    <xf numFmtId="0" fontId="3" fillId="16" borderId="54" xfId="0" applyFont="1" applyFill="1" applyBorder="1" applyAlignment="1">
      <alignment horizontal="center" vertical="center" wrapText="1"/>
    </xf>
    <xf numFmtId="0" fontId="3" fillId="16" borderId="57" xfId="0" applyFont="1" applyFill="1" applyBorder="1" applyAlignment="1">
      <alignment horizontal="center" vertical="center" wrapText="1"/>
    </xf>
    <xf numFmtId="1" fontId="25" fillId="22" borderId="0" xfId="10" applyNumberFormat="1" applyFont="1" applyFill="1" applyBorder="1" applyAlignment="1" applyProtection="1">
      <alignment horizontal="center" vertical="center"/>
    </xf>
    <xf numFmtId="1" fontId="25" fillId="22" borderId="22" xfId="10" applyNumberFormat="1" applyFont="1" applyFill="1" applyBorder="1" applyAlignment="1" applyProtection="1">
      <alignment horizontal="center" vertical="center"/>
    </xf>
    <xf numFmtId="0" fontId="27" fillId="0" borderId="0" xfId="11" applyProtection="1"/>
    <xf numFmtId="0" fontId="28" fillId="7" borderId="0" xfId="11" applyFont="1" applyFill="1" applyAlignment="1" applyProtection="1">
      <alignment vertical="center"/>
    </xf>
    <xf numFmtId="0" fontId="27" fillId="7" borderId="0" xfId="11" applyFill="1" applyProtection="1"/>
    <xf numFmtId="0" fontId="6" fillId="3" borderId="6"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0" fontId="6" fillId="3" borderId="43" xfId="0" applyFont="1" applyFill="1" applyBorder="1" applyAlignment="1" applyProtection="1">
      <alignment horizontal="left"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0" fontId="19" fillId="0" borderId="0" xfId="0" applyFont="1" applyAlignment="1" applyProtection="1">
      <alignment horizontal="center" vertical="center"/>
    </xf>
    <xf numFmtId="0" fontId="6" fillId="3" borderId="44" xfId="0" applyFont="1" applyFill="1" applyBorder="1" applyAlignment="1" applyProtection="1">
      <alignment horizontal="left" vertical="center"/>
    </xf>
    <xf numFmtId="0" fontId="6" fillId="3" borderId="0" xfId="0" applyFont="1" applyFill="1" applyAlignment="1" applyProtection="1">
      <alignment horizontal="left" vertical="center"/>
    </xf>
    <xf numFmtId="0" fontId="8" fillId="3" borderId="44" xfId="0" applyFont="1" applyFill="1" applyBorder="1" applyAlignment="1" applyProtection="1">
      <alignment horizontal="left" vertical="center"/>
    </xf>
    <xf numFmtId="0" fontId="7" fillId="3" borderId="0" xfId="0" applyFont="1" applyFill="1" applyAlignment="1" applyProtection="1">
      <alignment horizontal="left"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20" fillId="0" borderId="0" xfId="0" applyFont="1" applyAlignment="1" applyProtection="1">
      <alignment horizontal="center" vertical="center"/>
    </xf>
    <xf numFmtId="0" fontId="30" fillId="7" borderId="0" xfId="11" applyFont="1" applyFill="1" applyAlignment="1" applyProtection="1">
      <alignment horizontal="left" vertical="center"/>
    </xf>
    <xf numFmtId="0" fontId="31" fillId="0" borderId="0" xfId="11" applyFont="1" applyProtection="1"/>
    <xf numFmtId="0" fontId="3" fillId="11" borderId="70" xfId="0" applyFont="1" applyFill="1" applyBorder="1" applyAlignment="1" applyProtection="1">
      <alignment horizontal="center" vertical="center" wrapText="1"/>
    </xf>
    <xf numFmtId="0" fontId="3" fillId="11" borderId="37" xfId="0" applyFont="1" applyFill="1" applyBorder="1" applyAlignment="1" applyProtection="1">
      <alignment horizontal="center" vertical="center" wrapText="1"/>
    </xf>
    <xf numFmtId="0" fontId="3" fillId="11" borderId="38" xfId="0" applyFont="1" applyFill="1" applyBorder="1" applyAlignment="1" applyProtection="1">
      <alignment horizontal="center" vertical="center" wrapText="1"/>
    </xf>
    <xf numFmtId="0" fontId="3" fillId="11" borderId="12" xfId="0" applyFont="1" applyFill="1" applyBorder="1" applyAlignment="1" applyProtection="1">
      <alignment horizontal="center" vertical="center" wrapText="1"/>
    </xf>
    <xf numFmtId="0" fontId="3" fillId="11" borderId="33" xfId="0" applyFont="1" applyFill="1" applyBorder="1" applyAlignment="1" applyProtection="1">
      <alignment horizontal="center" vertical="center" wrapText="1"/>
    </xf>
    <xf numFmtId="169" fontId="27" fillId="0" borderId="0" xfId="11" applyNumberFormat="1" applyProtection="1"/>
    <xf numFmtId="0" fontId="29" fillId="21" borderId="72" xfId="11" applyFont="1" applyFill="1" applyBorder="1" applyProtection="1"/>
    <xf numFmtId="165" fontId="3" fillId="21" borderId="8" xfId="0" applyNumberFormat="1" applyFont="1" applyFill="1" applyBorder="1" applyAlignment="1" applyProtection="1">
      <alignment horizontal="right" vertical="center"/>
    </xf>
    <xf numFmtId="0" fontId="27" fillId="7" borderId="65" xfId="11" applyFill="1" applyBorder="1" applyProtection="1"/>
    <xf numFmtId="168" fontId="25" fillId="0" borderId="114" xfId="11" applyNumberFormat="1" applyFont="1" applyBorder="1" applyProtection="1"/>
    <xf numFmtId="0" fontId="27" fillId="7" borderId="64" xfId="11" applyFill="1" applyBorder="1" applyProtection="1"/>
    <xf numFmtId="0" fontId="27" fillId="7" borderId="63" xfId="11" applyFill="1" applyBorder="1" applyProtection="1"/>
    <xf numFmtId="168" fontId="25" fillId="0" borderId="18" xfId="11" applyNumberFormat="1" applyFont="1" applyBorder="1" applyProtection="1"/>
    <xf numFmtId="0" fontId="29" fillId="21" borderId="65" xfId="11" applyFont="1" applyFill="1" applyBorder="1" applyProtection="1"/>
    <xf numFmtId="168" fontId="26" fillId="21" borderId="114" xfId="11" applyNumberFormat="1" applyFont="1" applyFill="1" applyBorder="1" applyProtection="1"/>
    <xf numFmtId="168" fontId="25" fillId="0" borderId="27" xfId="11" applyNumberFormat="1" applyFont="1" applyBorder="1" applyProtection="1"/>
    <xf numFmtId="0" fontId="26" fillId="21" borderId="64" xfId="11" applyFont="1" applyFill="1" applyBorder="1" applyProtection="1"/>
    <xf numFmtId="168" fontId="26" fillId="21" borderId="17" xfId="11" applyNumberFormat="1" applyFont="1" applyFill="1" applyBorder="1" applyProtection="1"/>
    <xf numFmtId="0" fontId="28" fillId="7" borderId="0" xfId="11" applyFont="1" applyFill="1" applyAlignment="1" applyProtection="1">
      <alignment horizontal="center" vertical="center" wrapText="1"/>
    </xf>
    <xf numFmtId="0" fontId="28" fillId="7" borderId="0" xfId="11" applyFont="1" applyFill="1" applyAlignment="1" applyProtection="1">
      <alignment vertical="center" wrapText="1"/>
    </xf>
    <xf numFmtId="0" fontId="27" fillId="7" borderId="0" xfId="11" applyFill="1" applyAlignment="1" applyProtection="1">
      <alignment horizontal="left" vertical="center" wrapText="1"/>
    </xf>
    <xf numFmtId="0" fontId="6" fillId="3" borderId="6" xfId="0" applyFont="1" applyFill="1" applyBorder="1" applyAlignment="1" applyProtection="1">
      <alignment horizontal="center" vertical="center"/>
    </xf>
    <xf numFmtId="0" fontId="6" fillId="3" borderId="69" xfId="0" applyFont="1" applyFill="1" applyBorder="1" applyAlignment="1" applyProtection="1">
      <alignment horizontal="left" vertical="center"/>
    </xf>
    <xf numFmtId="0" fontId="8" fillId="3" borderId="6" xfId="0" applyFont="1" applyFill="1" applyBorder="1" applyAlignment="1" applyProtection="1">
      <alignment horizontal="left" vertical="center"/>
    </xf>
    <xf numFmtId="0" fontId="7" fillId="3" borderId="6" xfId="0" applyFont="1" applyFill="1" applyBorder="1" applyAlignment="1" applyProtection="1">
      <alignment horizontal="center" vertical="center"/>
    </xf>
    <xf numFmtId="0" fontId="7" fillId="3" borderId="43" xfId="0" applyFont="1" applyFill="1" applyBorder="1" applyAlignment="1" applyProtection="1">
      <alignment horizontal="left" vertical="center"/>
    </xf>
    <xf numFmtId="0" fontId="7" fillId="3" borderId="44" xfId="0" applyFont="1" applyFill="1" applyBorder="1" applyAlignment="1" applyProtection="1">
      <alignment horizontal="left" vertical="center"/>
    </xf>
    <xf numFmtId="0" fontId="27" fillId="7" borderId="0" xfId="11" applyFill="1" applyAlignment="1" applyProtection="1">
      <alignment horizontal="center"/>
    </xf>
    <xf numFmtId="0" fontId="3" fillId="11" borderId="71" xfId="0" applyFont="1" applyFill="1" applyBorder="1" applyAlignment="1" applyProtection="1">
      <alignment horizontal="center" vertical="center" wrapText="1"/>
    </xf>
    <xf numFmtId="0" fontId="3" fillId="11" borderId="66" xfId="0" applyFont="1" applyFill="1" applyBorder="1" applyAlignment="1" applyProtection="1">
      <alignment horizontal="center" vertical="center" wrapText="1"/>
    </xf>
    <xf numFmtId="0" fontId="3" fillId="11" borderId="67" xfId="0" applyFont="1" applyFill="1" applyBorder="1" applyAlignment="1" applyProtection="1">
      <alignment horizontal="center" vertical="center" wrapText="1"/>
    </xf>
    <xf numFmtId="0" fontId="3" fillId="11" borderId="67" xfId="0" applyFont="1" applyFill="1" applyBorder="1" applyAlignment="1" applyProtection="1">
      <alignment horizontal="center" vertical="center" wrapText="1"/>
    </xf>
    <xf numFmtId="0" fontId="3" fillId="11" borderId="68" xfId="0" applyFont="1" applyFill="1" applyBorder="1" applyAlignment="1" applyProtection="1">
      <alignment horizontal="center" vertical="center" wrapText="1"/>
    </xf>
    <xf numFmtId="0" fontId="3" fillId="11" borderId="38" xfId="0" applyFont="1" applyFill="1" applyBorder="1" applyAlignment="1" applyProtection="1">
      <alignment horizontal="center" vertical="center" wrapText="1"/>
    </xf>
    <xf numFmtId="0" fontId="29" fillId="21" borderId="136" xfId="11" applyFont="1" applyFill="1" applyBorder="1" applyAlignment="1" applyProtection="1">
      <alignment vertical="center"/>
    </xf>
    <xf numFmtId="0" fontId="29" fillId="21" borderId="71" xfId="11" applyFont="1" applyFill="1" applyBorder="1" applyAlignment="1" applyProtection="1">
      <alignment vertical="center"/>
    </xf>
    <xf numFmtId="0" fontId="29" fillId="21" borderId="71" xfId="11" applyFont="1" applyFill="1" applyBorder="1" applyAlignment="1" applyProtection="1">
      <alignment horizontal="center" vertical="center"/>
    </xf>
    <xf numFmtId="165" fontId="3" fillId="21" borderId="70" xfId="0" applyNumberFormat="1" applyFont="1" applyFill="1" applyBorder="1" applyAlignment="1" applyProtection="1">
      <alignment horizontal="right" vertical="center"/>
    </xf>
    <xf numFmtId="2" fontId="3" fillId="21" borderId="45" xfId="0" applyNumberFormat="1" applyFont="1" applyFill="1" applyBorder="1" applyAlignment="1" applyProtection="1">
      <alignment horizontal="right" vertical="center" wrapText="1"/>
    </xf>
    <xf numFmtId="165" fontId="3" fillId="21" borderId="25" xfId="0" applyNumberFormat="1" applyFont="1" applyFill="1" applyBorder="1" applyAlignment="1" applyProtection="1">
      <alignment horizontal="right" vertical="center"/>
    </xf>
    <xf numFmtId="0" fontId="25" fillId="7" borderId="34" xfId="11" applyFont="1" applyFill="1" applyBorder="1" applyAlignment="1" applyProtection="1">
      <alignment horizontal="left" vertical="center" wrapText="1"/>
    </xf>
    <xf numFmtId="0" fontId="29" fillId="21" borderId="72" xfId="11" applyFont="1" applyFill="1" applyBorder="1" applyAlignment="1" applyProtection="1">
      <alignment vertical="center"/>
    </xf>
    <xf numFmtId="0" fontId="29" fillId="21" borderId="80" xfId="11" applyFont="1" applyFill="1" applyBorder="1" applyAlignment="1" applyProtection="1">
      <alignment vertical="center"/>
    </xf>
    <xf numFmtId="0" fontId="29" fillId="21" borderId="38" xfId="11" applyFont="1" applyFill="1" applyBorder="1" applyAlignment="1" applyProtection="1">
      <alignment horizontal="center" vertical="center"/>
    </xf>
    <xf numFmtId="165" fontId="3" fillId="21" borderId="37" xfId="0" applyNumberFormat="1" applyFont="1" applyFill="1" applyBorder="1" applyAlignment="1" applyProtection="1">
      <alignment horizontal="right" vertical="center"/>
    </xf>
    <xf numFmtId="2" fontId="3" fillId="21" borderId="74" xfId="0" applyNumberFormat="1" applyFont="1" applyFill="1" applyBorder="1" applyAlignment="1" applyProtection="1">
      <alignment horizontal="right" vertical="center" wrapText="1"/>
    </xf>
    <xf numFmtId="165" fontId="3" fillId="21" borderId="73" xfId="0" applyNumberFormat="1" applyFont="1" applyFill="1" applyBorder="1" applyAlignment="1" applyProtection="1">
      <alignment horizontal="right" vertical="center"/>
    </xf>
    <xf numFmtId="0" fontId="25" fillId="7" borderId="33" xfId="11" applyFont="1" applyFill="1" applyBorder="1" applyAlignment="1" applyProtection="1">
      <alignment horizontal="left" vertical="center" wrapText="1"/>
    </xf>
    <xf numFmtId="0" fontId="29" fillId="7" borderId="65" xfId="11" applyFont="1" applyFill="1" applyBorder="1" applyProtection="1"/>
    <xf numFmtId="0" fontId="29" fillId="7" borderId="131" xfId="11" applyFont="1" applyFill="1" applyBorder="1" applyProtection="1"/>
    <xf numFmtId="0" fontId="27" fillId="7" borderId="36" xfId="11" applyFill="1" applyBorder="1" applyAlignment="1" applyProtection="1">
      <alignment horizontal="center"/>
    </xf>
    <xf numFmtId="168" fontId="26" fillId="0" borderId="75" xfId="11" applyNumberFormat="1" applyFont="1" applyBorder="1" applyProtection="1"/>
    <xf numFmtId="168" fontId="26" fillId="0" borderId="51" xfId="11" applyNumberFormat="1" applyFont="1" applyBorder="1" applyProtection="1"/>
    <xf numFmtId="168" fontId="26" fillId="0" borderId="36" xfId="11" applyNumberFormat="1" applyFont="1" applyBorder="1" applyProtection="1"/>
    <xf numFmtId="0" fontId="25" fillId="7" borderId="34" xfId="11" applyFont="1" applyFill="1" applyBorder="1" applyAlignment="1" applyProtection="1">
      <alignment horizontal="left" vertical="center" wrapText="1"/>
    </xf>
    <xf numFmtId="0" fontId="29" fillId="7" borderId="137" xfId="11" applyFont="1" applyFill="1" applyBorder="1" applyProtection="1"/>
    <xf numFmtId="0" fontId="29" fillId="7" borderId="68" xfId="11" applyFont="1" applyFill="1" applyBorder="1" applyProtection="1"/>
    <xf numFmtId="0" fontId="27" fillId="7" borderId="15" xfId="11" applyFill="1" applyBorder="1" applyAlignment="1" applyProtection="1">
      <alignment horizontal="center"/>
    </xf>
    <xf numFmtId="168" fontId="26" fillId="0" borderId="49" xfId="11" applyNumberFormat="1" applyFont="1" applyBorder="1" applyProtection="1"/>
    <xf numFmtId="168" fontId="26" fillId="0" borderId="32" xfId="11" applyNumberFormat="1" applyFont="1" applyBorder="1" applyProtection="1"/>
    <xf numFmtId="168" fontId="26" fillId="0" borderId="15" xfId="11" applyNumberFormat="1" applyFont="1" applyBorder="1" applyProtection="1"/>
    <xf numFmtId="0" fontId="25" fillId="7" borderId="35" xfId="11" applyFont="1" applyFill="1" applyBorder="1" applyAlignment="1" applyProtection="1">
      <alignment horizontal="left" vertical="center" wrapText="1"/>
    </xf>
    <xf numFmtId="0" fontId="25" fillId="7" borderId="8" xfId="11" applyFont="1" applyFill="1" applyBorder="1" applyAlignment="1" applyProtection="1">
      <alignment horizontal="left" vertical="center" wrapText="1"/>
    </xf>
    <xf numFmtId="0" fontId="27" fillId="0" borderId="0" xfId="11" applyAlignment="1" applyProtection="1">
      <alignment horizontal="center"/>
    </xf>
    <xf numFmtId="0" fontId="27" fillId="0" borderId="0" xfId="11" applyAlignment="1" applyProtection="1">
      <alignment horizontal="left" vertical="center" wrapText="1"/>
    </xf>
    <xf numFmtId="0" fontId="26" fillId="11" borderId="136" xfId="11" applyFont="1" applyFill="1" applyBorder="1" applyAlignment="1" applyProtection="1">
      <alignment horizontal="center" vertical="center"/>
    </xf>
    <xf numFmtId="0" fontId="26" fillId="11" borderId="25" xfId="11" applyFont="1" applyFill="1" applyBorder="1" applyAlignment="1" applyProtection="1">
      <alignment horizontal="center" vertical="center" wrapText="1"/>
    </xf>
    <xf numFmtId="0" fontId="26" fillId="11" borderId="98" xfId="11" applyFont="1" applyFill="1" applyBorder="1" applyAlignment="1" applyProtection="1">
      <alignment horizontal="center" vertical="center" wrapText="1"/>
    </xf>
    <xf numFmtId="0" fontId="3" fillId="11" borderId="98" xfId="0" applyFont="1" applyFill="1" applyBorder="1" applyAlignment="1" applyProtection="1">
      <alignment horizontal="center" vertical="center" wrapText="1"/>
    </xf>
    <xf numFmtId="0" fontId="27" fillId="0" borderId="0" xfId="11" applyAlignment="1" applyProtection="1">
      <alignment vertical="center"/>
    </xf>
    <xf numFmtId="0" fontId="25" fillId="21" borderId="142" xfId="11" applyFont="1" applyFill="1" applyBorder="1" applyAlignment="1" applyProtection="1">
      <alignment horizontal="left" vertical="center"/>
    </xf>
    <xf numFmtId="1" fontId="25" fillId="21" borderId="13" xfId="11" applyNumberFormat="1" applyFont="1" applyFill="1" applyBorder="1" applyAlignment="1" applyProtection="1">
      <alignment horizontal="center" vertical="center" wrapText="1"/>
    </xf>
    <xf numFmtId="1" fontId="25" fillId="21" borderId="143" xfId="11" applyNumberFormat="1" applyFont="1" applyFill="1" applyBorder="1" applyAlignment="1" applyProtection="1">
      <alignment horizontal="center" vertical="center" wrapText="1"/>
    </xf>
    <xf numFmtId="2" fontId="25" fillId="21" borderId="142" xfId="11" applyNumberFormat="1" applyFont="1" applyFill="1" applyBorder="1" applyAlignment="1" applyProtection="1">
      <alignment horizontal="center" vertical="center"/>
    </xf>
    <xf numFmtId="0" fontId="25" fillId="0" borderId="140" xfId="11" applyFont="1" applyBorder="1" applyAlignment="1" applyProtection="1">
      <alignment vertical="center" wrapText="1"/>
    </xf>
    <xf numFmtId="0" fontId="25" fillId="21" borderId="46" xfId="11" applyFont="1" applyFill="1" applyBorder="1" applyAlignment="1" applyProtection="1">
      <alignment horizontal="left" vertical="center"/>
    </xf>
    <xf numFmtId="1" fontId="25" fillId="21" borderId="14" xfId="11" applyNumberFormat="1" applyFont="1" applyFill="1" applyBorder="1" applyAlignment="1" applyProtection="1">
      <alignment horizontal="center" vertical="center" wrapText="1"/>
    </xf>
    <xf numFmtId="1" fontId="25" fillId="21" borderId="140" xfId="11" applyNumberFormat="1" applyFont="1" applyFill="1" applyBorder="1" applyAlignment="1" applyProtection="1">
      <alignment horizontal="center" vertical="center" wrapText="1"/>
    </xf>
    <xf numFmtId="2" fontId="25" fillId="21" borderId="46" xfId="11" applyNumberFormat="1" applyFont="1" applyFill="1" applyBorder="1" applyAlignment="1" applyProtection="1">
      <alignment horizontal="center" vertical="center"/>
    </xf>
    <xf numFmtId="0" fontId="25" fillId="21" borderId="63" xfId="11" applyFont="1" applyFill="1" applyBorder="1" applyAlignment="1" applyProtection="1">
      <alignment horizontal="left" vertical="center"/>
    </xf>
    <xf numFmtId="1" fontId="25" fillId="21" borderId="15" xfId="11" applyNumberFormat="1" applyFont="1" applyFill="1" applyBorder="1" applyAlignment="1" applyProtection="1">
      <alignment horizontal="center" vertical="center" wrapText="1"/>
    </xf>
    <xf numFmtId="1" fontId="25" fillId="21" borderId="141" xfId="11" applyNumberFormat="1" applyFont="1" applyFill="1" applyBorder="1" applyAlignment="1" applyProtection="1">
      <alignment horizontal="center" vertical="center" wrapText="1"/>
    </xf>
    <xf numFmtId="2" fontId="25" fillId="21" borderId="63" xfId="11" applyNumberFormat="1" applyFont="1" applyFill="1" applyBorder="1" applyAlignment="1" applyProtection="1">
      <alignment horizontal="center" vertical="center"/>
    </xf>
    <xf numFmtId="0" fontId="25" fillId="0" borderId="141" xfId="11" applyFont="1" applyBorder="1" applyAlignment="1" applyProtection="1">
      <alignment vertical="center" wrapText="1"/>
    </xf>
    <xf numFmtId="49" fontId="38" fillId="22" borderId="11" xfId="11" applyNumberFormat="1" applyFont="1" applyFill="1" applyBorder="1" applyAlignment="1" applyProtection="1">
      <alignment horizontal="left" vertical="center"/>
    </xf>
    <xf numFmtId="0" fontId="36" fillId="22" borderId="11" xfId="11" applyFont="1" applyFill="1" applyBorder="1" applyAlignment="1" applyProtection="1">
      <alignment horizontal="center" vertical="center"/>
    </xf>
    <xf numFmtId="0" fontId="25" fillId="0" borderId="22" xfId="11" applyFont="1" applyBorder="1" applyAlignment="1" applyProtection="1">
      <alignment horizontal="left" vertical="center" wrapText="1"/>
    </xf>
    <xf numFmtId="0" fontId="33" fillId="0" borderId="0" xfId="11" applyFont="1" applyAlignment="1" applyProtection="1">
      <alignment vertical="center"/>
    </xf>
    <xf numFmtId="0" fontId="39" fillId="22" borderId="11" xfId="11" applyFont="1" applyFill="1" applyBorder="1" applyAlignment="1" applyProtection="1">
      <alignment vertical="center"/>
    </xf>
    <xf numFmtId="0" fontId="39" fillId="22" borderId="0" xfId="11" applyFont="1" applyFill="1" applyAlignment="1" applyProtection="1">
      <alignment vertical="center"/>
    </xf>
    <xf numFmtId="0" fontId="34" fillId="22" borderId="22" xfId="11" applyFont="1" applyFill="1" applyBorder="1" applyAlignment="1" applyProtection="1">
      <alignment horizontal="center" vertical="center"/>
    </xf>
    <xf numFmtId="0" fontId="34" fillId="22" borderId="11" xfId="11" applyFont="1" applyFill="1" applyBorder="1" applyAlignment="1" applyProtection="1">
      <alignment horizontal="center" vertical="center"/>
    </xf>
    <xf numFmtId="168" fontId="25" fillId="22" borderId="22" xfId="11" applyNumberFormat="1" applyFont="1" applyFill="1" applyBorder="1" applyProtection="1"/>
    <xf numFmtId="49" fontId="38" fillId="22" borderId="12" xfId="11" applyNumberFormat="1" applyFont="1" applyFill="1" applyBorder="1" applyAlignment="1" applyProtection="1">
      <alignment horizontal="left"/>
    </xf>
    <xf numFmtId="49" fontId="38" fillId="22" borderId="68" xfId="11" applyNumberFormat="1" applyFont="1" applyFill="1" applyBorder="1" applyAlignment="1" applyProtection="1">
      <alignment horizontal="left"/>
    </xf>
    <xf numFmtId="49" fontId="35" fillId="22" borderId="23" xfId="11" applyNumberFormat="1" applyFont="1" applyFill="1" applyBorder="1" applyAlignment="1" applyProtection="1">
      <alignment horizontal="center"/>
    </xf>
    <xf numFmtId="0" fontId="36" fillId="22" borderId="12" xfId="11" applyFont="1" applyFill="1" applyBorder="1" applyAlignment="1" applyProtection="1">
      <alignment horizontal="center"/>
    </xf>
    <xf numFmtId="0" fontId="25" fillId="0" borderId="23" xfId="11" applyFont="1" applyBorder="1" applyAlignment="1" applyProtection="1">
      <alignment horizontal="left" vertical="center" wrapText="1"/>
    </xf>
    <xf numFmtId="0" fontId="33" fillId="0" borderId="0" xfId="11" applyFont="1" applyProtection="1"/>
    <xf numFmtId="0" fontId="0" fillId="0" borderId="2" xfId="0" applyBorder="1" applyAlignment="1" applyProtection="1">
      <alignment horizontal="left" vertical="center" wrapText="1"/>
    </xf>
    <xf numFmtId="0" fontId="0" fillId="0" borderId="2" xfId="0" applyBorder="1" applyAlignment="1" applyProtection="1">
      <alignment horizontal="center" vertical="center" wrapText="1"/>
    </xf>
    <xf numFmtId="0" fontId="6" fillId="3" borderId="6"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xf>
    <xf numFmtId="0" fontId="9" fillId="0" borderId="1" xfId="0" applyFont="1" applyBorder="1" applyAlignment="1" applyProtection="1">
      <alignment horizontal="left" vertical="center"/>
    </xf>
    <xf numFmtId="0" fontId="0" fillId="0" borderId="1" xfId="0" quotePrefix="1"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4" borderId="4" xfId="0"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0" fillId="0" borderId="4" xfId="0"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18" fillId="0" borderId="4" xfId="0" applyFont="1" applyBorder="1" applyAlignment="1" applyProtection="1">
      <alignment horizontal="left" vertical="center" wrapText="1"/>
    </xf>
    <xf numFmtId="164" fontId="0" fillId="0" borderId="4" xfId="0" quotePrefix="1" applyNumberFormat="1" applyBorder="1" applyAlignment="1" applyProtection="1">
      <alignment horizontal="left" vertical="center" wrapText="1"/>
    </xf>
  </cellXfs>
  <cellStyles count="13">
    <cellStyle name="Komma" xfId="1" builtinId="3"/>
    <cellStyle name="Komma 2" xfId="3" xr:uid="{00000000-0005-0000-0000-000001000000}"/>
    <cellStyle name="Komma 3" xfId="12" xr:uid="{00000000-0005-0000-0000-000002000000}"/>
    <cellStyle name="Prozent" xfId="10" builtinId="5"/>
    <cellStyle name="Standard" xfId="0" builtinId="0"/>
    <cellStyle name="Standard 2" xfId="11" xr:uid="{00000000-0005-0000-0000-000005000000}"/>
    <cellStyle name="Standard 2 2" xfId="5" xr:uid="{00000000-0005-0000-0000-000006000000}"/>
    <cellStyle name="Standard 2 2 2" xfId="6" xr:uid="{00000000-0005-0000-0000-000007000000}"/>
    <cellStyle name="Standard 2 2 2 2" xfId="8" xr:uid="{00000000-0005-0000-0000-000008000000}"/>
    <cellStyle name="Standard 2 3" xfId="4" xr:uid="{00000000-0005-0000-0000-000009000000}"/>
    <cellStyle name="Standard 3 2 2" xfId="9" xr:uid="{00000000-0005-0000-0000-00000A000000}"/>
    <cellStyle name="Standard 7" xfId="7" xr:uid="{00000000-0005-0000-0000-00000B000000}"/>
    <cellStyle name="Währung 2" xfId="2" xr:uid="{00000000-0005-0000-0000-00000D000000}"/>
  </cellStyles>
  <dxfs count="96">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theme="9" tint="-0.24994659260841701"/>
      </font>
    </dxf>
    <dxf>
      <font>
        <b/>
        <i val="0"/>
        <color rgb="FFC00000"/>
      </font>
    </dxf>
    <dxf>
      <font>
        <b/>
        <i val="0"/>
        <color rgb="FF7030A0"/>
      </font>
    </dxf>
    <dxf>
      <font>
        <b/>
        <i val="0"/>
        <color theme="9" tint="-0.24994659260841701"/>
      </font>
    </dxf>
    <dxf>
      <font>
        <b/>
        <i val="0"/>
        <color rgb="FF7030A0"/>
      </font>
    </dxf>
    <dxf>
      <font>
        <b/>
        <i val="0"/>
        <color rgb="FFC00000"/>
      </font>
    </dxf>
    <dxf>
      <font>
        <b/>
        <i val="0"/>
        <color rgb="FF7030A0"/>
      </font>
    </dxf>
    <dxf>
      <font>
        <b/>
        <i val="0"/>
        <color theme="9" tint="-0.24994659260841701"/>
      </font>
    </dxf>
    <dxf>
      <font>
        <b/>
        <i val="0"/>
        <color rgb="FFC00000"/>
      </font>
    </dxf>
    <dxf>
      <font>
        <b/>
        <i val="0"/>
        <color rgb="FF7030A0"/>
      </font>
    </dxf>
    <dxf>
      <font>
        <b/>
        <i val="0"/>
        <color theme="9" tint="-0.24994659260841701"/>
      </font>
    </dxf>
    <dxf>
      <font>
        <b/>
        <i val="0"/>
        <color rgb="FFC00000"/>
      </font>
    </dxf>
    <dxf>
      <font>
        <b/>
        <i val="0"/>
        <color rgb="FFC00000"/>
      </font>
    </dxf>
    <dxf>
      <font>
        <b/>
        <i val="0"/>
        <color theme="9" tint="-0.24994659260841701"/>
      </font>
    </dxf>
    <dxf>
      <font>
        <b/>
        <i val="0"/>
        <color rgb="FF7030A0"/>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theme="9" tint="-0.24994659260841701"/>
      </font>
    </dxf>
    <dxf>
      <font>
        <b/>
        <i val="0"/>
        <color rgb="FFC00000"/>
      </font>
    </dxf>
    <dxf>
      <font>
        <b/>
        <i val="0"/>
        <color rgb="FF7030A0"/>
      </font>
    </dxf>
    <dxf>
      <font>
        <b/>
        <i val="0"/>
        <color rgb="FFFF0000"/>
      </font>
    </dxf>
    <dxf>
      <font>
        <b/>
        <i val="0"/>
        <color rgb="FFFF0000"/>
      </font>
      <fill>
        <patternFill>
          <fgColor indexed="64"/>
          <bgColor rgb="FFFFFF00"/>
        </patternFill>
      </fill>
    </dxf>
    <dxf>
      <font>
        <b/>
        <i val="0"/>
        <color rgb="FFFF0000"/>
      </font>
      <fill>
        <patternFill>
          <fgColor indexed="64"/>
          <bgColor rgb="FFFFFF00"/>
        </patternFill>
      </fill>
    </dxf>
    <dxf>
      <font>
        <b/>
        <i val="0"/>
        <color rgb="FFFF0000"/>
      </font>
    </dxf>
    <dxf>
      <font>
        <b/>
        <i val="0"/>
        <color rgb="FFFF0000"/>
      </font>
      <fill>
        <patternFill>
          <fgColor indexed="64"/>
          <bgColor rgb="FFFFFF00"/>
        </patternFill>
      </fill>
    </dxf>
    <dxf>
      <font>
        <b/>
        <i val="0"/>
        <color rgb="FFFF0000"/>
      </font>
    </dxf>
    <dxf>
      <font>
        <b/>
        <i val="0"/>
        <color rgb="FFFF0000"/>
      </font>
    </dxf>
    <dxf>
      <font>
        <b/>
        <i val="0"/>
        <color rgb="FFFF0000"/>
      </font>
      <fill>
        <patternFill>
          <fgColor indexed="64"/>
          <bgColor rgb="FFFFFF00"/>
        </patternFill>
      </fill>
    </dxf>
    <dxf>
      <font>
        <b/>
        <i val="0"/>
        <color rgb="FFFF0000"/>
      </font>
    </dxf>
    <dxf>
      <font>
        <b/>
        <i val="0"/>
        <color rgb="FFFF0000"/>
      </font>
      <fill>
        <patternFill>
          <fgColor indexed="64"/>
          <bgColor rgb="FFFFFF00"/>
        </patternFill>
      </fill>
    </dxf>
    <dxf>
      <font>
        <b/>
        <i val="0"/>
        <color rgb="FFFF0000"/>
      </font>
    </dxf>
    <dxf>
      <font>
        <b/>
        <i val="0"/>
        <color rgb="FFFF0000"/>
      </font>
      <fill>
        <patternFill>
          <fgColor indexed="64"/>
          <bgColor rgb="FFFFFF00"/>
        </patternFill>
      </fill>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
      <font>
        <b/>
        <i val="0"/>
        <color rgb="FFC00000"/>
      </font>
    </dxf>
    <dxf>
      <font>
        <b/>
        <i val="0"/>
        <color theme="9" tint="-0.24994659260841701"/>
      </font>
    </dxf>
    <dxf>
      <font>
        <b/>
        <i val="0"/>
        <color rgb="FF7030A0"/>
      </font>
    </dxf>
  </dxfs>
  <tableStyles count="0" defaultTableStyle="TableStyleMedium2" defaultPivotStyle="PivotStyleLight16"/>
  <colors>
    <mruColors>
      <color rgb="FF0000FF"/>
      <color rgb="FFFFFFCC"/>
      <color rgb="FFCCECFF"/>
      <color rgb="FFCC3300"/>
      <color rgb="FF008000"/>
      <color rgb="FF003300"/>
      <color rgb="FFEBFFEB"/>
      <color rgb="FFF8F8F8"/>
      <color rgb="FFF2F8EE"/>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745732</xdr:colOff>
      <xdr:row>1</xdr:row>
      <xdr:rowOff>100673</xdr:rowOff>
    </xdr:from>
    <xdr:to>
      <xdr:col>7</xdr:col>
      <xdr:colOff>1230923</xdr:colOff>
      <xdr:row>3</xdr:row>
      <xdr:rowOff>187155</xdr:rowOff>
    </xdr:to>
    <xdr:pic>
      <xdr:nvPicPr>
        <xdr:cNvPr id="4" name="Grafik 3">
          <a:extLst>
            <a:ext uri="{FF2B5EF4-FFF2-40B4-BE49-F238E27FC236}">
              <a16:creationId xmlns:a16="http://schemas.microsoft.com/office/drawing/2014/main" id="{9F8832A0-5B80-4BCF-8196-0B7AC82C5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309" y="291173"/>
          <a:ext cx="2053152" cy="584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428625</xdr:colOff>
      <xdr:row>1</xdr:row>
      <xdr:rowOff>95562</xdr:rowOff>
    </xdr:from>
    <xdr:to>
      <xdr:col>10</xdr:col>
      <xdr:colOff>2867026</xdr:colOff>
      <xdr:row>3</xdr:row>
      <xdr:rowOff>170769</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99505" y="278442"/>
          <a:ext cx="2438401" cy="578127"/>
        </a:xfrm>
        <a:prstGeom prst="rect">
          <a:avLst/>
        </a:prstGeom>
      </xdr:spPr>
    </xdr:pic>
    <xdr:clientData/>
  </xdr:twoCellAnchor>
  <xdr:twoCellAnchor>
    <xdr:from>
      <xdr:col>3</xdr:col>
      <xdr:colOff>526677</xdr:colOff>
      <xdr:row>4</xdr:row>
      <xdr:rowOff>156882</xdr:rowOff>
    </xdr:from>
    <xdr:to>
      <xdr:col>9</xdr:col>
      <xdr:colOff>1311089</xdr:colOff>
      <xdr:row>9</xdr:row>
      <xdr:rowOff>118782</xdr:rowOff>
    </xdr:to>
    <xdr:sp macro="" textlink="">
      <xdr:nvSpPr>
        <xdr:cNvPr id="3" name="Abgerundetes Rechteck 2">
          <a:extLst>
            <a:ext uri="{FF2B5EF4-FFF2-40B4-BE49-F238E27FC236}">
              <a16:creationId xmlns:a16="http://schemas.microsoft.com/office/drawing/2014/main" id="{00000000-0008-0000-0100-000003000000}"/>
            </a:ext>
          </a:extLst>
        </xdr:cNvPr>
        <xdr:cNvSpPr/>
      </xdr:nvSpPr>
      <xdr:spPr>
        <a:xfrm>
          <a:off x="4504765" y="1086970"/>
          <a:ext cx="7642412" cy="91440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800" b="1"/>
            <a:t>Oliver: Auf Aktualität</a:t>
          </a:r>
          <a:r>
            <a:rPr lang="de-DE" sz="2800" b="1" baseline="0"/>
            <a:t> prüfen</a:t>
          </a:r>
          <a:endParaRPr lang="de-DE" sz="2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5</xdr:row>
      <xdr:rowOff>352425</xdr:rowOff>
    </xdr:from>
    <xdr:to>
      <xdr:col>7</xdr:col>
      <xdr:colOff>1708337</xdr:colOff>
      <xdr:row>10</xdr:row>
      <xdr:rowOff>76200</xdr:rowOff>
    </xdr:to>
    <xdr:sp macro="" textlink="">
      <xdr:nvSpPr>
        <xdr:cNvPr id="3" name="Abgerundetes Rechteck 2">
          <a:extLst>
            <a:ext uri="{FF2B5EF4-FFF2-40B4-BE49-F238E27FC236}">
              <a16:creationId xmlns:a16="http://schemas.microsoft.com/office/drawing/2014/main" id="{00000000-0008-0000-0200-000003000000}"/>
            </a:ext>
          </a:extLst>
        </xdr:cNvPr>
        <xdr:cNvSpPr/>
      </xdr:nvSpPr>
      <xdr:spPr>
        <a:xfrm>
          <a:off x="12792075" y="1476375"/>
          <a:ext cx="4556312" cy="91440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800" b="1"/>
            <a:t>Oliver: Auf Aktualität</a:t>
          </a:r>
          <a:r>
            <a:rPr lang="de-DE" sz="2800" b="1" baseline="0"/>
            <a:t> prüfen</a:t>
          </a:r>
          <a:endParaRPr lang="de-DE" sz="28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1684004</xdr:colOff>
      <xdr:row>1</xdr:row>
      <xdr:rowOff>81163</xdr:rowOff>
    </xdr:from>
    <xdr:to>
      <xdr:col>10</xdr:col>
      <xdr:colOff>3729988</xdr:colOff>
      <xdr:row>3</xdr:row>
      <xdr:rowOff>167645</xdr:rowOff>
    </xdr:to>
    <xdr:pic>
      <xdr:nvPicPr>
        <xdr:cNvPr id="3" name="Grafik 2">
          <a:extLst>
            <a:ext uri="{FF2B5EF4-FFF2-40B4-BE49-F238E27FC236}">
              <a16:creationId xmlns:a16="http://schemas.microsoft.com/office/drawing/2014/main" id="{44969BD9-DCE5-4520-BC54-876B0EC98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6579" y="271663"/>
          <a:ext cx="2042809" cy="581782"/>
        </a:xfrm>
        <a:prstGeom prst="rect">
          <a:avLst/>
        </a:prstGeom>
      </xdr:spPr>
    </xdr:pic>
    <xdr:clientData/>
  </xdr:twoCellAnchor>
  <xdr:oneCellAnchor>
    <xdr:from>
      <xdr:col>10</xdr:col>
      <xdr:colOff>1684004</xdr:colOff>
      <xdr:row>1</xdr:row>
      <xdr:rowOff>81163</xdr:rowOff>
    </xdr:from>
    <xdr:ext cx="2042809" cy="579541"/>
    <xdr:pic>
      <xdr:nvPicPr>
        <xdr:cNvPr id="4" name="Grafik 3">
          <a:extLst>
            <a:ext uri="{FF2B5EF4-FFF2-40B4-BE49-F238E27FC236}">
              <a16:creationId xmlns:a16="http://schemas.microsoft.com/office/drawing/2014/main" id="{F43011C6-A1E9-49F7-AF3E-5B65740B2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0416" y="271663"/>
          <a:ext cx="2042809" cy="5795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586754</xdr:colOff>
      <xdr:row>1</xdr:row>
      <xdr:rowOff>81293</xdr:rowOff>
    </xdr:from>
    <xdr:ext cx="1814668" cy="579541"/>
    <xdr:pic>
      <xdr:nvPicPr>
        <xdr:cNvPr id="4" name="Grafik 3">
          <a:extLst>
            <a:ext uri="{FF2B5EF4-FFF2-40B4-BE49-F238E27FC236}">
              <a16:creationId xmlns:a16="http://schemas.microsoft.com/office/drawing/2014/main" id="{FED09C02-9500-454D-AEC8-1281FF30B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26136" y="271793"/>
          <a:ext cx="1814668" cy="57954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428625</xdr:colOff>
      <xdr:row>1</xdr:row>
      <xdr:rowOff>95562</xdr:rowOff>
    </xdr:from>
    <xdr:to>
      <xdr:col>11</xdr:col>
      <xdr:colOff>2867026</xdr:colOff>
      <xdr:row>3</xdr:row>
      <xdr:rowOff>170769</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0" y="286062"/>
          <a:ext cx="2438401" cy="570507"/>
        </a:xfrm>
        <a:prstGeom prst="rect">
          <a:avLst/>
        </a:prstGeom>
      </xdr:spPr>
    </xdr:pic>
    <xdr:clientData/>
  </xdr:twoCellAnchor>
  <xdr:twoCellAnchor>
    <xdr:from>
      <xdr:col>8</xdr:col>
      <xdr:colOff>214312</xdr:colOff>
      <xdr:row>0</xdr:row>
      <xdr:rowOff>0</xdr:rowOff>
    </xdr:from>
    <xdr:to>
      <xdr:col>10</xdr:col>
      <xdr:colOff>2246499</xdr:colOff>
      <xdr:row>3</xdr:row>
      <xdr:rowOff>223837</xdr:rowOff>
    </xdr:to>
    <xdr:sp macro="" textlink="">
      <xdr:nvSpPr>
        <xdr:cNvPr id="3" name="Abgerundetes Rechteck 2">
          <a:extLst>
            <a:ext uri="{FF2B5EF4-FFF2-40B4-BE49-F238E27FC236}">
              <a16:creationId xmlns:a16="http://schemas.microsoft.com/office/drawing/2014/main" id="{00000000-0008-0000-0700-000003000000}"/>
            </a:ext>
          </a:extLst>
        </xdr:cNvPr>
        <xdr:cNvSpPr/>
      </xdr:nvSpPr>
      <xdr:spPr>
        <a:xfrm>
          <a:off x="10263187" y="0"/>
          <a:ext cx="4556312" cy="91440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800" b="1"/>
            <a:t>Oliver: Auf Aktualität</a:t>
          </a:r>
          <a:r>
            <a:rPr lang="de-DE" sz="2800" b="1" baseline="0"/>
            <a:t> prüfen</a:t>
          </a:r>
          <a:endParaRPr lang="de-DE" sz="28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120044</xdr:colOff>
      <xdr:row>1</xdr:row>
      <xdr:rowOff>84885</xdr:rowOff>
    </xdr:from>
    <xdr:to>
      <xdr:col>3</xdr:col>
      <xdr:colOff>2160612</xdr:colOff>
      <xdr:row>3</xdr:row>
      <xdr:rowOff>171367</xdr:rowOff>
    </xdr:to>
    <xdr:pic>
      <xdr:nvPicPr>
        <xdr:cNvPr id="3" name="Grafik 2">
          <a:extLst>
            <a:ext uri="{FF2B5EF4-FFF2-40B4-BE49-F238E27FC236}">
              <a16:creationId xmlns:a16="http://schemas.microsoft.com/office/drawing/2014/main" id="{55BFC8F3-78DC-4521-BE5D-EA3389FAF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6825" y="418260"/>
          <a:ext cx="2040568" cy="5865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2375648</xdr:colOff>
      <xdr:row>1</xdr:row>
      <xdr:rowOff>89648</xdr:rowOff>
    </xdr:from>
    <xdr:to>
      <xdr:col>8</xdr:col>
      <xdr:colOff>4418457</xdr:colOff>
      <xdr:row>3</xdr:row>
      <xdr:rowOff>176130</xdr:rowOff>
    </xdr:to>
    <xdr:pic>
      <xdr:nvPicPr>
        <xdr:cNvPr id="3" name="Grafik 2">
          <a:extLst>
            <a:ext uri="{FF2B5EF4-FFF2-40B4-BE49-F238E27FC236}">
              <a16:creationId xmlns:a16="http://schemas.microsoft.com/office/drawing/2014/main" id="{5AB96452-81EC-4EAA-A421-6A70FCF90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2707" y="425824"/>
          <a:ext cx="2042809" cy="57954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3A4A-96A9-4706-9060-7B748828DD4D}">
  <dimension ref="A1:P24"/>
  <sheetViews>
    <sheetView tabSelected="1" zoomScale="85" zoomScaleNormal="85" workbookViewId="0">
      <selection activeCell="B13" sqref="B13"/>
    </sheetView>
  </sheetViews>
  <sheetFormatPr baseColWidth="10" defaultColWidth="11.42578125" defaultRowHeight="15" x14ac:dyDescent="0.25"/>
  <cols>
    <col min="1" max="1" width="2.42578125" style="522" customWidth="1"/>
    <col min="2" max="2" width="104.28515625" style="522" customWidth="1"/>
    <col min="3" max="3" width="2.7109375" style="522" customWidth="1"/>
    <col min="4" max="4" width="20.7109375" style="522" customWidth="1"/>
    <col min="5" max="5" width="2.7109375" style="522" customWidth="1"/>
    <col min="6" max="6" width="20.7109375" style="522" customWidth="1"/>
    <col min="7" max="7" width="2.7109375" style="522" customWidth="1"/>
    <col min="8" max="8" width="20.7109375" style="522" customWidth="1"/>
    <col min="9" max="9" width="2.7109375" style="522" customWidth="1"/>
    <col min="10" max="10" width="48.7109375" style="522" customWidth="1"/>
    <col min="11" max="11" width="2.7109375" style="526" customWidth="1"/>
    <col min="12" max="12" width="20.42578125" style="522" customWidth="1"/>
    <col min="13" max="13" width="2.7109375" style="526" customWidth="1"/>
    <col min="14" max="14" width="11.5703125" style="522" customWidth="1"/>
    <col min="15" max="15" width="2.7109375" style="526" customWidth="1"/>
    <col min="16" max="16" width="11.5703125" style="526" customWidth="1"/>
    <col min="17" max="18" width="11.5703125" style="522" customWidth="1"/>
    <col min="19" max="16384" width="11.42578125" style="522"/>
  </cols>
  <sheetData>
    <row r="1" spans="1:16" s="516" customFormat="1" x14ac:dyDescent="0.25">
      <c r="K1" s="517"/>
      <c r="M1" s="517"/>
      <c r="O1" s="517"/>
      <c r="P1" s="517"/>
    </row>
    <row r="2" spans="1:16" s="516" customFormat="1" ht="19.5" x14ac:dyDescent="0.25">
      <c r="A2" s="518"/>
      <c r="B2" s="403" t="s">
        <v>490</v>
      </c>
      <c r="C2" s="402"/>
      <c r="D2" s="402"/>
      <c r="E2" s="402"/>
      <c r="F2" s="402"/>
      <c r="G2" s="402"/>
      <c r="H2" s="402"/>
      <c r="I2" s="402"/>
    </row>
    <row r="3" spans="1:16" s="516" customFormat="1" ht="19.5" x14ac:dyDescent="0.25">
      <c r="A3" s="518"/>
      <c r="B3" s="402" t="s">
        <v>202</v>
      </c>
      <c r="C3" s="402"/>
      <c r="D3" s="402"/>
      <c r="E3" s="402"/>
      <c r="F3" s="402"/>
      <c r="G3" s="402"/>
      <c r="H3" s="402"/>
      <c r="I3" s="402"/>
    </row>
    <row r="4" spans="1:16" s="516" customFormat="1" ht="19.5" x14ac:dyDescent="0.25">
      <c r="A4" s="519"/>
      <c r="B4" s="440"/>
      <c r="C4" s="403"/>
      <c r="D4" s="403"/>
      <c r="E4" s="403"/>
      <c r="F4" s="403"/>
      <c r="G4" s="403"/>
      <c r="H4" s="403"/>
      <c r="I4" s="403"/>
    </row>
    <row r="5" spans="1:16" s="520" customFormat="1" x14ac:dyDescent="0.25">
      <c r="K5" s="521"/>
      <c r="L5" s="521"/>
      <c r="M5" s="521"/>
    </row>
    <row r="6" spans="1:16" ht="214.5" customHeight="1" x14ac:dyDescent="0.25">
      <c r="B6" s="523" t="s">
        <v>531</v>
      </c>
      <c r="C6" s="524"/>
      <c r="D6" s="524"/>
      <c r="E6" s="524"/>
      <c r="F6" s="524"/>
      <c r="G6" s="524"/>
      <c r="H6" s="525"/>
      <c r="L6" s="526"/>
      <c r="M6" s="527"/>
      <c r="O6" s="522"/>
      <c r="P6" s="522"/>
    </row>
    <row r="7" spans="1:16" x14ac:dyDescent="0.25">
      <c r="L7" s="526"/>
      <c r="M7" s="527"/>
      <c r="O7" s="522"/>
      <c r="P7" s="522"/>
    </row>
    <row r="8" spans="1:16" x14ac:dyDescent="0.25">
      <c r="B8" s="528" t="s">
        <v>164</v>
      </c>
      <c r="L8" s="526"/>
      <c r="O8" s="522"/>
      <c r="P8" s="522"/>
    </row>
    <row r="9" spans="1:16" s="520" customFormat="1" x14ac:dyDescent="0.25">
      <c r="K9" s="521"/>
      <c r="M9" s="521"/>
      <c r="O9" s="521"/>
      <c r="P9" s="521"/>
    </row>
    <row r="10" spans="1:16" ht="30" x14ac:dyDescent="0.25">
      <c r="A10" s="529" t="s">
        <v>1</v>
      </c>
      <c r="B10" s="530" t="s">
        <v>2</v>
      </c>
      <c r="D10" s="530" t="s">
        <v>199</v>
      </c>
      <c r="J10" s="526"/>
      <c r="K10" s="522"/>
      <c r="L10" s="526"/>
      <c r="M10" s="522"/>
      <c r="N10" s="526"/>
      <c r="P10" s="522"/>
    </row>
    <row r="11" spans="1:16" ht="30" x14ac:dyDescent="0.25">
      <c r="A11" s="529"/>
      <c r="B11" s="531" t="s">
        <v>200</v>
      </c>
      <c r="D11" s="532" t="s">
        <v>3</v>
      </c>
      <c r="J11" s="526"/>
      <c r="K11" s="522"/>
      <c r="L11" s="526"/>
      <c r="M11" s="522"/>
      <c r="N11" s="526"/>
      <c r="P11" s="522"/>
    </row>
    <row r="12" spans="1:16" ht="30" x14ac:dyDescent="0.25">
      <c r="A12" s="529" t="s">
        <v>1</v>
      </c>
    </row>
    <row r="13" spans="1:16" ht="30" x14ac:dyDescent="0.25">
      <c r="A13" s="529" t="s">
        <v>1</v>
      </c>
      <c r="B13" s="530" t="s">
        <v>165</v>
      </c>
      <c r="D13" s="530" t="s">
        <v>4</v>
      </c>
    </row>
    <row r="14" spans="1:16" ht="91.9" customHeight="1" x14ac:dyDescent="0.25">
      <c r="A14" s="529" t="s">
        <v>5</v>
      </c>
      <c r="B14" s="533" t="s">
        <v>166</v>
      </c>
      <c r="D14" s="534" t="s">
        <v>6</v>
      </c>
    </row>
    <row r="15" spans="1:16" ht="90" x14ac:dyDescent="0.25">
      <c r="A15" s="529" t="s">
        <v>7</v>
      </c>
      <c r="B15" s="533" t="s">
        <v>167</v>
      </c>
      <c r="D15" s="534" t="s">
        <v>8</v>
      </c>
    </row>
    <row r="16" spans="1:16" ht="90" x14ac:dyDescent="0.25">
      <c r="A16" s="529" t="s">
        <v>9</v>
      </c>
      <c r="B16" s="535" t="s">
        <v>188</v>
      </c>
      <c r="D16" s="534" t="s">
        <v>10</v>
      </c>
    </row>
    <row r="17" spans="1:16" ht="30" x14ac:dyDescent="0.25">
      <c r="A17" s="529" t="s">
        <v>1</v>
      </c>
      <c r="K17" s="522"/>
      <c r="M17" s="522"/>
      <c r="O17" s="522"/>
      <c r="P17" s="522"/>
    </row>
    <row r="18" spans="1:16" ht="30" x14ac:dyDescent="0.25">
      <c r="A18" s="529" t="s">
        <v>1</v>
      </c>
      <c r="B18" s="536" t="s">
        <v>517</v>
      </c>
      <c r="D18" s="530" t="s">
        <v>11</v>
      </c>
      <c r="K18" s="522"/>
      <c r="M18" s="522"/>
      <c r="O18" s="522"/>
      <c r="P18" s="522"/>
    </row>
    <row r="19" spans="1:16" ht="60" x14ac:dyDescent="0.25">
      <c r="A19" s="529" t="s">
        <v>9</v>
      </c>
      <c r="B19" s="531" t="s">
        <v>168</v>
      </c>
      <c r="D19" s="537" t="s">
        <v>169</v>
      </c>
      <c r="K19" s="522"/>
      <c r="M19" s="522"/>
      <c r="O19" s="522"/>
      <c r="P19" s="522"/>
    </row>
    <row r="20" spans="1:16" ht="60" x14ac:dyDescent="0.25">
      <c r="A20" s="529" t="s">
        <v>9</v>
      </c>
      <c r="B20" s="531" t="s">
        <v>518</v>
      </c>
      <c r="D20" s="537" t="s">
        <v>170</v>
      </c>
      <c r="K20" s="522"/>
      <c r="M20" s="522"/>
      <c r="O20" s="522"/>
      <c r="P20" s="522"/>
    </row>
    <row r="21" spans="1:16" ht="30" x14ac:dyDescent="0.25">
      <c r="A21" s="529" t="s">
        <v>1</v>
      </c>
      <c r="K21" s="522"/>
      <c r="M21" s="522"/>
      <c r="O21" s="522"/>
      <c r="P21" s="522"/>
    </row>
    <row r="22" spans="1:16" ht="30" x14ac:dyDescent="0.25">
      <c r="A22" s="529" t="s">
        <v>1</v>
      </c>
      <c r="B22" s="530" t="s">
        <v>12</v>
      </c>
      <c r="D22" s="530" t="s">
        <v>4</v>
      </c>
      <c r="F22" s="530" t="s">
        <v>11</v>
      </c>
      <c r="H22" s="530" t="s">
        <v>13</v>
      </c>
      <c r="K22" s="522"/>
      <c r="M22" s="522"/>
      <c r="O22" s="522"/>
      <c r="P22" s="522"/>
    </row>
    <row r="23" spans="1:16" ht="45" x14ac:dyDescent="0.25">
      <c r="A23" s="529" t="s">
        <v>1</v>
      </c>
      <c r="B23" s="531" t="s">
        <v>515</v>
      </c>
      <c r="D23" s="534" t="s">
        <v>8</v>
      </c>
      <c r="F23" s="537" t="s">
        <v>516</v>
      </c>
      <c r="H23" s="538" t="s">
        <v>201</v>
      </c>
      <c r="K23" s="522"/>
      <c r="M23" s="522"/>
      <c r="O23" s="522"/>
      <c r="P23" s="522"/>
    </row>
    <row r="24" spans="1:16" ht="30" x14ac:dyDescent="0.25">
      <c r="A24" s="529" t="s">
        <v>1</v>
      </c>
      <c r="O24" s="522"/>
      <c r="P24" s="522"/>
    </row>
  </sheetData>
  <sheetProtection algorithmName="SHA-512" hashValue="87RxmP6e6Q2x4oSriZhugaWy1zK2GSkZVLaCy1CRBt3DIaq3HxpKE52neS744b0aUEH4woRg75fYG93kxjlx8A==" saltValue="2QXu7LHmGynDwmsYZecsrg==" spinCount="100000" sheet="1" objects="1" scenarios="1" selectLockedCells="1"/>
  <mergeCells count="1">
    <mergeCell ref="B6:H6"/>
  </mergeCells>
  <conditionalFormatting sqref="D14:D16">
    <cfRule type="cellIs" dxfId="95" priority="13" operator="equal">
      <formula>"Wertungsfrage"</formula>
    </cfRule>
    <cfRule type="cellIs" dxfId="94" priority="14" operator="equal">
      <formula>"Information"</formula>
    </cfRule>
    <cfRule type="cellIs" dxfId="93" priority="15" operator="equal">
      <formula>"Muss-Kriterium"</formula>
    </cfRule>
  </conditionalFormatting>
  <conditionalFormatting sqref="D23">
    <cfRule type="cellIs" dxfId="92" priority="22" operator="equal">
      <formula>"Wertungsfrage"</formula>
    </cfRule>
    <cfRule type="cellIs" dxfId="91" priority="23" operator="equal">
      <formula>"Information"</formula>
    </cfRule>
    <cfRule type="cellIs" dxfId="90" priority="24" operator="equal">
      <formula>"Muss-Kriterium"</formula>
    </cfRule>
  </conditionalFormatting>
  <conditionalFormatting sqref="E1:E5 E7:E9">
    <cfRule type="cellIs" dxfId="89" priority="1" operator="equal">
      <formula>"Wertungsfrage"</formula>
    </cfRule>
    <cfRule type="cellIs" dxfId="88" priority="2" operator="equal">
      <formula>"Information"</formula>
    </cfRule>
    <cfRule type="cellIs" dxfId="87" priority="3" operator="equal">
      <formula>"Muss-Kriterium"</formula>
    </cfRule>
  </conditionalFormatting>
  <dataValidations count="3">
    <dataValidation type="list" showInputMessage="1" showErrorMessage="1" sqref="D14:D16 D23" xr:uid="{799B05EE-6C72-4E25-91E1-67635F1D21E9}">
      <formula1>"Information,Muss-Kriterium,Wertungsfrage"</formula1>
    </dataValidation>
    <dataValidation type="list" allowBlank="1" showInputMessage="1" showErrorMessage="1" sqref="D19:D20" xr:uid="{34658660-89F5-4564-8CF8-9EA510E43891}">
      <formula1>"Ja, Nein"</formula1>
    </dataValidation>
    <dataValidation type="list" allowBlank="1" showInputMessage="1" showErrorMessage="1" sqref="F23" xr:uid="{D1F75361-534F-4091-8881-99AE635F6D36}">
      <formula1>"gemäß Erfüllungsweise"</formula1>
    </dataValidation>
  </dataValidations>
  <pageMargins left="0.7" right="0.7" top="0.78740157499999996" bottom="0.78740157499999996"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31"/>
  <sheetViews>
    <sheetView zoomScale="85" zoomScaleNormal="85" workbookViewId="0">
      <pane ySplit="4" topLeftCell="A5" activePane="bottomLeft" state="frozen"/>
      <selection pane="bottomLeft" activeCell="E18" sqref="E18"/>
    </sheetView>
  </sheetViews>
  <sheetFormatPr baseColWidth="10" defaultColWidth="11.42578125" defaultRowHeight="15" x14ac:dyDescent="0.25"/>
  <cols>
    <col min="1" max="1" width="3.28515625" style="4" customWidth="1"/>
    <col min="2" max="2" width="6.28515625" style="4" customWidth="1"/>
    <col min="3" max="3" width="50" style="4" customWidth="1"/>
    <col min="4" max="6" width="16.7109375" style="111" customWidth="1"/>
    <col min="7" max="8" width="16.7109375" style="1" customWidth="1"/>
    <col min="9" max="9" width="18.7109375" style="1" customWidth="1"/>
    <col min="10" max="10" width="106.28515625" style="4" customWidth="1"/>
    <col min="11" max="11" width="52" style="4" customWidth="1"/>
    <col min="12" max="12" width="2" style="4" bestFit="1" customWidth="1"/>
    <col min="13" max="13" width="10.42578125" style="4" bestFit="1" customWidth="1"/>
    <col min="14" max="14" width="0.7109375" style="4" customWidth="1"/>
    <col min="15" max="16384" width="11.42578125" style="4"/>
  </cols>
  <sheetData>
    <row r="1" spans="1:11" s="3" customFormat="1" x14ac:dyDescent="0.25">
      <c r="D1" s="106"/>
      <c r="E1" s="106"/>
      <c r="F1" s="106"/>
      <c r="G1" s="7"/>
      <c r="H1" s="7"/>
      <c r="I1" s="7"/>
    </row>
    <row r="2" spans="1:11" s="8" customFormat="1" ht="19.5" x14ac:dyDescent="0.25">
      <c r="A2" s="10"/>
      <c r="B2" s="11" t="s">
        <v>14</v>
      </c>
      <c r="D2" s="107"/>
      <c r="E2" s="107"/>
      <c r="F2" s="107"/>
      <c r="G2" s="9"/>
      <c r="H2" s="9"/>
      <c r="I2" s="9"/>
    </row>
    <row r="3" spans="1:11" s="8" customFormat="1" ht="19.5" x14ac:dyDescent="0.25">
      <c r="A3" s="10"/>
      <c r="B3" s="8" t="s">
        <v>16</v>
      </c>
      <c r="D3" s="107"/>
      <c r="E3" s="107"/>
      <c r="F3" s="107"/>
      <c r="G3" s="9"/>
      <c r="H3" s="9"/>
      <c r="I3" s="9"/>
    </row>
    <row r="4" spans="1:11" s="11" customFormat="1" ht="19.5" x14ac:dyDescent="0.25">
      <c r="A4" s="15"/>
      <c r="B4" s="12" t="s">
        <v>15</v>
      </c>
      <c r="D4" s="108"/>
      <c r="E4" s="108"/>
      <c r="F4" s="108"/>
      <c r="G4" s="16"/>
      <c r="H4" s="16"/>
      <c r="I4" s="16"/>
    </row>
    <row r="5" spans="1:11" s="2" customFormat="1" x14ac:dyDescent="0.25">
      <c r="D5" s="109"/>
      <c r="E5" s="109"/>
      <c r="F5" s="109"/>
      <c r="G5" s="6"/>
      <c r="H5" s="6"/>
      <c r="I5" s="6"/>
    </row>
    <row r="6" spans="1:11" x14ac:dyDescent="0.25">
      <c r="B6" s="358" t="s">
        <v>17</v>
      </c>
      <c r="C6" s="359"/>
      <c r="D6" s="359"/>
      <c r="E6" s="359"/>
      <c r="F6" s="359"/>
      <c r="G6" s="359"/>
      <c r="H6" s="359"/>
      <c r="I6" s="360"/>
    </row>
    <row r="7" spans="1:11" s="2" customFormat="1" x14ac:dyDescent="0.25">
      <c r="B7" s="138" t="s">
        <v>41</v>
      </c>
      <c r="C7" s="139"/>
      <c r="D7" s="110"/>
      <c r="E7" s="110"/>
      <c r="F7" s="110"/>
      <c r="G7" s="38"/>
      <c r="H7" s="38"/>
      <c r="I7" s="38"/>
      <c r="J7" s="37"/>
      <c r="K7" s="37"/>
    </row>
    <row r="8" spans="1:11" x14ac:dyDescent="0.25">
      <c r="B8" s="138" t="s">
        <v>18</v>
      </c>
      <c r="C8" s="140"/>
      <c r="E8" s="106"/>
      <c r="F8" s="106"/>
      <c r="G8" s="7"/>
      <c r="H8" s="7"/>
      <c r="I8" s="7"/>
      <c r="J8" s="3"/>
      <c r="K8" s="3"/>
    </row>
    <row r="9" spans="1:11" s="32" customFormat="1" x14ac:dyDescent="0.25">
      <c r="B9" s="31"/>
      <c r="C9" s="33"/>
      <c r="D9" s="112"/>
      <c r="E9" s="112"/>
      <c r="F9" s="113"/>
      <c r="G9" s="104"/>
      <c r="H9" s="104"/>
      <c r="I9" s="104"/>
    </row>
    <row r="10" spans="1:11" s="32" customFormat="1" x14ac:dyDescent="0.25">
      <c r="C10" s="33"/>
      <c r="D10" s="112"/>
      <c r="E10" s="112"/>
      <c r="F10" s="113"/>
      <c r="G10" s="104"/>
      <c r="H10" s="104"/>
      <c r="I10" s="104"/>
    </row>
    <row r="11" spans="1:11" s="32" customFormat="1" x14ac:dyDescent="0.25">
      <c r="C11" s="33"/>
      <c r="D11" s="112"/>
      <c r="E11" s="112"/>
      <c r="F11" s="113"/>
      <c r="G11" s="104"/>
      <c r="H11" s="104"/>
      <c r="I11" s="104"/>
    </row>
    <row r="12" spans="1:11" s="32" customFormat="1" x14ac:dyDescent="0.25">
      <c r="D12" s="113"/>
      <c r="E12" s="113"/>
      <c r="F12" s="113"/>
      <c r="G12" s="104"/>
      <c r="H12" s="104"/>
      <c r="I12" s="104"/>
    </row>
    <row r="13" spans="1:11" ht="81" customHeight="1" x14ac:dyDescent="0.25">
      <c r="A13" s="40"/>
      <c r="B13" s="43" t="s">
        <v>19</v>
      </c>
      <c r="C13" s="43" t="s">
        <v>20</v>
      </c>
      <c r="D13" s="114" t="s">
        <v>42</v>
      </c>
      <c r="E13" s="114" t="s">
        <v>43</v>
      </c>
      <c r="F13" s="114" t="s">
        <v>44</v>
      </c>
      <c r="G13" s="73" t="s">
        <v>21</v>
      </c>
      <c r="H13" s="73" t="s">
        <v>45</v>
      </c>
      <c r="I13" s="73" t="s">
        <v>22</v>
      </c>
      <c r="J13" s="42"/>
    </row>
    <row r="14" spans="1:11" x14ac:dyDescent="0.25">
      <c r="A14" s="40"/>
      <c r="B14" s="74" t="s">
        <v>23</v>
      </c>
      <c r="C14" s="46" t="s">
        <v>24</v>
      </c>
      <c r="D14" s="115">
        <f>E14-E14*0.3</f>
        <v>17500</v>
      </c>
      <c r="E14" s="115">
        <v>25000</v>
      </c>
      <c r="F14" s="115">
        <f>E14+E14*0.3</f>
        <v>32500</v>
      </c>
      <c r="G14" s="75"/>
      <c r="H14" s="75"/>
      <c r="I14" s="75"/>
      <c r="J14" s="76" t="s">
        <v>46</v>
      </c>
    </row>
    <row r="15" spans="1:11" x14ac:dyDescent="0.25">
      <c r="A15" s="40"/>
      <c r="B15" s="74" t="s">
        <v>25</v>
      </c>
      <c r="C15" s="46" t="s">
        <v>26</v>
      </c>
      <c r="D15" s="115">
        <f>E15-E15*0.3</f>
        <v>17500</v>
      </c>
      <c r="E15" s="115">
        <v>25000</v>
      </c>
      <c r="F15" s="115">
        <f>E15+E15*0.3</f>
        <v>32500</v>
      </c>
      <c r="G15" s="75"/>
      <c r="H15" s="75"/>
      <c r="I15" s="75"/>
      <c r="J15" s="76" t="s">
        <v>46</v>
      </c>
    </row>
    <row r="16" spans="1:11" ht="26.25" customHeight="1" x14ac:dyDescent="0.25">
      <c r="A16" s="41"/>
      <c r="B16" s="45" t="s">
        <v>27</v>
      </c>
      <c r="C16" s="46" t="s">
        <v>24</v>
      </c>
      <c r="D16" s="115">
        <f>D14</f>
        <v>17500</v>
      </c>
      <c r="E16" s="115">
        <f>E14-E18</f>
        <v>24000</v>
      </c>
      <c r="F16" s="115">
        <f>F14</f>
        <v>32500</v>
      </c>
      <c r="G16" s="117" t="s">
        <v>28</v>
      </c>
      <c r="H16" s="118">
        <v>0</v>
      </c>
      <c r="I16" s="77">
        <f>$H16*E16</f>
        <v>0</v>
      </c>
      <c r="J16" s="42"/>
    </row>
    <row r="17" spans="1:11" ht="26.25" customHeight="1" x14ac:dyDescent="0.25">
      <c r="A17" s="41"/>
      <c r="B17" s="45" t="s">
        <v>29</v>
      </c>
      <c r="C17" s="46" t="s">
        <v>26</v>
      </c>
      <c r="D17" s="115">
        <f>D15</f>
        <v>17500</v>
      </c>
      <c r="E17" s="115">
        <f>E15-E19</f>
        <v>20000</v>
      </c>
      <c r="F17" s="115">
        <f>F15</f>
        <v>32500</v>
      </c>
      <c r="G17" s="117" t="s">
        <v>28</v>
      </c>
      <c r="H17" s="118">
        <v>0</v>
      </c>
      <c r="I17" s="77">
        <f>$H17*E17</f>
        <v>0</v>
      </c>
      <c r="J17" s="42"/>
    </row>
    <row r="18" spans="1:11" ht="30" x14ac:dyDescent="0.25">
      <c r="A18" s="41"/>
      <c r="B18" s="45" t="s">
        <v>30</v>
      </c>
      <c r="C18" s="46" t="s">
        <v>47</v>
      </c>
      <c r="D18" s="115"/>
      <c r="E18" s="119">
        <v>1000</v>
      </c>
      <c r="F18" s="115"/>
      <c r="G18" s="117" t="s">
        <v>28</v>
      </c>
      <c r="H18" s="118">
        <v>0</v>
      </c>
      <c r="I18" s="77">
        <f>$H18*E18</f>
        <v>0</v>
      </c>
      <c r="J18" s="42" t="s">
        <v>31</v>
      </c>
    </row>
    <row r="19" spans="1:11" ht="30" x14ac:dyDescent="0.25">
      <c r="A19" s="41"/>
      <c r="B19" s="45" t="s">
        <v>32</v>
      </c>
      <c r="C19" s="46" t="s">
        <v>48</v>
      </c>
      <c r="D19" s="115"/>
      <c r="E19" s="119">
        <v>5000</v>
      </c>
      <c r="F19" s="115"/>
      <c r="G19" s="117" t="s">
        <v>28</v>
      </c>
      <c r="H19" s="118">
        <v>0</v>
      </c>
      <c r="I19" s="77">
        <f>$H19*E19</f>
        <v>0</v>
      </c>
      <c r="J19" s="42" t="s">
        <v>31</v>
      </c>
    </row>
    <row r="20" spans="1:11" ht="26.25" customHeight="1" x14ac:dyDescent="0.25">
      <c r="A20" s="41"/>
      <c r="B20" s="45">
        <v>2</v>
      </c>
      <c r="C20" s="46" t="s">
        <v>33</v>
      </c>
      <c r="D20" s="115"/>
      <c r="E20" s="115"/>
      <c r="F20" s="115"/>
      <c r="G20" s="117"/>
      <c r="H20" s="77"/>
      <c r="I20" s="77"/>
      <c r="J20" s="42"/>
    </row>
    <row r="21" spans="1:11" ht="90" x14ac:dyDescent="0.25">
      <c r="A21" s="41" t="s">
        <v>34</v>
      </c>
      <c r="B21" s="78" t="s">
        <v>35</v>
      </c>
      <c r="C21" s="46" t="s">
        <v>36</v>
      </c>
      <c r="D21" s="120"/>
      <c r="E21" s="119">
        <v>10</v>
      </c>
      <c r="F21" s="120"/>
      <c r="G21" s="121" t="s">
        <v>37</v>
      </c>
      <c r="H21" s="118">
        <v>0</v>
      </c>
      <c r="I21" s="77">
        <f>$H21*E21</f>
        <v>0</v>
      </c>
      <c r="J21" s="42" t="s">
        <v>49</v>
      </c>
    </row>
    <row r="22" spans="1:11" ht="45" x14ac:dyDescent="0.25">
      <c r="A22" s="41"/>
      <c r="B22" s="78" t="s">
        <v>38</v>
      </c>
      <c r="C22" s="46" t="s">
        <v>39</v>
      </c>
      <c r="D22" s="120">
        <v>15</v>
      </c>
      <c r="E22" s="119">
        <v>35</v>
      </c>
      <c r="F22" s="120">
        <v>35</v>
      </c>
      <c r="G22" s="117" t="s">
        <v>28</v>
      </c>
      <c r="H22" s="118">
        <v>0</v>
      </c>
      <c r="I22" s="77">
        <f>$H22*E22</f>
        <v>0</v>
      </c>
      <c r="J22" s="42" t="s">
        <v>50</v>
      </c>
    </row>
    <row r="23" spans="1:11" ht="90" x14ac:dyDescent="0.25">
      <c r="A23" s="41" t="s">
        <v>34</v>
      </c>
      <c r="B23" s="45">
        <v>3</v>
      </c>
      <c r="C23" s="46" t="s">
        <v>40</v>
      </c>
      <c r="D23" s="120">
        <v>3</v>
      </c>
      <c r="E23" s="119">
        <v>15</v>
      </c>
      <c r="F23" s="120">
        <v>15</v>
      </c>
      <c r="G23" s="117" t="s">
        <v>28</v>
      </c>
      <c r="H23" s="118">
        <v>0</v>
      </c>
      <c r="I23" s="77">
        <f>$H23*E23</f>
        <v>0</v>
      </c>
      <c r="J23" s="42" t="s">
        <v>51</v>
      </c>
    </row>
    <row r="24" spans="1:11" ht="19.5" thickBot="1" x14ac:dyDescent="0.3">
      <c r="B24" s="39"/>
      <c r="C24" s="36"/>
      <c r="D24" s="116"/>
      <c r="E24" s="116"/>
      <c r="F24" s="116"/>
      <c r="G24" s="39"/>
      <c r="H24" s="39"/>
      <c r="I24" s="44">
        <f>SUM(I16:I23)</f>
        <v>0</v>
      </c>
      <c r="J24" s="36"/>
      <c r="K24" s="36"/>
    </row>
    <row r="25" spans="1:11" s="32" customFormat="1" ht="100.9" customHeight="1" x14ac:dyDescent="0.25">
      <c r="D25" s="361"/>
      <c r="E25" s="361"/>
      <c r="F25" s="361"/>
      <c r="G25" s="105"/>
      <c r="H25" s="104"/>
      <c r="I25" s="104"/>
    </row>
    <row r="26" spans="1:11" s="32" customFormat="1" ht="18.75" x14ac:dyDescent="0.3">
      <c r="B26" s="34"/>
      <c r="D26" s="113"/>
      <c r="E26" s="113"/>
      <c r="F26" s="113"/>
      <c r="G26" s="104"/>
      <c r="H26" s="104"/>
      <c r="I26" s="104"/>
    </row>
    <row r="27" spans="1:11" x14ac:dyDescent="0.25">
      <c r="E27" s="106"/>
      <c r="F27" s="106"/>
      <c r="G27" s="7"/>
      <c r="H27" s="7"/>
      <c r="I27" s="7"/>
      <c r="J27" s="3"/>
      <c r="K27" s="3"/>
    </row>
    <row r="28" spans="1:11" x14ac:dyDescent="0.25">
      <c r="E28" s="106"/>
      <c r="F28" s="106"/>
      <c r="G28" s="7"/>
      <c r="H28" s="7"/>
      <c r="I28" s="7"/>
      <c r="J28" s="3"/>
      <c r="K28" s="3"/>
    </row>
    <row r="29" spans="1:11" x14ac:dyDescent="0.25">
      <c r="E29" s="106"/>
      <c r="F29" s="106"/>
      <c r="G29" s="7"/>
      <c r="H29" s="7"/>
      <c r="I29" s="7"/>
      <c r="J29" s="3"/>
      <c r="K29" s="3"/>
    </row>
    <row r="30" spans="1:11" x14ac:dyDescent="0.25">
      <c r="E30" s="106"/>
      <c r="F30" s="106"/>
      <c r="G30" s="7"/>
      <c r="H30" s="7"/>
      <c r="I30" s="7"/>
      <c r="J30" s="3"/>
      <c r="K30" s="3"/>
    </row>
    <row r="31" spans="1:11" x14ac:dyDescent="0.25">
      <c r="E31" s="106"/>
      <c r="F31" s="106"/>
      <c r="G31" s="7"/>
      <c r="H31" s="7"/>
      <c r="I31" s="7"/>
      <c r="J31" s="3"/>
      <c r="K31" s="3"/>
    </row>
  </sheetData>
  <mergeCells count="2">
    <mergeCell ref="B6:I6"/>
    <mergeCell ref="D25:F25"/>
  </mergeCells>
  <conditionalFormatting sqref="E1:E4">
    <cfRule type="cellIs" dxfId="86" priority="58" operator="equal">
      <formula>"Wertungsfrage"</formula>
    </cfRule>
    <cfRule type="cellIs" dxfId="85" priority="59" operator="equal">
      <formula>"Information"</formula>
    </cfRule>
    <cfRule type="cellIs" dxfId="84" priority="60" operator="equal">
      <formula>"Muss-Kriterium"</formula>
    </cfRule>
  </conditionalFormatting>
  <conditionalFormatting sqref="E7:E12 E24 E26:E31">
    <cfRule type="cellIs" dxfId="83" priority="67" operator="equal">
      <formula>"Wertungsfrage"</formula>
    </cfRule>
    <cfRule type="cellIs" dxfId="82" priority="68" operator="equal">
      <formula>"Information"</formula>
    </cfRule>
    <cfRule type="cellIs" dxfId="81" priority="69" operator="equal">
      <formula>"Muss-Kriterium"</formula>
    </cfRule>
  </conditionalFormatting>
  <conditionalFormatting sqref="F14:F20">
    <cfRule type="cellIs" dxfId="80" priority="13" operator="equal">
      <formula>"Wertungsfrage"</formula>
    </cfRule>
    <cfRule type="cellIs" dxfId="79" priority="14" operator="equal">
      <formula>"Information"</formula>
    </cfRule>
    <cfRule type="cellIs" dxfId="78" priority="15" operator="equal">
      <formula>"Muss-Kriterium"</formula>
    </cfRule>
  </conditionalFormatting>
  <conditionalFormatting sqref="F21:G23">
    <cfRule type="cellIs" dxfId="77" priority="1" operator="equal">
      <formula>"Wertungsfrage"</formula>
    </cfRule>
    <cfRule type="cellIs" dxfId="76" priority="2" operator="equal">
      <formula>"Information"</formula>
    </cfRule>
    <cfRule type="cellIs" dxfId="75" priority="3" operator="equal">
      <formula>"Muss-Kriterium"</formula>
    </cfRule>
  </conditionalFormatting>
  <conditionalFormatting sqref="G16:G20">
    <cfRule type="cellIs" dxfId="74" priority="49" operator="equal">
      <formula>"Wertungsfrage"</formula>
    </cfRule>
    <cfRule type="cellIs" dxfId="73" priority="50" operator="equal">
      <formula>"Information"</formula>
    </cfRule>
    <cfRule type="cellIs" dxfId="72" priority="51" operator="equal">
      <formula>"Muss-Kriterium"</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118"/>
  <sheetViews>
    <sheetView topLeftCell="C1" zoomScaleNormal="100" workbookViewId="0">
      <pane ySplit="4" topLeftCell="A5" activePane="bottomLeft" state="frozen"/>
      <selection activeCell="C96" sqref="C96"/>
      <selection pane="bottomLeft" activeCell="H14" sqref="H14:I14"/>
    </sheetView>
  </sheetViews>
  <sheetFormatPr baseColWidth="10" defaultColWidth="11.42578125" defaultRowHeight="15" x14ac:dyDescent="0.25"/>
  <cols>
    <col min="1" max="1" width="2.42578125" style="4" customWidth="1"/>
    <col min="2" max="2" width="25.5703125" style="4" customWidth="1"/>
    <col min="3" max="3" width="39.7109375" style="4" customWidth="1"/>
    <col min="4" max="4" width="52.5703125" style="4" customWidth="1"/>
    <col min="5" max="5" width="71.42578125" style="4" customWidth="1"/>
    <col min="6" max="6" width="17.5703125" style="4" bestFit="1" customWidth="1"/>
    <col min="7" max="7" width="25.28515625" style="1" customWidth="1"/>
    <col min="8" max="8" width="38.28515625" style="4" customWidth="1"/>
    <col min="9" max="9" width="16.5703125" style="4" customWidth="1"/>
    <col min="10" max="16384" width="11.42578125" style="4"/>
  </cols>
  <sheetData>
    <row r="1" spans="1:9" s="3" customFormat="1" x14ac:dyDescent="0.25">
      <c r="G1" s="7"/>
    </row>
    <row r="2" spans="1:9" s="8" customFormat="1" ht="19.5" x14ac:dyDescent="0.25">
      <c r="A2" s="10"/>
      <c r="B2" s="11" t="s">
        <v>0</v>
      </c>
      <c r="G2" s="9"/>
    </row>
    <row r="3" spans="1:9" s="8" customFormat="1" ht="19.5" x14ac:dyDescent="0.25">
      <c r="A3" s="10"/>
      <c r="B3" s="8" t="s">
        <v>52</v>
      </c>
      <c r="G3" s="9"/>
    </row>
    <row r="4" spans="1:9" s="12" customFormat="1" ht="19.5" x14ac:dyDescent="0.25">
      <c r="A4" s="17"/>
      <c r="B4" s="12" t="s">
        <v>53</v>
      </c>
      <c r="F4" s="18"/>
      <c r="G4" s="18"/>
      <c r="H4" s="18"/>
    </row>
    <row r="5" spans="1:9" s="2" customFormat="1" x14ac:dyDescent="0.25">
      <c r="G5" s="6"/>
    </row>
    <row r="6" spans="1:9" ht="30" x14ac:dyDescent="0.25">
      <c r="A6" s="5" t="s">
        <v>1</v>
      </c>
      <c r="B6" s="14" t="s">
        <v>54</v>
      </c>
    </row>
    <row r="7" spans="1:9" x14ac:dyDescent="0.25">
      <c r="A7" s="5"/>
      <c r="B7" s="13" t="s">
        <v>55</v>
      </c>
    </row>
    <row r="8" spans="1:9" x14ac:dyDescent="0.25">
      <c r="A8" s="5"/>
      <c r="B8" s="48" t="s">
        <v>56</v>
      </c>
      <c r="C8" s="47"/>
      <c r="D8" s="47"/>
      <c r="E8" s="47"/>
      <c r="F8" s="47"/>
      <c r="G8" s="49"/>
    </row>
    <row r="9" spans="1:9" x14ac:dyDescent="0.25">
      <c r="A9" s="5"/>
      <c r="B9" s="48" t="s">
        <v>57</v>
      </c>
      <c r="C9" s="47"/>
      <c r="D9" s="47"/>
      <c r="E9" s="47"/>
      <c r="F9" s="47"/>
    </row>
    <row r="10" spans="1:9" ht="19.149999999999999" customHeight="1" x14ac:dyDescent="0.25">
      <c r="A10" s="5"/>
      <c r="B10" s="365" t="s">
        <v>58</v>
      </c>
      <c r="C10" s="366"/>
      <c r="D10" s="366"/>
      <c r="E10" s="366"/>
      <c r="F10" s="367"/>
    </row>
    <row r="11" spans="1:9" x14ac:dyDescent="0.25">
      <c r="A11" s="5"/>
      <c r="B11" s="13" t="s">
        <v>59</v>
      </c>
    </row>
    <row r="12" spans="1:9" ht="15.75" thickBot="1" x14ac:dyDescent="0.3">
      <c r="A12" s="5"/>
      <c r="B12" s="3"/>
      <c r="C12" s="3"/>
      <c r="D12" s="3"/>
      <c r="E12" s="3"/>
      <c r="F12" s="3"/>
      <c r="G12" s="7"/>
      <c r="H12" s="3"/>
    </row>
    <row r="13" spans="1:9" ht="30.75" thickBot="1" x14ac:dyDescent="0.3">
      <c r="A13" s="5" t="s">
        <v>1</v>
      </c>
      <c r="B13" s="30" t="s">
        <v>60</v>
      </c>
      <c r="C13" s="25" t="s">
        <v>61</v>
      </c>
      <c r="D13" s="25" t="s">
        <v>62</v>
      </c>
      <c r="E13" s="25" t="s">
        <v>63</v>
      </c>
      <c r="F13" s="25" t="s">
        <v>64</v>
      </c>
      <c r="G13" s="26" t="s">
        <v>65</v>
      </c>
      <c r="H13" s="50" t="s">
        <v>66</v>
      </c>
      <c r="I13" s="58" t="s">
        <v>67</v>
      </c>
    </row>
    <row r="14" spans="1:9" ht="60" x14ac:dyDescent="0.25">
      <c r="A14" s="5" t="s">
        <v>5</v>
      </c>
      <c r="B14" s="362" t="s">
        <v>68</v>
      </c>
      <c r="C14" s="70" t="s">
        <v>69</v>
      </c>
      <c r="D14" s="71" t="s">
        <v>70</v>
      </c>
      <c r="E14" s="72"/>
      <c r="F14" s="22"/>
      <c r="G14" s="19" t="s">
        <v>71</v>
      </c>
      <c r="H14" s="27"/>
      <c r="I14" s="59"/>
    </row>
    <row r="15" spans="1:9" ht="270" x14ac:dyDescent="0.25">
      <c r="A15" s="5"/>
      <c r="B15" s="363"/>
      <c r="C15" s="69" t="s">
        <v>72</v>
      </c>
      <c r="D15" s="65" t="s">
        <v>73</v>
      </c>
      <c r="E15" s="65" t="s">
        <v>74</v>
      </c>
      <c r="F15" s="66"/>
      <c r="G15" s="20" t="s">
        <v>71</v>
      </c>
      <c r="H15" s="68"/>
      <c r="I15" s="60"/>
    </row>
    <row r="16" spans="1:9" ht="255" x14ac:dyDescent="0.25">
      <c r="A16" s="5"/>
      <c r="B16" s="363"/>
      <c r="C16" s="65" t="s">
        <v>75</v>
      </c>
      <c r="D16" s="65" t="s">
        <v>76</v>
      </c>
      <c r="E16" s="65" t="s">
        <v>77</v>
      </c>
      <c r="F16" s="66"/>
      <c r="G16" s="20" t="s">
        <v>71</v>
      </c>
      <c r="H16" s="68"/>
      <c r="I16" s="60"/>
    </row>
    <row r="17" spans="1:9" ht="180" x14ac:dyDescent="0.25">
      <c r="A17" s="5"/>
      <c r="B17" s="363"/>
      <c r="C17" s="65" t="s">
        <v>128</v>
      </c>
      <c r="D17" s="65" t="s">
        <v>78</v>
      </c>
      <c r="E17" s="65" t="s">
        <v>79</v>
      </c>
      <c r="F17" s="66"/>
      <c r="G17" s="67"/>
      <c r="H17" s="68"/>
      <c r="I17" s="60"/>
    </row>
    <row r="18" spans="1:9" ht="195" x14ac:dyDescent="0.25">
      <c r="A18" s="5" t="s">
        <v>5</v>
      </c>
      <c r="B18" s="363"/>
      <c r="C18" s="65" t="s">
        <v>80</v>
      </c>
      <c r="D18" s="65" t="s">
        <v>78</v>
      </c>
      <c r="E18" s="65" t="s">
        <v>79</v>
      </c>
      <c r="F18" s="23"/>
      <c r="G18" s="20" t="s">
        <v>71</v>
      </c>
      <c r="H18" s="28"/>
      <c r="I18" s="60"/>
    </row>
    <row r="19" spans="1:9" ht="60.75" thickBot="1" x14ac:dyDescent="0.3">
      <c r="A19" s="5" t="s">
        <v>5</v>
      </c>
      <c r="B19" s="364"/>
      <c r="C19" s="51" t="s">
        <v>81</v>
      </c>
      <c r="D19" s="65" t="s">
        <v>82</v>
      </c>
      <c r="E19" s="24"/>
      <c r="F19" s="24"/>
      <c r="G19" s="21" t="s">
        <v>71</v>
      </c>
      <c r="H19" s="29"/>
      <c r="I19" s="62"/>
    </row>
    <row r="20" spans="1:9" ht="45" x14ac:dyDescent="0.25">
      <c r="A20" s="5" t="s">
        <v>5</v>
      </c>
      <c r="B20" s="362" t="s">
        <v>83</v>
      </c>
      <c r="C20" s="52" t="s">
        <v>84</v>
      </c>
      <c r="D20" s="52" t="s">
        <v>85</v>
      </c>
      <c r="E20" s="63"/>
      <c r="F20" s="22"/>
      <c r="G20" s="19" t="s">
        <v>86</v>
      </c>
      <c r="H20" s="27"/>
      <c r="I20" s="55"/>
    </row>
    <row r="21" spans="1:9" ht="45" x14ac:dyDescent="0.25">
      <c r="A21" s="5" t="s">
        <v>5</v>
      </c>
      <c r="B21" s="363"/>
      <c r="C21" s="53" t="s">
        <v>87</v>
      </c>
      <c r="D21" s="53" t="s">
        <v>88</v>
      </c>
      <c r="E21" s="61"/>
      <c r="F21" s="23"/>
      <c r="G21" s="20" t="s">
        <v>89</v>
      </c>
      <c r="H21" s="28"/>
      <c r="I21" s="56"/>
    </row>
    <row r="22" spans="1:9" ht="45.75" thickBot="1" x14ac:dyDescent="0.3">
      <c r="A22" s="5" t="s">
        <v>5</v>
      </c>
      <c r="B22" s="364"/>
      <c r="C22" s="54" t="s">
        <v>90</v>
      </c>
      <c r="D22" s="54" t="s">
        <v>91</v>
      </c>
      <c r="E22" s="64"/>
      <c r="F22" s="24"/>
      <c r="G22" s="21" t="s">
        <v>92</v>
      </c>
      <c r="H22" s="29"/>
      <c r="I22" s="57"/>
    </row>
    <row r="23" spans="1:9" ht="30" x14ac:dyDescent="0.25">
      <c r="A23" s="5" t="s">
        <v>1</v>
      </c>
      <c r="B23" s="2"/>
      <c r="C23" s="2"/>
      <c r="D23" s="2"/>
      <c r="E23" s="2"/>
      <c r="F23" s="2"/>
      <c r="G23" s="6"/>
      <c r="H23" s="2"/>
    </row>
    <row r="24" spans="1:9" ht="30" x14ac:dyDescent="0.25">
      <c r="A24" s="5" t="s">
        <v>1</v>
      </c>
    </row>
    <row r="25" spans="1:9" ht="30" x14ac:dyDescent="0.25">
      <c r="A25" s="5" t="s">
        <v>1</v>
      </c>
    </row>
    <row r="29" spans="1:9" ht="105" x14ac:dyDescent="0.25">
      <c r="A29" s="5" t="s">
        <v>93</v>
      </c>
    </row>
    <row r="30" spans="1:9" ht="60" x14ac:dyDescent="0.25">
      <c r="A30" s="5" t="s">
        <v>9</v>
      </c>
    </row>
    <row r="31" spans="1:9" ht="60" x14ac:dyDescent="0.25">
      <c r="A31" s="5" t="s">
        <v>9</v>
      </c>
    </row>
    <row r="32" spans="1:9" ht="60" x14ac:dyDescent="0.25">
      <c r="A32" s="5" t="s">
        <v>9</v>
      </c>
    </row>
    <row r="33" spans="1:1" ht="60" x14ac:dyDescent="0.25">
      <c r="A33" s="5" t="s">
        <v>9</v>
      </c>
    </row>
    <row r="34" spans="1:1" ht="60" x14ac:dyDescent="0.25">
      <c r="A34" s="5" t="s">
        <v>9</v>
      </c>
    </row>
    <row r="35" spans="1:1" ht="60" x14ac:dyDescent="0.25">
      <c r="A35" s="5" t="s">
        <v>9</v>
      </c>
    </row>
    <row r="36" spans="1:1" ht="60" x14ac:dyDescent="0.25">
      <c r="A36" s="5" t="s">
        <v>9</v>
      </c>
    </row>
    <row r="37" spans="1:1" ht="60" x14ac:dyDescent="0.25">
      <c r="A37" s="5" t="s">
        <v>9</v>
      </c>
    </row>
    <row r="83" spans="2:5" x14ac:dyDescent="0.25">
      <c r="B83" s="4" t="s">
        <v>94</v>
      </c>
    </row>
    <row r="84" spans="2:5" x14ac:dyDescent="0.25">
      <c r="B84" s="5" t="s">
        <v>95</v>
      </c>
      <c r="E84" s="4" t="s">
        <v>6</v>
      </c>
    </row>
    <row r="85" spans="2:5" x14ac:dyDescent="0.25">
      <c r="B85" s="5" t="s">
        <v>96</v>
      </c>
      <c r="E85" s="4" t="s">
        <v>6</v>
      </c>
    </row>
    <row r="86" spans="2:5" x14ac:dyDescent="0.25">
      <c r="B86" s="5" t="s">
        <v>97</v>
      </c>
      <c r="E86" s="4" t="s">
        <v>6</v>
      </c>
    </row>
    <row r="87" spans="2:5" x14ac:dyDescent="0.25">
      <c r="B87" s="5" t="s">
        <v>98</v>
      </c>
      <c r="E87" s="4" t="s">
        <v>6</v>
      </c>
    </row>
    <row r="88" spans="2:5" x14ac:dyDescent="0.25">
      <c r="B88" s="5" t="s">
        <v>99</v>
      </c>
      <c r="E88" s="4" t="s">
        <v>6</v>
      </c>
    </row>
    <row r="89" spans="2:5" x14ac:dyDescent="0.25">
      <c r="B89" s="5" t="s">
        <v>100</v>
      </c>
      <c r="E89" s="4" t="s">
        <v>8</v>
      </c>
    </row>
    <row r="90" spans="2:5" x14ac:dyDescent="0.25">
      <c r="B90" s="5" t="s">
        <v>101</v>
      </c>
    </row>
    <row r="91" spans="2:5" x14ac:dyDescent="0.25">
      <c r="B91" s="5" t="s">
        <v>102</v>
      </c>
    </row>
    <row r="92" spans="2:5" x14ac:dyDescent="0.25">
      <c r="B92" s="5" t="s">
        <v>103</v>
      </c>
    </row>
    <row r="93" spans="2:5" x14ac:dyDescent="0.25">
      <c r="B93" s="5" t="s">
        <v>104</v>
      </c>
    </row>
    <row r="95" spans="2:5" x14ac:dyDescent="0.25">
      <c r="B95" s="4" t="s">
        <v>105</v>
      </c>
    </row>
    <row r="96" spans="2:5" x14ac:dyDescent="0.25">
      <c r="B96" s="5" t="s">
        <v>106</v>
      </c>
      <c r="E96" s="4" t="s">
        <v>8</v>
      </c>
    </row>
    <row r="97" spans="2:5" x14ac:dyDescent="0.25">
      <c r="B97" s="5" t="s">
        <v>107</v>
      </c>
      <c r="E97" s="4" t="s">
        <v>8</v>
      </c>
    </row>
    <row r="98" spans="2:5" x14ac:dyDescent="0.25">
      <c r="B98" s="5" t="s">
        <v>107</v>
      </c>
      <c r="E98" s="4" t="s">
        <v>8</v>
      </c>
    </row>
    <row r="99" spans="2:5" x14ac:dyDescent="0.25">
      <c r="B99" s="5" t="s">
        <v>108</v>
      </c>
      <c r="E99" s="4" t="s">
        <v>8</v>
      </c>
    </row>
    <row r="100" spans="2:5" x14ac:dyDescent="0.25">
      <c r="B100" s="5" t="s">
        <v>109</v>
      </c>
      <c r="E100" s="4" t="s">
        <v>6</v>
      </c>
    </row>
    <row r="101" spans="2:5" x14ac:dyDescent="0.25">
      <c r="B101" s="5" t="s">
        <v>110</v>
      </c>
      <c r="E101" s="4" t="s">
        <v>6</v>
      </c>
    </row>
    <row r="102" spans="2:5" x14ac:dyDescent="0.25">
      <c r="B102" s="5" t="s">
        <v>111</v>
      </c>
      <c r="E102" s="4" t="s">
        <v>6</v>
      </c>
    </row>
    <row r="103" spans="2:5" x14ac:dyDescent="0.25">
      <c r="B103" s="5" t="s">
        <v>112</v>
      </c>
      <c r="E103" s="4" t="s">
        <v>6</v>
      </c>
    </row>
    <row r="104" spans="2:5" x14ac:dyDescent="0.25">
      <c r="B104" s="5" t="s">
        <v>113</v>
      </c>
      <c r="E104" s="4" t="s">
        <v>6</v>
      </c>
    </row>
    <row r="105" spans="2:5" x14ac:dyDescent="0.25">
      <c r="B105" s="5" t="s">
        <v>114</v>
      </c>
      <c r="E105" s="4" t="s">
        <v>6</v>
      </c>
    </row>
    <row r="106" spans="2:5" x14ac:dyDescent="0.25">
      <c r="B106" s="5" t="s">
        <v>115</v>
      </c>
      <c r="E106" s="4" t="s">
        <v>10</v>
      </c>
    </row>
    <row r="107" spans="2:5" x14ac:dyDescent="0.25">
      <c r="B107" s="5" t="s">
        <v>116</v>
      </c>
      <c r="E107" s="4" t="s">
        <v>10</v>
      </c>
    </row>
    <row r="108" spans="2:5" x14ac:dyDescent="0.25">
      <c r="B108" s="5" t="s">
        <v>117</v>
      </c>
      <c r="E108" s="4" t="s">
        <v>10</v>
      </c>
    </row>
    <row r="109" spans="2:5" x14ac:dyDescent="0.25">
      <c r="B109" s="5" t="s">
        <v>118</v>
      </c>
      <c r="E109" s="4" t="s">
        <v>6</v>
      </c>
    </row>
    <row r="110" spans="2:5" x14ac:dyDescent="0.25">
      <c r="B110" s="5" t="s">
        <v>119</v>
      </c>
    </row>
    <row r="111" spans="2:5" x14ac:dyDescent="0.25">
      <c r="B111" s="5" t="s">
        <v>120</v>
      </c>
    </row>
    <row r="112" spans="2:5" x14ac:dyDescent="0.25">
      <c r="B112" s="5" t="s">
        <v>121</v>
      </c>
    </row>
    <row r="113" spans="2:2" x14ac:dyDescent="0.25">
      <c r="B113" s="5" t="s">
        <v>122</v>
      </c>
    </row>
    <row r="114" spans="2:2" x14ac:dyDescent="0.25">
      <c r="B114" s="5" t="s">
        <v>123</v>
      </c>
    </row>
    <row r="115" spans="2:2" x14ac:dyDescent="0.25">
      <c r="B115" s="5" t="s">
        <v>124</v>
      </c>
    </row>
    <row r="116" spans="2:2" x14ac:dyDescent="0.25">
      <c r="B116" s="5" t="s">
        <v>125</v>
      </c>
    </row>
    <row r="117" spans="2:2" x14ac:dyDescent="0.25">
      <c r="B117" s="5" t="s">
        <v>126</v>
      </c>
    </row>
    <row r="118" spans="2:2" x14ac:dyDescent="0.25">
      <c r="B118" s="5" t="s">
        <v>127</v>
      </c>
    </row>
  </sheetData>
  <mergeCells count="3">
    <mergeCell ref="B14:B19"/>
    <mergeCell ref="B20:B22"/>
    <mergeCell ref="B10:F10"/>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7EE39-2DE2-484C-9171-214105A052A5}">
  <dimension ref="A1:M237"/>
  <sheetViews>
    <sheetView zoomScale="85" zoomScaleNormal="85" workbookViewId="0">
      <selection activeCell="G13" sqref="G13"/>
    </sheetView>
  </sheetViews>
  <sheetFormatPr baseColWidth="10" defaultColWidth="11.42578125" defaultRowHeight="15" outlineLevelRow="1" x14ac:dyDescent="0.25"/>
  <cols>
    <col min="1" max="1" width="2.42578125" style="4" customWidth="1"/>
    <col min="2" max="2" width="9.85546875" style="4" customWidth="1"/>
    <col min="3" max="3" width="111.5703125" style="4" customWidth="1"/>
    <col min="4" max="4" width="1.5703125" style="4" customWidth="1"/>
    <col min="5" max="5" width="22" style="4" customWidth="1"/>
    <col min="6" max="6" width="1.5703125" style="4" customWidth="1"/>
    <col min="7" max="7" width="53.28515625" style="260" customWidth="1"/>
    <col min="8" max="8" width="1.5703125" style="4" customWidth="1"/>
    <col min="9" max="9" width="47.140625" style="4" customWidth="1"/>
    <col min="10" max="10" width="1.42578125" style="4" customWidth="1"/>
    <col min="11" max="11" width="56.5703125" style="260" customWidth="1"/>
    <col min="12" max="12" width="1.5703125" style="4" customWidth="1"/>
    <col min="13" max="13" width="65.42578125" style="4" customWidth="1"/>
    <col min="14" max="16384" width="11.42578125" style="4"/>
  </cols>
  <sheetData>
    <row r="1" spans="1:13" s="3" customFormat="1" x14ac:dyDescent="0.25">
      <c r="G1" s="259"/>
      <c r="K1" s="259"/>
      <c r="M1" s="4"/>
    </row>
    <row r="2" spans="1:13" s="13" customFormat="1" ht="19.5" x14ac:dyDescent="0.25">
      <c r="A2" s="8"/>
      <c r="B2" s="11" t="s">
        <v>490</v>
      </c>
      <c r="C2" s="196"/>
      <c r="D2" s="8"/>
      <c r="E2" s="8"/>
      <c r="F2" s="8"/>
      <c r="G2" s="261"/>
      <c r="H2" s="8"/>
      <c r="I2" s="8"/>
      <c r="J2" s="8"/>
      <c r="K2" s="261"/>
      <c r="L2" s="8"/>
    </row>
    <row r="3" spans="1:13" s="13" customFormat="1" ht="19.5" x14ac:dyDescent="0.25">
      <c r="A3" s="8"/>
      <c r="B3" s="8" t="s">
        <v>203</v>
      </c>
      <c r="C3" s="196"/>
      <c r="D3" s="8"/>
      <c r="E3" s="8"/>
      <c r="F3" s="8"/>
      <c r="G3" s="261"/>
      <c r="H3" s="8"/>
      <c r="I3" s="8"/>
      <c r="J3" s="8"/>
      <c r="K3" s="261"/>
      <c r="L3" s="8"/>
    </row>
    <row r="4" spans="1:13" ht="19.5" x14ac:dyDescent="0.25">
      <c r="A4" s="15"/>
      <c r="B4" s="17"/>
      <c r="C4" s="152"/>
      <c r="D4" s="15"/>
      <c r="E4" s="15"/>
      <c r="F4" s="15"/>
      <c r="G4" s="263"/>
      <c r="H4" s="15"/>
      <c r="I4" s="15"/>
      <c r="J4" s="15"/>
      <c r="K4" s="263"/>
      <c r="L4" s="11"/>
    </row>
    <row r="5" spans="1:13" s="2" customFormat="1" x14ac:dyDescent="0.25">
      <c r="G5" s="264"/>
      <c r="K5" s="264"/>
      <c r="M5" s="4"/>
    </row>
    <row r="6" spans="1:13" ht="15.75" thickBot="1" x14ac:dyDescent="0.3">
      <c r="B6" s="3"/>
      <c r="C6" s="3"/>
      <c r="D6" s="3"/>
      <c r="E6" s="3"/>
      <c r="F6" s="3"/>
      <c r="G6" s="259"/>
      <c r="H6" s="3"/>
      <c r="I6" s="3"/>
      <c r="J6" s="3"/>
      <c r="K6" s="259"/>
    </row>
    <row r="7" spans="1:13" ht="30.75" thickBot="1" x14ac:dyDescent="0.3">
      <c r="A7" s="41" t="s">
        <v>1</v>
      </c>
      <c r="B7" s="191" t="s">
        <v>171</v>
      </c>
      <c r="C7" s="188" t="s">
        <v>172</v>
      </c>
      <c r="D7" s="189"/>
      <c r="E7" s="220" t="s">
        <v>4</v>
      </c>
      <c r="F7" s="157"/>
      <c r="G7" s="265" t="s">
        <v>11</v>
      </c>
      <c r="H7" s="189"/>
      <c r="I7" s="220" t="s">
        <v>13</v>
      </c>
      <c r="J7" s="157"/>
      <c r="K7" s="266" t="s">
        <v>154</v>
      </c>
      <c r="L7" s="42"/>
    </row>
    <row r="8" spans="1:13" outlineLevel="1" x14ac:dyDescent="0.25">
      <c r="A8" s="41"/>
      <c r="B8" s="232"/>
      <c r="C8" s="230" t="s">
        <v>289</v>
      </c>
      <c r="D8" s="182"/>
      <c r="E8" s="257" t="s">
        <v>6</v>
      </c>
      <c r="F8" s="182"/>
      <c r="G8" s="229"/>
      <c r="H8" s="182"/>
      <c r="I8" s="235" t="str">
        <f t="shared" ref="I8" si="0">IF(E8="Muss-Kriterium",
IF(G8="Ja","Kein Ausschluss",
IF(G8="Nein","Ausschluss","Ausschluss da Angabe fehlt")
),
"")</f>
        <v>Ausschluss da Angabe fehlt</v>
      </c>
      <c r="J8" s="182"/>
      <c r="K8" s="267"/>
      <c r="L8" s="42"/>
    </row>
    <row r="9" spans="1:13" outlineLevel="1" x14ac:dyDescent="0.25">
      <c r="A9" s="41"/>
      <c r="B9" s="236"/>
      <c r="C9" s="233" t="s">
        <v>505</v>
      </c>
      <c r="D9" s="234"/>
      <c r="E9" s="255"/>
      <c r="F9" s="234"/>
      <c r="G9" s="184"/>
      <c r="H9" s="234"/>
      <c r="I9" s="256"/>
      <c r="J9" s="234"/>
      <c r="K9" s="268"/>
      <c r="L9" s="42"/>
    </row>
    <row r="10" spans="1:13" ht="30" outlineLevel="1" x14ac:dyDescent="0.25">
      <c r="A10" s="41"/>
      <c r="B10" s="231"/>
      <c r="C10" s="168" t="s">
        <v>502</v>
      </c>
      <c r="D10" s="149"/>
      <c r="E10" s="148" t="s">
        <v>6</v>
      </c>
      <c r="F10" s="149"/>
      <c r="G10" s="150"/>
      <c r="H10" s="145"/>
      <c r="I10" s="223" t="str">
        <f t="shared" ref="I10" si="1">IF(E10="Muss-Kriterium",
IF(G10="Ja","Kein Ausschluss",
IF(G10="Nein","Ausschluss","Ausschluss da Angabe fehlt")
),
"")</f>
        <v>Ausschluss da Angabe fehlt</v>
      </c>
      <c r="J10" s="149"/>
      <c r="K10" s="270"/>
      <c r="L10" s="42"/>
    </row>
    <row r="11" spans="1:13" ht="30" outlineLevel="1" x14ac:dyDescent="0.25">
      <c r="A11" s="41"/>
      <c r="B11" s="231"/>
      <c r="C11" s="168" t="s">
        <v>503</v>
      </c>
      <c r="D11" s="149"/>
      <c r="E11" s="148" t="s">
        <v>6</v>
      </c>
      <c r="F11" s="149"/>
      <c r="G11" s="150"/>
      <c r="H11" s="145"/>
      <c r="I11" s="223" t="str">
        <f t="shared" ref="I11" si="2">IF(E11="Muss-Kriterium",
IF(G11="Ja","Kein Ausschluss",
IF(G11="Nein","Ausschluss","Ausschluss da Angabe fehlt")
),
"")</f>
        <v>Ausschluss da Angabe fehlt</v>
      </c>
      <c r="J11" s="149"/>
      <c r="K11" s="270"/>
      <c r="L11" s="42"/>
    </row>
    <row r="12" spans="1:13" ht="45" outlineLevel="1" x14ac:dyDescent="0.25">
      <c r="A12" s="41"/>
      <c r="B12" s="231"/>
      <c r="C12" s="168" t="s">
        <v>504</v>
      </c>
      <c r="D12" s="149"/>
      <c r="E12" s="148" t="s">
        <v>10</v>
      </c>
      <c r="F12" s="149"/>
      <c r="G12" s="151"/>
      <c r="H12" s="149"/>
      <c r="I12" s="253"/>
      <c r="J12" s="149"/>
      <c r="K12" s="270"/>
      <c r="L12" s="42"/>
    </row>
    <row r="13" spans="1:13" ht="165.75" customHeight="1" outlineLevel="1" thickBot="1" x14ac:dyDescent="0.3">
      <c r="A13" s="41" t="s">
        <v>1</v>
      </c>
      <c r="B13" s="169"/>
      <c r="C13" s="237" t="s">
        <v>507</v>
      </c>
      <c r="D13" s="170"/>
      <c r="E13" s="239" t="s">
        <v>10</v>
      </c>
      <c r="F13" s="170"/>
      <c r="G13" s="175"/>
      <c r="H13" s="170"/>
      <c r="I13" s="226" t="s">
        <v>506</v>
      </c>
      <c r="J13" s="170"/>
      <c r="K13" s="271"/>
      <c r="L13" s="42"/>
    </row>
    <row r="14" spans="1:13" ht="15.75" thickBot="1" x14ac:dyDescent="0.3">
      <c r="B14" s="201"/>
      <c r="C14" s="149"/>
      <c r="D14" s="149"/>
      <c r="E14" s="37"/>
      <c r="F14" s="149"/>
      <c r="G14" s="269"/>
      <c r="H14" s="149"/>
      <c r="I14" s="253" t="str">
        <f t="shared" ref="I14:I108" si="3">IF(E14="Muss-Kriterium",
IF(G14="Ja","Kein Ausschluss",
IF(G14="Nein","Ausschluss","Ausschluss da Angabe fehlt")
),
"")</f>
        <v/>
      </c>
      <c r="J14" s="149"/>
      <c r="K14" s="269"/>
    </row>
    <row r="15" spans="1:13" ht="30.75" thickBot="1" x14ac:dyDescent="0.3">
      <c r="A15" s="41" t="s">
        <v>1</v>
      </c>
      <c r="B15" s="177" t="s">
        <v>27</v>
      </c>
      <c r="C15" s="178" t="s">
        <v>192</v>
      </c>
      <c r="D15" s="179"/>
      <c r="E15" s="222" t="s">
        <v>4</v>
      </c>
      <c r="F15" s="180"/>
      <c r="G15" s="272" t="s">
        <v>11</v>
      </c>
      <c r="H15" s="179"/>
      <c r="I15" s="222" t="s">
        <v>13</v>
      </c>
      <c r="J15" s="180"/>
      <c r="K15" s="273" t="s">
        <v>154</v>
      </c>
      <c r="L15" s="42"/>
    </row>
    <row r="16" spans="1:13" ht="195" outlineLevel="1" x14ac:dyDescent="0.25">
      <c r="A16" s="41" t="s">
        <v>1</v>
      </c>
      <c r="B16" s="232"/>
      <c r="C16" s="180" t="s">
        <v>191</v>
      </c>
      <c r="D16" s="182"/>
      <c r="E16" s="383" t="s">
        <v>10</v>
      </c>
      <c r="F16" s="162"/>
      <c r="G16" s="384"/>
      <c r="H16" s="162"/>
      <c r="I16" s="387" t="str">
        <f>IF(E16="Muss-Kriterium",
IF(G16="Ja","Kein Ausschluss",
IF(G16="Nein","Ausschluss","Ausschluss da Angabe fehlt")
),
"")</f>
        <v/>
      </c>
      <c r="J16" s="182"/>
      <c r="K16" s="267"/>
      <c r="L16" s="42"/>
    </row>
    <row r="17" spans="1:12" outlineLevel="1" x14ac:dyDescent="0.25">
      <c r="A17" s="41"/>
      <c r="B17" s="181"/>
      <c r="C17" s="219" t="s">
        <v>193</v>
      </c>
      <c r="D17" s="153"/>
      <c r="E17" s="369"/>
      <c r="F17" s="145"/>
      <c r="G17" s="385"/>
      <c r="H17" s="145"/>
      <c r="I17" s="388"/>
      <c r="J17" s="153"/>
      <c r="K17" s="270"/>
      <c r="L17" s="42"/>
    </row>
    <row r="18" spans="1:12" ht="30" outlineLevel="1" x14ac:dyDescent="0.25">
      <c r="A18" s="41"/>
      <c r="B18" s="181"/>
      <c r="C18" s="219" t="s">
        <v>194</v>
      </c>
      <c r="D18" s="153"/>
      <c r="E18" s="369"/>
      <c r="F18" s="145"/>
      <c r="G18" s="385"/>
      <c r="H18" s="145"/>
      <c r="I18" s="388"/>
      <c r="J18" s="153"/>
      <c r="K18" s="270"/>
      <c r="L18" s="42"/>
    </row>
    <row r="19" spans="1:12" ht="30" outlineLevel="1" x14ac:dyDescent="0.25">
      <c r="A19" s="41"/>
      <c r="B19" s="181"/>
      <c r="C19" s="219" t="s">
        <v>195</v>
      </c>
      <c r="D19" s="153"/>
      <c r="E19" s="369"/>
      <c r="F19" s="145"/>
      <c r="G19" s="385"/>
      <c r="H19" s="145"/>
      <c r="I19" s="388"/>
      <c r="J19" s="153"/>
      <c r="K19" s="270"/>
      <c r="L19" s="42"/>
    </row>
    <row r="20" spans="1:12" ht="30" outlineLevel="1" x14ac:dyDescent="0.25">
      <c r="A20" s="41"/>
      <c r="B20" s="181"/>
      <c r="C20" s="219" t="s">
        <v>196</v>
      </c>
      <c r="D20" s="153"/>
      <c r="E20" s="369"/>
      <c r="F20" s="145"/>
      <c r="G20" s="385"/>
      <c r="H20" s="145"/>
      <c r="I20" s="388"/>
      <c r="J20" s="153"/>
      <c r="K20" s="270"/>
      <c r="L20" s="42"/>
    </row>
    <row r="21" spans="1:12" outlineLevel="1" x14ac:dyDescent="0.25">
      <c r="A21" s="41"/>
      <c r="B21" s="181"/>
      <c r="C21" s="219" t="s">
        <v>197</v>
      </c>
      <c r="D21" s="153"/>
      <c r="E21" s="369"/>
      <c r="F21" s="145"/>
      <c r="G21" s="385"/>
      <c r="H21" s="145"/>
      <c r="I21" s="388"/>
      <c r="J21" s="153"/>
      <c r="K21" s="270"/>
      <c r="L21" s="42"/>
    </row>
    <row r="22" spans="1:12" ht="30" outlineLevel="1" x14ac:dyDescent="0.25">
      <c r="A22" s="41"/>
      <c r="B22" s="181"/>
      <c r="C22" s="219" t="s">
        <v>198</v>
      </c>
      <c r="D22" s="153"/>
      <c r="E22" s="369"/>
      <c r="F22" s="145"/>
      <c r="G22" s="385"/>
      <c r="H22" s="145"/>
      <c r="I22" s="388"/>
      <c r="J22" s="153"/>
      <c r="K22" s="270"/>
      <c r="L22" s="42"/>
    </row>
    <row r="23" spans="1:12" outlineLevel="1" x14ac:dyDescent="0.25">
      <c r="A23" s="41"/>
      <c r="B23" s="216"/>
      <c r="C23" s="238" t="s">
        <v>495</v>
      </c>
      <c r="D23" s="209"/>
      <c r="E23" s="377"/>
      <c r="F23" s="209"/>
      <c r="G23" s="386"/>
      <c r="H23" s="209"/>
      <c r="I23" s="389"/>
      <c r="J23" s="209"/>
      <c r="K23" s="274"/>
      <c r="L23" s="42"/>
    </row>
    <row r="24" spans="1:12" ht="87.75" customHeight="1" outlineLevel="1" thickBot="1" x14ac:dyDescent="0.3">
      <c r="A24" s="41"/>
      <c r="B24" s="176"/>
      <c r="C24" s="174" t="s">
        <v>496</v>
      </c>
      <c r="D24" s="204"/>
      <c r="E24" s="251" t="s">
        <v>6</v>
      </c>
      <c r="F24" s="204"/>
      <c r="G24" s="175"/>
      <c r="H24" s="204"/>
      <c r="I24" s="254" t="str">
        <f>IF(E24="Muss-Kriterium",
IF(G24="Ja","Kein Ausschluss",
IF(G24="Nein","Ausschluss","Ausschluss da Angabe fehlt")
),
"")</f>
        <v>Ausschluss da Angabe fehlt</v>
      </c>
      <c r="J24" s="204"/>
      <c r="K24" s="271"/>
      <c r="L24" s="42"/>
    </row>
    <row r="25" spans="1:12" ht="15.75" thickBot="1" x14ac:dyDescent="0.3">
      <c r="A25" s="41"/>
      <c r="B25" s="198"/>
      <c r="C25" s="199" t="str">
        <f>"Gesamtpreis Pos. " &amp; B15 &amp; " " &amp; C15 &amp; " (netto)"</f>
        <v>Gesamtpreis Pos. 1.1 Dokumentations- und Revisionsunterlagen (netto)</v>
      </c>
      <c r="D25" s="197"/>
      <c r="E25" s="240"/>
      <c r="F25" s="197"/>
      <c r="G25" s="200"/>
      <c r="H25" s="197"/>
      <c r="I25" s="224"/>
      <c r="J25" s="197"/>
      <c r="K25" s="275"/>
      <c r="L25" s="42"/>
    </row>
    <row r="26" spans="1:12" ht="15.75" thickBot="1" x14ac:dyDescent="0.3">
      <c r="A26" s="41"/>
      <c r="B26" s="172"/>
      <c r="C26" s="147"/>
      <c r="D26" s="149"/>
      <c r="E26" s="37"/>
      <c r="F26" s="149"/>
      <c r="G26" s="151"/>
      <c r="H26" s="149"/>
      <c r="I26" s="253"/>
      <c r="J26" s="149"/>
      <c r="K26" s="276"/>
      <c r="L26" s="42"/>
    </row>
    <row r="27" spans="1:12" ht="30" x14ac:dyDescent="0.25">
      <c r="A27" s="41" t="s">
        <v>1</v>
      </c>
      <c r="B27" s="159" t="s">
        <v>29</v>
      </c>
      <c r="C27" s="160" t="s">
        <v>189</v>
      </c>
      <c r="D27" s="161"/>
      <c r="E27" s="225" t="s">
        <v>4</v>
      </c>
      <c r="F27" s="162"/>
      <c r="G27" s="277" t="s">
        <v>11</v>
      </c>
      <c r="H27" s="161"/>
      <c r="I27" s="225" t="s">
        <v>13</v>
      </c>
      <c r="J27" s="162"/>
      <c r="K27" s="278" t="s">
        <v>154</v>
      </c>
      <c r="L27" s="42"/>
    </row>
    <row r="28" spans="1:12" ht="210" outlineLevel="1" x14ac:dyDescent="0.25">
      <c r="A28" s="41" t="s">
        <v>1</v>
      </c>
      <c r="B28" s="165"/>
      <c r="C28" s="147" t="s">
        <v>190</v>
      </c>
      <c r="D28" s="145"/>
      <c r="E28" s="148" t="s">
        <v>6</v>
      </c>
      <c r="F28" s="145"/>
      <c r="G28" s="150"/>
      <c r="H28" s="145"/>
      <c r="I28" s="223" t="str">
        <f t="shared" ref="I28" si="4">IF(E28="Muss-Kriterium",
IF(G28="Ja","Kein Ausschluss",
IF(G28="Nein","Ausschluss","Ausschluss da Angabe fehlt")
),
"")</f>
        <v>Ausschluss da Angabe fehlt</v>
      </c>
      <c r="J28" s="145"/>
      <c r="K28" s="270"/>
      <c r="L28" s="42"/>
    </row>
    <row r="29" spans="1:12" ht="55.5" customHeight="1" outlineLevel="1" x14ac:dyDescent="0.25">
      <c r="A29" s="41"/>
      <c r="B29" s="181"/>
      <c r="C29" s="167" t="s">
        <v>521</v>
      </c>
      <c r="D29" s="153"/>
      <c r="E29" s="148" t="s">
        <v>6</v>
      </c>
      <c r="F29" s="145"/>
      <c r="G29" s="150"/>
      <c r="H29" s="145"/>
      <c r="I29" s="223" t="str">
        <f t="shared" ref="I29" si="5">IF(E29="Muss-Kriterium",
IF(G29="Ja","Kein Ausschluss",
IF(G29="Nein","Ausschluss","Ausschluss da Angabe fehlt")
),
"")</f>
        <v>Ausschluss da Angabe fehlt</v>
      </c>
      <c r="J29" s="153"/>
      <c r="K29" s="270"/>
      <c r="L29" s="42"/>
    </row>
    <row r="30" spans="1:12" ht="55.5" customHeight="1" outlineLevel="1" x14ac:dyDescent="0.25">
      <c r="A30" s="41"/>
      <c r="B30" s="181"/>
      <c r="C30" s="147" t="s">
        <v>486</v>
      </c>
      <c r="D30" s="153"/>
      <c r="E30" s="148" t="s">
        <v>6</v>
      </c>
      <c r="F30" s="145"/>
      <c r="G30" s="150"/>
      <c r="H30" s="145"/>
      <c r="I30" s="223" t="str">
        <f t="shared" ref="I30:I32" si="6">IF(E30="Muss-Kriterium",
IF(G30="Ja","Kein Ausschluss",
IF(G30="Nein","Ausschluss","Ausschluss da Angabe fehlt")
),
"")</f>
        <v>Ausschluss da Angabe fehlt</v>
      </c>
      <c r="J30" s="153"/>
      <c r="K30" s="270"/>
      <c r="L30" s="42"/>
    </row>
    <row r="31" spans="1:12" ht="55.5" customHeight="1" outlineLevel="1" x14ac:dyDescent="0.25">
      <c r="A31" s="41"/>
      <c r="B31" s="181"/>
      <c r="C31" s="147" t="s">
        <v>290</v>
      </c>
      <c r="D31" s="153"/>
      <c r="E31" s="148" t="s">
        <v>6</v>
      </c>
      <c r="F31" s="145"/>
      <c r="G31" s="150"/>
      <c r="H31" s="145"/>
      <c r="I31" s="223" t="str">
        <f t="shared" si="6"/>
        <v>Ausschluss da Angabe fehlt</v>
      </c>
      <c r="J31" s="153"/>
      <c r="K31" s="270"/>
      <c r="L31" s="42"/>
    </row>
    <row r="32" spans="1:12" ht="55.5" customHeight="1" outlineLevel="1" x14ac:dyDescent="0.25">
      <c r="A32" s="41" t="s">
        <v>484</v>
      </c>
      <c r="B32" s="181"/>
      <c r="C32" s="147" t="s">
        <v>487</v>
      </c>
      <c r="D32" s="153"/>
      <c r="E32" s="148" t="s">
        <v>6</v>
      </c>
      <c r="F32" s="145"/>
      <c r="G32" s="150"/>
      <c r="H32" s="145"/>
      <c r="I32" s="223" t="str">
        <f t="shared" si="6"/>
        <v>Ausschluss da Angabe fehlt</v>
      </c>
      <c r="J32" s="153"/>
      <c r="K32" s="270"/>
      <c r="L32" s="42"/>
    </row>
    <row r="33" spans="1:12" ht="120" outlineLevel="1" x14ac:dyDescent="0.25">
      <c r="A33" s="41"/>
      <c r="B33" s="181"/>
      <c r="C33" s="147" t="s">
        <v>509</v>
      </c>
      <c r="D33" s="153"/>
      <c r="E33" s="148" t="s">
        <v>6</v>
      </c>
      <c r="F33" s="145"/>
      <c r="G33" s="150"/>
      <c r="H33" s="145"/>
      <c r="I33" s="223" t="str">
        <f t="shared" ref="I33" si="7">IF(E33="Muss-Kriterium",
IF(G33="Ja","Kein Ausschluss",
IF(G33="Nein","Ausschluss","Ausschluss da Angabe fehlt")
),
"")</f>
        <v>Ausschluss da Angabe fehlt</v>
      </c>
      <c r="J33" s="153"/>
      <c r="K33" s="270"/>
      <c r="L33" s="42"/>
    </row>
    <row r="34" spans="1:12" ht="65.25" customHeight="1" outlineLevel="1" thickBot="1" x14ac:dyDescent="0.3">
      <c r="A34" s="41" t="s">
        <v>1</v>
      </c>
      <c r="B34" s="169"/>
      <c r="C34" s="147" t="s">
        <v>485</v>
      </c>
      <c r="D34" s="170"/>
      <c r="E34" s="239" t="s">
        <v>6</v>
      </c>
      <c r="F34" s="170"/>
      <c r="G34" s="175"/>
      <c r="H34" s="170"/>
      <c r="I34" s="226" t="str">
        <f t="shared" ref="I34" si="8">IF(E34="Muss-Kriterium",
IF(G34="Ja","Kein Ausschluss",
IF(G34="Nein","Ausschluss","Ausschluss da Angabe fehlt")
),
"")</f>
        <v>Ausschluss da Angabe fehlt</v>
      </c>
      <c r="J34" s="170"/>
      <c r="K34" s="271"/>
      <c r="L34" s="42"/>
    </row>
    <row r="35" spans="1:12" ht="15.75" thickBot="1" x14ac:dyDescent="0.3">
      <c r="A35" s="41"/>
      <c r="B35" s="155"/>
      <c r="C35" s="156" t="str">
        <f>"Gesamtpreis Pos. " &amp; B27 &amp; " " &amp; C27 &amp; " (netto)"</f>
        <v>Gesamtpreis Pos. 1.2 Einweisungen für das medizinische Personal (netto)</v>
      </c>
      <c r="D35" s="157"/>
      <c r="E35" s="241"/>
      <c r="F35" s="157"/>
      <c r="G35" s="173"/>
      <c r="H35" s="157"/>
      <c r="I35" s="221"/>
      <c r="J35" s="157"/>
      <c r="K35" s="279"/>
      <c r="L35" s="42"/>
    </row>
    <row r="36" spans="1:12" ht="15.75" thickBot="1" x14ac:dyDescent="0.3">
      <c r="A36" s="41"/>
      <c r="B36" s="172"/>
      <c r="C36" s="147"/>
      <c r="D36" s="149"/>
      <c r="E36" s="37"/>
      <c r="F36" s="149"/>
      <c r="G36" s="151"/>
      <c r="H36" s="149"/>
      <c r="I36" s="253"/>
      <c r="J36" s="149"/>
      <c r="K36" s="276"/>
      <c r="L36" s="42"/>
    </row>
    <row r="37" spans="1:12" ht="30" x14ac:dyDescent="0.25">
      <c r="A37" s="41" t="s">
        <v>1</v>
      </c>
      <c r="B37" s="159" t="s">
        <v>30</v>
      </c>
      <c r="C37" s="160" t="s">
        <v>187</v>
      </c>
      <c r="D37" s="161"/>
      <c r="E37" s="225" t="s">
        <v>4</v>
      </c>
      <c r="F37" s="162"/>
      <c r="G37" s="277" t="s">
        <v>11</v>
      </c>
      <c r="H37" s="161"/>
      <c r="I37" s="225" t="s">
        <v>13</v>
      </c>
      <c r="J37" s="162"/>
      <c r="K37" s="278" t="s">
        <v>154</v>
      </c>
      <c r="L37" s="42"/>
    </row>
    <row r="38" spans="1:12" ht="210.75" outlineLevel="1" thickBot="1" x14ac:dyDescent="0.3">
      <c r="A38" s="41" t="s">
        <v>1</v>
      </c>
      <c r="B38" s="169"/>
      <c r="C38" s="174" t="s">
        <v>508</v>
      </c>
      <c r="D38" s="170"/>
      <c r="E38" s="239" t="s">
        <v>6</v>
      </c>
      <c r="F38" s="170"/>
      <c r="G38" s="175"/>
      <c r="H38" s="170"/>
      <c r="I38" s="226" t="str">
        <f t="shared" ref="I38" si="9">IF(E38="Muss-Kriterium",
IF(G38="Ja","Kein Ausschluss",
IF(G38="Nein","Ausschluss","Ausschluss da Angabe fehlt")
),
"")</f>
        <v>Ausschluss da Angabe fehlt</v>
      </c>
      <c r="J38" s="170"/>
      <c r="K38" s="271"/>
      <c r="L38" s="42"/>
    </row>
    <row r="39" spans="1:12" ht="15.75" thickBot="1" x14ac:dyDescent="0.3">
      <c r="A39" s="41"/>
      <c r="B39" s="155"/>
      <c r="C39" s="156" t="str">
        <f>"Gesamtpreis Pos. " &amp; B37 &amp; " " &amp; C37 &amp; " (netto)"</f>
        <v>Gesamtpreis Pos. 1.3 Demontage und Entsorgung (netto)</v>
      </c>
      <c r="D39" s="157"/>
      <c r="E39" s="241"/>
      <c r="F39" s="157"/>
      <c r="G39" s="173"/>
      <c r="H39" s="157"/>
      <c r="I39" s="221"/>
      <c r="J39" s="157"/>
      <c r="K39" s="279"/>
      <c r="L39" s="42"/>
    </row>
    <row r="40" spans="1:12" ht="15.75" thickBot="1" x14ac:dyDescent="0.3">
      <c r="A40" s="41"/>
      <c r="B40" s="172"/>
      <c r="C40" s="147"/>
      <c r="D40" s="154"/>
      <c r="E40" s="37"/>
      <c r="F40" s="154"/>
      <c r="G40" s="151"/>
      <c r="H40" s="154"/>
      <c r="I40" s="253"/>
      <c r="J40" s="154"/>
      <c r="K40" s="276"/>
      <c r="L40" s="42"/>
    </row>
    <row r="41" spans="1:12" ht="30" x14ac:dyDescent="0.25">
      <c r="A41" s="41" t="s">
        <v>1</v>
      </c>
      <c r="B41" s="159" t="s">
        <v>32</v>
      </c>
      <c r="C41" s="160" t="s">
        <v>291</v>
      </c>
      <c r="D41" s="161"/>
      <c r="E41" s="225" t="s">
        <v>4</v>
      </c>
      <c r="F41" s="162"/>
      <c r="G41" s="277" t="s">
        <v>11</v>
      </c>
      <c r="H41" s="161" t="s">
        <v>1</v>
      </c>
      <c r="I41" s="225" t="s">
        <v>13</v>
      </c>
      <c r="J41" s="162"/>
      <c r="K41" s="278" t="s">
        <v>154</v>
      </c>
      <c r="L41" s="42" t="s">
        <v>1</v>
      </c>
    </row>
    <row r="42" spans="1:12" ht="30" outlineLevel="1" x14ac:dyDescent="0.25">
      <c r="A42" s="41" t="s">
        <v>1</v>
      </c>
      <c r="B42" s="163" t="s">
        <v>184</v>
      </c>
      <c r="C42" s="164" t="s">
        <v>185</v>
      </c>
      <c r="D42" s="145"/>
      <c r="E42" s="148"/>
      <c r="F42" s="145"/>
      <c r="G42" s="151"/>
      <c r="H42" s="145"/>
      <c r="I42" s="223" t="str">
        <f t="shared" si="3"/>
        <v/>
      </c>
      <c r="J42" s="145"/>
      <c r="K42" s="270"/>
      <c r="L42" s="42"/>
    </row>
    <row r="43" spans="1:12" ht="30" outlineLevel="1" x14ac:dyDescent="0.25">
      <c r="A43" s="41" t="s">
        <v>1</v>
      </c>
      <c r="B43" s="165" t="s">
        <v>184</v>
      </c>
      <c r="C43" s="167" t="s">
        <v>292</v>
      </c>
      <c r="D43" s="145"/>
      <c r="E43" s="148" t="s">
        <v>6</v>
      </c>
      <c r="F43" s="145"/>
      <c r="G43" s="150"/>
      <c r="H43" s="145"/>
      <c r="I43" s="223" t="str">
        <f t="shared" ref="I43:I46" si="10">IF(E43="Muss-Kriterium",
IF(G43="Ja","Kein Ausschluss",
IF(G43="Nein","Ausschluss","Ausschluss da Angabe fehlt")
),
"")</f>
        <v>Ausschluss da Angabe fehlt</v>
      </c>
      <c r="J43" s="145"/>
      <c r="K43" s="270"/>
      <c r="L43" s="42"/>
    </row>
    <row r="44" spans="1:12" ht="30" outlineLevel="1" x14ac:dyDescent="0.25">
      <c r="A44" s="41" t="s">
        <v>1</v>
      </c>
      <c r="B44" s="165" t="s">
        <v>184</v>
      </c>
      <c r="C44" s="167" t="s">
        <v>293</v>
      </c>
      <c r="D44" s="145"/>
      <c r="E44" s="148" t="s">
        <v>6</v>
      </c>
      <c r="F44" s="145"/>
      <c r="G44" s="150"/>
      <c r="H44" s="145"/>
      <c r="I44" s="223" t="str">
        <f t="shared" si="10"/>
        <v>Ausschluss da Angabe fehlt</v>
      </c>
      <c r="J44" s="145"/>
      <c r="K44" s="270"/>
      <c r="L44" s="42"/>
    </row>
    <row r="45" spans="1:12" ht="30" outlineLevel="1" x14ac:dyDescent="0.25">
      <c r="A45" s="41" t="s">
        <v>1</v>
      </c>
      <c r="B45" s="165" t="s">
        <v>184</v>
      </c>
      <c r="C45" s="168" t="s">
        <v>294</v>
      </c>
      <c r="D45" s="145"/>
      <c r="E45" s="148" t="s">
        <v>6</v>
      </c>
      <c r="F45" s="145"/>
      <c r="G45" s="150"/>
      <c r="H45" s="145"/>
      <c r="I45" s="223" t="str">
        <f t="shared" si="10"/>
        <v>Ausschluss da Angabe fehlt</v>
      </c>
      <c r="J45" s="145"/>
      <c r="K45" s="270"/>
      <c r="L45" s="42"/>
    </row>
    <row r="46" spans="1:12" ht="30" outlineLevel="1" x14ac:dyDescent="0.25">
      <c r="A46" s="41" t="s">
        <v>1</v>
      </c>
      <c r="B46" s="165" t="s">
        <v>184</v>
      </c>
      <c r="C46" s="168" t="s">
        <v>295</v>
      </c>
      <c r="D46" s="145"/>
      <c r="E46" s="148" t="s">
        <v>6</v>
      </c>
      <c r="F46" s="145"/>
      <c r="G46" s="150"/>
      <c r="H46" s="145"/>
      <c r="I46" s="223" t="str">
        <f t="shared" si="10"/>
        <v>Ausschluss da Angabe fehlt</v>
      </c>
      <c r="J46" s="145"/>
      <c r="K46" s="270"/>
      <c r="L46" s="42"/>
    </row>
    <row r="47" spans="1:12" ht="30" outlineLevel="1" x14ac:dyDescent="0.25">
      <c r="A47" s="41" t="s">
        <v>1</v>
      </c>
      <c r="B47" s="165" t="s">
        <v>184</v>
      </c>
      <c r="C47" s="168" t="s">
        <v>296</v>
      </c>
      <c r="D47" s="145"/>
      <c r="E47" s="368" t="s">
        <v>6</v>
      </c>
      <c r="F47" s="145"/>
      <c r="G47" s="371"/>
      <c r="H47" s="145"/>
      <c r="I47" s="373" t="str">
        <f t="shared" ref="I47" si="11">IF(E47="Muss-Kriterium",
IF(G47="Ja","Kein Ausschluss",
IF(G47="Nein","Ausschluss","Ausschluss da Angabe fehlt")
),
"")</f>
        <v>Ausschluss da Angabe fehlt</v>
      </c>
      <c r="J47" s="145"/>
      <c r="K47" s="270"/>
      <c r="L47" s="42"/>
    </row>
    <row r="48" spans="1:12" ht="30" outlineLevel="1" x14ac:dyDescent="0.25">
      <c r="A48" s="41" t="s">
        <v>1</v>
      </c>
      <c r="B48" s="165" t="s">
        <v>184</v>
      </c>
      <c r="C48" s="192" t="s">
        <v>297</v>
      </c>
      <c r="D48" s="145"/>
      <c r="E48" s="369"/>
      <c r="F48" s="145"/>
      <c r="G48" s="371"/>
      <c r="H48" s="145"/>
      <c r="I48" s="374"/>
      <c r="J48" s="145"/>
      <c r="K48" s="270"/>
      <c r="L48" s="42"/>
    </row>
    <row r="49" spans="1:12" ht="30" outlineLevel="1" x14ac:dyDescent="0.25">
      <c r="A49" s="41" t="s">
        <v>1</v>
      </c>
      <c r="B49" s="165" t="s">
        <v>184</v>
      </c>
      <c r="C49" s="192" t="s">
        <v>298</v>
      </c>
      <c r="D49" s="145"/>
      <c r="E49" s="369"/>
      <c r="F49" s="145"/>
      <c r="G49" s="371"/>
      <c r="H49" s="145"/>
      <c r="I49" s="374"/>
      <c r="J49" s="145"/>
      <c r="K49" s="270"/>
      <c r="L49" s="42"/>
    </row>
    <row r="50" spans="1:12" ht="30" outlineLevel="1" x14ac:dyDescent="0.25">
      <c r="A50" s="41" t="s">
        <v>1</v>
      </c>
      <c r="B50" s="165" t="s">
        <v>184</v>
      </c>
      <c r="C50" s="192" t="s">
        <v>299</v>
      </c>
      <c r="D50" s="145"/>
      <c r="E50" s="369"/>
      <c r="F50" s="145"/>
      <c r="G50" s="371"/>
      <c r="H50" s="145"/>
      <c r="I50" s="374"/>
      <c r="J50" s="145"/>
      <c r="K50" s="270"/>
      <c r="L50" s="42"/>
    </row>
    <row r="51" spans="1:12" outlineLevel="1" x14ac:dyDescent="0.25">
      <c r="A51" s="41"/>
      <c r="B51" s="165" t="s">
        <v>184</v>
      </c>
      <c r="C51" s="192" t="s">
        <v>300</v>
      </c>
      <c r="D51" s="145"/>
      <c r="E51" s="369"/>
      <c r="F51" s="145"/>
      <c r="G51" s="371"/>
      <c r="H51" s="145"/>
      <c r="I51" s="374"/>
      <c r="J51" s="145"/>
      <c r="K51" s="270"/>
      <c r="L51" s="42"/>
    </row>
    <row r="52" spans="1:12" outlineLevel="1" x14ac:dyDescent="0.25">
      <c r="A52" s="40"/>
      <c r="B52" s="165" t="s">
        <v>184</v>
      </c>
      <c r="C52" s="192" t="s">
        <v>319</v>
      </c>
      <c r="D52" s="145"/>
      <c r="E52" s="369"/>
      <c r="F52" s="145"/>
      <c r="G52" s="371"/>
      <c r="H52" s="145"/>
      <c r="I52" s="374"/>
      <c r="J52" s="145"/>
      <c r="K52" s="270"/>
      <c r="L52" s="42"/>
    </row>
    <row r="53" spans="1:12" outlineLevel="1" x14ac:dyDescent="0.25">
      <c r="A53" s="40"/>
      <c r="B53" s="165" t="s">
        <v>184</v>
      </c>
      <c r="C53" s="192" t="s">
        <v>301</v>
      </c>
      <c r="D53" s="145"/>
      <c r="E53" s="369"/>
      <c r="F53" s="145"/>
      <c r="G53" s="371"/>
      <c r="H53" s="145"/>
      <c r="I53" s="374"/>
      <c r="J53" s="145"/>
      <c r="K53" s="270"/>
      <c r="L53" s="42"/>
    </row>
    <row r="54" spans="1:12" ht="30" outlineLevel="1" x14ac:dyDescent="0.25">
      <c r="A54" s="41" t="s">
        <v>1</v>
      </c>
      <c r="B54" s="165" t="s">
        <v>184</v>
      </c>
      <c r="C54" s="192" t="s">
        <v>302</v>
      </c>
      <c r="D54" s="146" t="s">
        <v>1</v>
      </c>
      <c r="E54" s="369"/>
      <c r="F54" s="145"/>
      <c r="G54" s="371"/>
      <c r="H54" s="145"/>
      <c r="I54" s="374"/>
      <c r="J54" s="145"/>
      <c r="K54" s="270"/>
      <c r="L54" s="42" t="s">
        <v>1</v>
      </c>
    </row>
    <row r="55" spans="1:12" ht="15.75" customHeight="1" outlineLevel="1" x14ac:dyDescent="0.25">
      <c r="A55" s="41" t="s">
        <v>1</v>
      </c>
      <c r="B55" s="165" t="s">
        <v>184</v>
      </c>
      <c r="C55" s="192" t="s">
        <v>303</v>
      </c>
      <c r="D55" s="145"/>
      <c r="E55" s="369"/>
      <c r="F55" s="145"/>
      <c r="G55" s="371"/>
      <c r="H55" s="145"/>
      <c r="I55" s="374"/>
      <c r="J55" s="145"/>
      <c r="K55" s="270"/>
      <c r="L55" s="158"/>
    </row>
    <row r="56" spans="1:12" ht="30" outlineLevel="1" x14ac:dyDescent="0.25">
      <c r="A56" s="41" t="s">
        <v>1</v>
      </c>
      <c r="B56" s="165" t="s">
        <v>184</v>
      </c>
      <c r="C56" s="192" t="s">
        <v>304</v>
      </c>
      <c r="D56" s="145"/>
      <c r="E56" s="369"/>
      <c r="F56" s="145"/>
      <c r="G56" s="371"/>
      <c r="H56" s="145"/>
      <c r="I56" s="374"/>
      <c r="J56" s="145"/>
      <c r="K56" s="270"/>
      <c r="L56" s="42"/>
    </row>
    <row r="57" spans="1:12" ht="30" outlineLevel="1" x14ac:dyDescent="0.25">
      <c r="A57" s="41" t="s">
        <v>1</v>
      </c>
      <c r="B57" s="165" t="s">
        <v>184</v>
      </c>
      <c r="C57" s="192" t="s">
        <v>305</v>
      </c>
      <c r="D57" s="145"/>
      <c r="E57" s="369"/>
      <c r="F57" s="145"/>
      <c r="G57" s="371"/>
      <c r="H57" s="145"/>
      <c r="I57" s="374"/>
      <c r="J57" s="145"/>
      <c r="K57" s="270"/>
      <c r="L57" s="42"/>
    </row>
    <row r="58" spans="1:12" ht="30" outlineLevel="1" x14ac:dyDescent="0.25">
      <c r="A58" s="41" t="s">
        <v>1</v>
      </c>
      <c r="B58" s="165" t="s">
        <v>184</v>
      </c>
      <c r="C58" s="192" t="s">
        <v>306</v>
      </c>
      <c r="D58" s="145"/>
      <c r="E58" s="369"/>
      <c r="F58" s="145"/>
      <c r="G58" s="371"/>
      <c r="H58" s="145"/>
      <c r="I58" s="374"/>
      <c r="J58" s="145"/>
      <c r="K58" s="270"/>
      <c r="L58" s="42"/>
    </row>
    <row r="59" spans="1:12" outlineLevel="1" x14ac:dyDescent="0.25">
      <c r="A59" s="41"/>
      <c r="B59" s="165" t="s">
        <v>184</v>
      </c>
      <c r="C59" s="192" t="s">
        <v>307</v>
      </c>
      <c r="D59" s="145"/>
      <c r="E59" s="369"/>
      <c r="F59" s="145"/>
      <c r="G59" s="371"/>
      <c r="H59" s="145"/>
      <c r="I59" s="374"/>
      <c r="J59" s="145"/>
      <c r="K59" s="270"/>
      <c r="L59" s="42"/>
    </row>
    <row r="60" spans="1:12" outlineLevel="1" x14ac:dyDescent="0.25">
      <c r="A60" s="40"/>
      <c r="B60" s="165" t="s">
        <v>184</v>
      </c>
      <c r="C60" s="192" t="s">
        <v>308</v>
      </c>
      <c r="D60" s="145"/>
      <c r="E60" s="369"/>
      <c r="F60" s="145"/>
      <c r="G60" s="371"/>
      <c r="H60" s="145"/>
      <c r="I60" s="374"/>
      <c r="J60" s="145"/>
      <c r="K60" s="270"/>
      <c r="L60" s="42"/>
    </row>
    <row r="61" spans="1:12" outlineLevel="1" x14ac:dyDescent="0.25">
      <c r="A61" s="40"/>
      <c r="B61" s="165" t="s">
        <v>184</v>
      </c>
      <c r="C61" s="192" t="s">
        <v>309</v>
      </c>
      <c r="D61" s="145"/>
      <c r="E61" s="369"/>
      <c r="F61" s="145"/>
      <c r="G61" s="371"/>
      <c r="H61" s="145"/>
      <c r="I61" s="374"/>
      <c r="J61" s="145"/>
      <c r="K61" s="270"/>
      <c r="L61" s="42"/>
    </row>
    <row r="62" spans="1:12" ht="30" outlineLevel="1" x14ac:dyDescent="0.25">
      <c r="A62" s="41" t="s">
        <v>1</v>
      </c>
      <c r="B62" s="165" t="s">
        <v>184</v>
      </c>
      <c r="C62" s="192" t="s">
        <v>310</v>
      </c>
      <c r="D62" s="146" t="s">
        <v>1</v>
      </c>
      <c r="E62" s="369"/>
      <c r="F62" s="145"/>
      <c r="G62" s="371"/>
      <c r="H62" s="145"/>
      <c r="I62" s="374"/>
      <c r="J62" s="145"/>
      <c r="K62" s="270"/>
      <c r="L62" s="42" t="s">
        <v>1</v>
      </c>
    </row>
    <row r="63" spans="1:12" ht="15.75" customHeight="1" outlineLevel="1" x14ac:dyDescent="0.25">
      <c r="A63" s="41" t="s">
        <v>1</v>
      </c>
      <c r="B63" s="165" t="s">
        <v>184</v>
      </c>
      <c r="C63" s="192" t="s">
        <v>311</v>
      </c>
      <c r="D63" s="145"/>
      <c r="E63" s="369"/>
      <c r="F63" s="145"/>
      <c r="G63" s="371"/>
      <c r="H63" s="145"/>
      <c r="I63" s="374"/>
      <c r="J63" s="145"/>
      <c r="K63" s="270"/>
      <c r="L63" s="158"/>
    </row>
    <row r="64" spans="1:12" ht="30" outlineLevel="1" x14ac:dyDescent="0.25">
      <c r="A64" s="41" t="s">
        <v>1</v>
      </c>
      <c r="B64" s="165" t="s">
        <v>184</v>
      </c>
      <c r="C64" s="192" t="s">
        <v>312</v>
      </c>
      <c r="D64" s="145"/>
      <c r="E64" s="369"/>
      <c r="F64" s="145"/>
      <c r="G64" s="371"/>
      <c r="H64" s="145"/>
      <c r="I64" s="374"/>
      <c r="J64" s="145"/>
      <c r="K64" s="270"/>
      <c r="L64" s="42"/>
    </row>
    <row r="65" spans="1:12" ht="30" outlineLevel="1" x14ac:dyDescent="0.25">
      <c r="A65" s="41" t="s">
        <v>1</v>
      </c>
      <c r="B65" s="165" t="s">
        <v>184</v>
      </c>
      <c r="C65" s="192" t="s">
        <v>313</v>
      </c>
      <c r="D65" s="145"/>
      <c r="E65" s="369"/>
      <c r="F65" s="145"/>
      <c r="G65" s="371"/>
      <c r="H65" s="145"/>
      <c r="I65" s="374"/>
      <c r="J65" s="145"/>
      <c r="K65" s="270"/>
      <c r="L65" s="42"/>
    </row>
    <row r="66" spans="1:12" ht="30" outlineLevel="1" x14ac:dyDescent="0.25">
      <c r="A66" s="41" t="s">
        <v>1</v>
      </c>
      <c r="B66" s="165" t="s">
        <v>184</v>
      </c>
      <c r="C66" s="192" t="s">
        <v>314</v>
      </c>
      <c r="D66" s="145"/>
      <c r="E66" s="369"/>
      <c r="F66" s="145"/>
      <c r="G66" s="371"/>
      <c r="H66" s="145"/>
      <c r="I66" s="374"/>
      <c r="J66" s="145"/>
      <c r="K66" s="270"/>
      <c r="L66" s="42"/>
    </row>
    <row r="67" spans="1:12" ht="30" outlineLevel="1" x14ac:dyDescent="0.25">
      <c r="A67" s="41" t="s">
        <v>1</v>
      </c>
      <c r="B67" s="165" t="s">
        <v>184</v>
      </c>
      <c r="C67" s="192" t="s">
        <v>315</v>
      </c>
      <c r="D67" s="145"/>
      <c r="E67" s="369"/>
      <c r="F67" s="145"/>
      <c r="G67" s="371"/>
      <c r="H67" s="145"/>
      <c r="I67" s="374"/>
      <c r="J67" s="145"/>
      <c r="K67" s="270"/>
      <c r="L67" s="42"/>
    </row>
    <row r="68" spans="1:12" outlineLevel="1" x14ac:dyDescent="0.25">
      <c r="A68" s="41"/>
      <c r="B68" s="165" t="s">
        <v>184</v>
      </c>
      <c r="C68" s="192" t="s">
        <v>316</v>
      </c>
      <c r="D68" s="145"/>
      <c r="E68" s="369"/>
      <c r="F68" s="145"/>
      <c r="G68" s="371"/>
      <c r="H68" s="145"/>
      <c r="I68" s="374"/>
      <c r="J68" s="145"/>
      <c r="K68" s="270"/>
      <c r="L68" s="42"/>
    </row>
    <row r="69" spans="1:12" outlineLevel="1" x14ac:dyDescent="0.25">
      <c r="A69" s="40"/>
      <c r="B69" s="165" t="s">
        <v>184</v>
      </c>
      <c r="C69" s="192" t="s">
        <v>317</v>
      </c>
      <c r="D69" s="145"/>
      <c r="E69" s="369"/>
      <c r="F69" s="145"/>
      <c r="G69" s="371"/>
      <c r="H69" s="145"/>
      <c r="I69" s="374"/>
      <c r="J69" s="145"/>
      <c r="K69" s="270"/>
      <c r="L69" s="42"/>
    </row>
    <row r="70" spans="1:12" outlineLevel="1" x14ac:dyDescent="0.25">
      <c r="A70" s="40"/>
      <c r="B70" s="181" t="s">
        <v>184</v>
      </c>
      <c r="C70" s="192" t="s">
        <v>318</v>
      </c>
      <c r="D70" s="153"/>
      <c r="E70" s="377"/>
      <c r="F70" s="153"/>
      <c r="G70" s="379"/>
      <c r="H70" s="153"/>
      <c r="I70" s="381"/>
      <c r="J70" s="153"/>
      <c r="K70" s="270"/>
      <c r="L70" s="42"/>
    </row>
    <row r="71" spans="1:12" outlineLevel="1" x14ac:dyDescent="0.25">
      <c r="A71" s="41"/>
      <c r="B71" s="215" t="s">
        <v>186</v>
      </c>
      <c r="C71" s="281" t="s">
        <v>483</v>
      </c>
      <c r="D71" s="207"/>
      <c r="E71" s="242"/>
      <c r="F71" s="207"/>
      <c r="G71" s="184"/>
      <c r="H71" s="207"/>
      <c r="I71" s="227" t="str">
        <f t="shared" si="3"/>
        <v/>
      </c>
      <c r="J71" s="207"/>
      <c r="K71" s="268"/>
      <c r="L71" s="42"/>
    </row>
    <row r="72" spans="1:12" outlineLevel="1" x14ac:dyDescent="0.25">
      <c r="A72" s="41"/>
      <c r="B72" s="165" t="s">
        <v>320</v>
      </c>
      <c r="C72" s="164" t="s">
        <v>337</v>
      </c>
      <c r="D72" s="145"/>
      <c r="E72" s="148"/>
      <c r="F72" s="145"/>
      <c r="G72" s="151"/>
      <c r="H72" s="145"/>
      <c r="I72" s="223" t="str">
        <f t="shared" si="3"/>
        <v/>
      </c>
      <c r="J72" s="145"/>
      <c r="K72" s="270"/>
      <c r="L72" s="42"/>
    </row>
    <row r="73" spans="1:12" ht="30" outlineLevel="1" x14ac:dyDescent="0.25">
      <c r="A73" s="41" t="s">
        <v>1</v>
      </c>
      <c r="B73" s="165" t="s">
        <v>320</v>
      </c>
      <c r="C73" s="147" t="s">
        <v>321</v>
      </c>
      <c r="D73" s="145"/>
      <c r="E73" s="148" t="s">
        <v>6</v>
      </c>
      <c r="F73" s="145"/>
      <c r="G73" s="150"/>
      <c r="H73" s="145"/>
      <c r="I73" s="223" t="str">
        <f t="shared" si="3"/>
        <v>Ausschluss da Angabe fehlt</v>
      </c>
      <c r="J73" s="145"/>
      <c r="K73" s="270"/>
      <c r="L73" s="42"/>
    </row>
    <row r="74" spans="1:12" ht="30" outlineLevel="1" x14ac:dyDescent="0.25">
      <c r="A74" s="41" t="s">
        <v>1</v>
      </c>
      <c r="B74" s="165" t="s">
        <v>320</v>
      </c>
      <c r="C74" s="147" t="s">
        <v>322</v>
      </c>
      <c r="D74" s="145"/>
      <c r="E74" s="148" t="s">
        <v>6</v>
      </c>
      <c r="F74" s="145"/>
      <c r="G74" s="150"/>
      <c r="H74" s="145"/>
      <c r="I74" s="223" t="str">
        <f t="shared" si="3"/>
        <v>Ausschluss da Angabe fehlt</v>
      </c>
      <c r="J74" s="145"/>
      <c r="K74" s="270"/>
      <c r="L74" s="42"/>
    </row>
    <row r="75" spans="1:12" ht="30" outlineLevel="1" x14ac:dyDescent="0.25">
      <c r="A75" s="41"/>
      <c r="B75" s="165" t="s">
        <v>320</v>
      </c>
      <c r="C75" s="147" t="s">
        <v>323</v>
      </c>
      <c r="D75" s="145"/>
      <c r="E75" s="148" t="s">
        <v>6</v>
      </c>
      <c r="F75" s="145"/>
      <c r="G75" s="150"/>
      <c r="H75" s="145"/>
      <c r="I75" s="223" t="str">
        <f>IF(E75="Muss-Kriterium",
IF(G75="","Bitte Wert eintragen","Kein Ausschluss - Werte werden geprüft")
)</f>
        <v>Bitte Wert eintragen</v>
      </c>
      <c r="J75" s="145"/>
      <c r="K75" s="270"/>
      <c r="L75" s="42"/>
    </row>
    <row r="76" spans="1:12" outlineLevel="1" x14ac:dyDescent="0.25">
      <c r="A76" s="40"/>
      <c r="B76" s="165" t="s">
        <v>320</v>
      </c>
      <c r="C76" s="147" t="s">
        <v>324</v>
      </c>
      <c r="D76" s="145"/>
      <c r="E76" s="148" t="s">
        <v>6</v>
      </c>
      <c r="F76" s="145"/>
      <c r="G76" s="150"/>
      <c r="H76" s="145"/>
      <c r="I76" s="223" t="str">
        <f t="shared" si="3"/>
        <v>Ausschluss da Angabe fehlt</v>
      </c>
      <c r="J76" s="145"/>
      <c r="K76" s="270"/>
      <c r="L76" s="42"/>
    </row>
    <row r="77" spans="1:12" outlineLevel="1" x14ac:dyDescent="0.25">
      <c r="A77" s="40"/>
      <c r="B77" s="165" t="s">
        <v>320</v>
      </c>
      <c r="C77" s="147" t="s">
        <v>332</v>
      </c>
      <c r="D77" s="145"/>
      <c r="E77" s="148" t="s">
        <v>6</v>
      </c>
      <c r="F77" s="145"/>
      <c r="G77" s="150"/>
      <c r="H77" s="145"/>
      <c r="I77" s="223" t="str">
        <f t="shared" si="3"/>
        <v>Ausschluss da Angabe fehlt</v>
      </c>
      <c r="J77" s="145"/>
      <c r="K77" s="270"/>
      <c r="L77" s="42"/>
    </row>
    <row r="78" spans="1:12" ht="30" outlineLevel="1" x14ac:dyDescent="0.25">
      <c r="A78" s="41" t="s">
        <v>1</v>
      </c>
      <c r="B78" s="165" t="s">
        <v>320</v>
      </c>
      <c r="C78" s="147" t="s">
        <v>325</v>
      </c>
      <c r="D78" s="146" t="s">
        <v>1</v>
      </c>
      <c r="E78" s="148" t="s">
        <v>6</v>
      </c>
      <c r="F78" s="145"/>
      <c r="G78" s="150"/>
      <c r="H78" s="145"/>
      <c r="I78" s="223" t="str">
        <f t="shared" ref="I78:I86" si="12">IF(E78="Muss-Kriterium",
IF(G78="","Bitte Wert eintragen","Kein Ausschluss - Werte werden geprüft")
)</f>
        <v>Bitte Wert eintragen</v>
      </c>
      <c r="J78" s="145"/>
      <c r="K78" s="270"/>
      <c r="L78" s="42" t="s">
        <v>1</v>
      </c>
    </row>
    <row r="79" spans="1:12" ht="15.75" customHeight="1" outlineLevel="1" x14ac:dyDescent="0.25">
      <c r="A79" s="41" t="s">
        <v>1</v>
      </c>
      <c r="B79" s="165" t="s">
        <v>320</v>
      </c>
      <c r="C79" s="147" t="s">
        <v>333</v>
      </c>
      <c r="D79" s="145"/>
      <c r="E79" s="148" t="s">
        <v>6</v>
      </c>
      <c r="F79" s="145"/>
      <c r="G79" s="150"/>
      <c r="H79" s="145"/>
      <c r="I79" s="223" t="str">
        <f t="shared" si="12"/>
        <v>Bitte Wert eintragen</v>
      </c>
      <c r="J79" s="145"/>
      <c r="K79" s="270"/>
      <c r="L79" s="158"/>
    </row>
    <row r="80" spans="1:12" ht="30" outlineLevel="1" x14ac:dyDescent="0.25">
      <c r="A80" s="41" t="s">
        <v>1</v>
      </c>
      <c r="B80" s="165" t="s">
        <v>320</v>
      </c>
      <c r="C80" s="147" t="s">
        <v>326</v>
      </c>
      <c r="D80" s="145"/>
      <c r="E80" s="148" t="s">
        <v>6</v>
      </c>
      <c r="F80" s="145"/>
      <c r="G80" s="150"/>
      <c r="H80" s="145"/>
      <c r="I80" s="223" t="str">
        <f t="shared" si="12"/>
        <v>Bitte Wert eintragen</v>
      </c>
      <c r="J80" s="145"/>
      <c r="K80" s="270"/>
      <c r="L80" s="42"/>
    </row>
    <row r="81" spans="1:12" ht="30" outlineLevel="1" x14ac:dyDescent="0.25">
      <c r="A81" s="41" t="s">
        <v>1</v>
      </c>
      <c r="B81" s="165" t="s">
        <v>320</v>
      </c>
      <c r="C81" s="147" t="s">
        <v>327</v>
      </c>
      <c r="D81" s="145"/>
      <c r="E81" s="148" t="s">
        <v>6</v>
      </c>
      <c r="F81" s="145"/>
      <c r="G81" s="150"/>
      <c r="H81" s="145"/>
      <c r="I81" s="223" t="str">
        <f t="shared" si="12"/>
        <v>Bitte Wert eintragen</v>
      </c>
      <c r="J81" s="145"/>
      <c r="K81" s="270"/>
      <c r="L81" s="42"/>
    </row>
    <row r="82" spans="1:12" ht="30" outlineLevel="1" x14ac:dyDescent="0.25">
      <c r="A82" s="41" t="s">
        <v>1</v>
      </c>
      <c r="B82" s="165" t="s">
        <v>320</v>
      </c>
      <c r="C82" s="147" t="s">
        <v>334</v>
      </c>
      <c r="D82" s="145"/>
      <c r="E82" s="148" t="s">
        <v>6</v>
      </c>
      <c r="F82" s="145"/>
      <c r="G82" s="150"/>
      <c r="H82" s="145"/>
      <c r="I82" s="223" t="str">
        <f t="shared" si="12"/>
        <v>Bitte Wert eintragen</v>
      </c>
      <c r="J82" s="145"/>
      <c r="K82" s="270"/>
      <c r="L82" s="42"/>
    </row>
    <row r="83" spans="1:12" outlineLevel="1" x14ac:dyDescent="0.25">
      <c r="A83" s="41"/>
      <c r="B83" s="165" t="s">
        <v>320</v>
      </c>
      <c r="C83" s="147" t="s">
        <v>328</v>
      </c>
      <c r="D83" s="145"/>
      <c r="E83" s="148" t="s">
        <v>6</v>
      </c>
      <c r="F83" s="145"/>
      <c r="G83" s="150"/>
      <c r="H83" s="145"/>
      <c r="I83" s="223" t="str">
        <f t="shared" si="12"/>
        <v>Bitte Wert eintragen</v>
      </c>
      <c r="J83" s="145"/>
      <c r="K83" s="270"/>
      <c r="L83" s="42"/>
    </row>
    <row r="84" spans="1:12" outlineLevel="1" x14ac:dyDescent="0.25">
      <c r="A84" s="40"/>
      <c r="B84" s="165" t="s">
        <v>320</v>
      </c>
      <c r="C84" s="147" t="s">
        <v>330</v>
      </c>
      <c r="D84" s="145"/>
      <c r="E84" s="148" t="s">
        <v>6</v>
      </c>
      <c r="F84" s="145"/>
      <c r="G84" s="150"/>
      <c r="H84" s="145"/>
      <c r="I84" s="223" t="str">
        <f t="shared" si="12"/>
        <v>Bitte Wert eintragen</v>
      </c>
      <c r="J84" s="145"/>
      <c r="K84" s="270"/>
      <c r="L84" s="42"/>
    </row>
    <row r="85" spans="1:12" ht="30" outlineLevel="1" x14ac:dyDescent="0.25">
      <c r="A85" s="41" t="s">
        <v>1</v>
      </c>
      <c r="B85" s="165" t="s">
        <v>320</v>
      </c>
      <c r="C85" s="147" t="s">
        <v>331</v>
      </c>
      <c r="D85" s="146" t="s">
        <v>1</v>
      </c>
      <c r="E85" s="148" t="s">
        <v>6</v>
      </c>
      <c r="F85" s="145"/>
      <c r="G85" s="150"/>
      <c r="H85" s="145"/>
      <c r="I85" s="223" t="str">
        <f t="shared" si="12"/>
        <v>Bitte Wert eintragen</v>
      </c>
      <c r="J85" s="145"/>
      <c r="K85" s="270"/>
      <c r="L85" s="42" t="s">
        <v>1</v>
      </c>
    </row>
    <row r="86" spans="1:12" ht="15.75" customHeight="1" outlineLevel="1" x14ac:dyDescent="0.25">
      <c r="A86" s="41" t="s">
        <v>1</v>
      </c>
      <c r="B86" s="165" t="s">
        <v>320</v>
      </c>
      <c r="C86" s="147" t="s">
        <v>335</v>
      </c>
      <c r="D86" s="145"/>
      <c r="E86" s="148" t="s">
        <v>6</v>
      </c>
      <c r="F86" s="145"/>
      <c r="G86" s="150"/>
      <c r="H86" s="145"/>
      <c r="I86" s="223" t="str">
        <f t="shared" si="12"/>
        <v>Bitte Wert eintragen</v>
      </c>
      <c r="J86" s="145"/>
      <c r="K86" s="270"/>
      <c r="L86" s="158"/>
    </row>
    <row r="87" spans="1:12" ht="30" outlineLevel="1" x14ac:dyDescent="0.25">
      <c r="A87" s="41" t="s">
        <v>1</v>
      </c>
      <c r="B87" s="165" t="s">
        <v>320</v>
      </c>
      <c r="C87" s="147" t="s">
        <v>329</v>
      </c>
      <c r="D87" s="145"/>
      <c r="E87" s="148" t="s">
        <v>6</v>
      </c>
      <c r="F87" s="145"/>
      <c r="G87" s="150"/>
      <c r="H87" s="145"/>
      <c r="I87" s="223" t="str">
        <f t="shared" si="3"/>
        <v>Ausschluss da Angabe fehlt</v>
      </c>
      <c r="J87" s="145"/>
      <c r="K87" s="270"/>
      <c r="L87" s="42"/>
    </row>
    <row r="88" spans="1:12" ht="30" outlineLevel="1" x14ac:dyDescent="0.25">
      <c r="A88" s="41" t="s">
        <v>1</v>
      </c>
      <c r="B88" s="216" t="s">
        <v>320</v>
      </c>
      <c r="C88" s="214" t="s">
        <v>336</v>
      </c>
      <c r="D88" s="209"/>
      <c r="E88" s="243" t="s">
        <v>6</v>
      </c>
      <c r="F88" s="209"/>
      <c r="G88" s="185"/>
      <c r="H88" s="209"/>
      <c r="I88" s="228" t="str">
        <f t="shared" si="3"/>
        <v>Ausschluss da Angabe fehlt</v>
      </c>
      <c r="J88" s="209"/>
      <c r="K88" s="274"/>
      <c r="L88" s="42"/>
    </row>
    <row r="89" spans="1:12" ht="30" outlineLevel="1" x14ac:dyDescent="0.25">
      <c r="A89" s="41" t="s">
        <v>1</v>
      </c>
      <c r="B89" s="217" t="s">
        <v>320</v>
      </c>
      <c r="C89" s="206" t="s">
        <v>338</v>
      </c>
      <c r="D89" s="207"/>
      <c r="E89" s="242"/>
      <c r="F89" s="207"/>
      <c r="G89" s="184"/>
      <c r="H89" s="207"/>
      <c r="I89" s="227" t="str">
        <f t="shared" ref="I89:I90" si="13">IF(E89="Muss-Kriterium",
IF(G89="Ja","Kein Ausschluss",
IF(G89="Nein","Ausschluss","Ausschluss da Angabe fehlt")
),
"")</f>
        <v/>
      </c>
      <c r="J89" s="207"/>
      <c r="K89" s="268"/>
      <c r="L89" s="42"/>
    </row>
    <row r="90" spans="1:12" ht="30" outlineLevel="1" x14ac:dyDescent="0.25">
      <c r="A90" s="41" t="s">
        <v>1</v>
      </c>
      <c r="B90" s="165" t="s">
        <v>320</v>
      </c>
      <c r="C90" s="147" t="s">
        <v>339</v>
      </c>
      <c r="D90" s="145"/>
      <c r="E90" s="148" t="s">
        <v>6</v>
      </c>
      <c r="F90" s="145"/>
      <c r="G90" s="150"/>
      <c r="H90" s="145"/>
      <c r="I90" s="223" t="str">
        <f t="shared" si="13"/>
        <v>Ausschluss da Angabe fehlt</v>
      </c>
      <c r="J90" s="145"/>
      <c r="K90" s="270"/>
      <c r="L90" s="42"/>
    </row>
    <row r="91" spans="1:12" outlineLevel="1" x14ac:dyDescent="0.25">
      <c r="A91" s="41"/>
      <c r="B91" s="216" t="s">
        <v>320</v>
      </c>
      <c r="C91" s="214" t="s">
        <v>340</v>
      </c>
      <c r="D91" s="209"/>
      <c r="E91" s="243" t="s">
        <v>6</v>
      </c>
      <c r="F91" s="209"/>
      <c r="G91" s="185"/>
      <c r="H91" s="209"/>
      <c r="I91" s="228" t="str">
        <f>IF(E91="Muss-Kriterium",
IF(G91="","Bitte Wert eintragen","Kein Ausschluss - Werte werden geprüft")
)</f>
        <v>Bitte Wert eintragen</v>
      </c>
      <c r="J91" s="209"/>
      <c r="K91" s="274"/>
      <c r="L91" s="42"/>
    </row>
    <row r="92" spans="1:12" outlineLevel="1" x14ac:dyDescent="0.25">
      <c r="A92" s="41"/>
      <c r="B92" s="217" t="s">
        <v>320</v>
      </c>
      <c r="C92" s="206" t="s">
        <v>345</v>
      </c>
      <c r="D92" s="207"/>
      <c r="E92" s="376" t="s">
        <v>6</v>
      </c>
      <c r="F92" s="207"/>
      <c r="G92" s="378"/>
      <c r="H92" s="207"/>
      <c r="I92" s="380" t="str">
        <f t="shared" ref="I92" si="14">IF(E92="Muss-Kriterium",
IF(G92="Ja","Kein Ausschluss",
IF(G92="Nein","Ausschluss","Ausschluss da Angabe fehlt")
),
"")</f>
        <v>Ausschluss da Angabe fehlt</v>
      </c>
      <c r="J92" s="207"/>
      <c r="K92" s="268"/>
      <c r="L92" s="42"/>
    </row>
    <row r="93" spans="1:12" ht="30" outlineLevel="1" x14ac:dyDescent="0.25">
      <c r="A93" s="41" t="s">
        <v>1</v>
      </c>
      <c r="B93" s="165" t="s">
        <v>320</v>
      </c>
      <c r="C93" s="147" t="s">
        <v>346</v>
      </c>
      <c r="D93" s="145"/>
      <c r="E93" s="369"/>
      <c r="F93" s="145"/>
      <c r="G93" s="371"/>
      <c r="H93" s="145"/>
      <c r="I93" s="374"/>
      <c r="J93" s="145"/>
      <c r="K93" s="270"/>
      <c r="L93" s="42"/>
    </row>
    <row r="94" spans="1:12" ht="30" outlineLevel="1" x14ac:dyDescent="0.25">
      <c r="A94" s="41" t="s">
        <v>1</v>
      </c>
      <c r="B94" s="165" t="s">
        <v>320</v>
      </c>
      <c r="C94" s="147" t="s">
        <v>347</v>
      </c>
      <c r="D94" s="145"/>
      <c r="E94" s="369"/>
      <c r="F94" s="145"/>
      <c r="G94" s="371"/>
      <c r="H94" s="145"/>
      <c r="I94" s="374"/>
      <c r="J94" s="145"/>
      <c r="K94" s="270"/>
      <c r="L94" s="42"/>
    </row>
    <row r="95" spans="1:12" outlineLevel="1" x14ac:dyDescent="0.25">
      <c r="A95" s="41"/>
      <c r="B95" s="165" t="s">
        <v>320</v>
      </c>
      <c r="C95" s="147" t="s">
        <v>348</v>
      </c>
      <c r="D95" s="145"/>
      <c r="E95" s="369"/>
      <c r="F95" s="145"/>
      <c r="G95" s="371"/>
      <c r="H95" s="145"/>
      <c r="I95" s="374"/>
      <c r="J95" s="145"/>
      <c r="K95" s="270"/>
      <c r="L95" s="42"/>
    </row>
    <row r="96" spans="1:12" outlineLevel="1" x14ac:dyDescent="0.25">
      <c r="A96" s="40"/>
      <c r="B96" s="165" t="s">
        <v>320</v>
      </c>
      <c r="C96" s="147" t="s">
        <v>349</v>
      </c>
      <c r="D96" s="145"/>
      <c r="E96" s="369"/>
      <c r="F96" s="145"/>
      <c r="G96" s="371"/>
      <c r="H96" s="145"/>
      <c r="I96" s="374"/>
      <c r="J96" s="145"/>
      <c r="K96" s="270"/>
      <c r="L96" s="42"/>
    </row>
    <row r="97" spans="1:12" outlineLevel="1" x14ac:dyDescent="0.25">
      <c r="A97" s="40"/>
      <c r="B97" s="165" t="s">
        <v>320</v>
      </c>
      <c r="C97" s="147" t="s">
        <v>350</v>
      </c>
      <c r="D97" s="145"/>
      <c r="E97" s="369"/>
      <c r="F97" s="145"/>
      <c r="G97" s="371"/>
      <c r="H97" s="145"/>
      <c r="I97" s="374"/>
      <c r="J97" s="145"/>
      <c r="K97" s="270"/>
      <c r="L97" s="42"/>
    </row>
    <row r="98" spans="1:12" ht="30" outlineLevel="1" x14ac:dyDescent="0.25">
      <c r="A98" s="41" t="s">
        <v>1</v>
      </c>
      <c r="B98" s="165" t="s">
        <v>320</v>
      </c>
      <c r="C98" s="147" t="s">
        <v>351</v>
      </c>
      <c r="D98" s="146" t="s">
        <v>1</v>
      </c>
      <c r="E98" s="369"/>
      <c r="F98" s="145"/>
      <c r="G98" s="371"/>
      <c r="H98" s="145"/>
      <c r="I98" s="374"/>
      <c r="J98" s="145"/>
      <c r="K98" s="270"/>
      <c r="L98" s="42" t="s">
        <v>1</v>
      </c>
    </row>
    <row r="99" spans="1:12" ht="15.75" customHeight="1" outlineLevel="1" x14ac:dyDescent="0.25">
      <c r="A99" s="41" t="s">
        <v>1</v>
      </c>
      <c r="B99" s="165" t="s">
        <v>320</v>
      </c>
      <c r="C99" s="147" t="s">
        <v>352</v>
      </c>
      <c r="D99" s="145"/>
      <c r="E99" s="369"/>
      <c r="F99" s="145"/>
      <c r="G99" s="371"/>
      <c r="H99" s="145"/>
      <c r="I99" s="374"/>
      <c r="J99" s="145"/>
      <c r="K99" s="270"/>
      <c r="L99" s="158"/>
    </row>
    <row r="100" spans="1:12" ht="30" outlineLevel="1" x14ac:dyDescent="0.25">
      <c r="A100" s="41" t="s">
        <v>1</v>
      </c>
      <c r="B100" s="165" t="s">
        <v>320</v>
      </c>
      <c r="C100" s="147" t="s">
        <v>353</v>
      </c>
      <c r="D100" s="145"/>
      <c r="E100" s="369"/>
      <c r="F100" s="145"/>
      <c r="G100" s="371"/>
      <c r="H100" s="145"/>
      <c r="I100" s="374"/>
      <c r="J100" s="145"/>
      <c r="K100" s="270"/>
      <c r="L100" s="42"/>
    </row>
    <row r="101" spans="1:12" ht="30" outlineLevel="1" x14ac:dyDescent="0.25">
      <c r="A101" s="41" t="s">
        <v>1</v>
      </c>
      <c r="B101" s="216" t="s">
        <v>320</v>
      </c>
      <c r="C101" s="214" t="s">
        <v>354</v>
      </c>
      <c r="D101" s="209"/>
      <c r="E101" s="377"/>
      <c r="F101" s="209"/>
      <c r="G101" s="379"/>
      <c r="H101" s="209"/>
      <c r="I101" s="381"/>
      <c r="J101" s="209"/>
      <c r="K101" s="274"/>
      <c r="L101" s="42"/>
    </row>
    <row r="102" spans="1:12" ht="30" outlineLevel="1" x14ac:dyDescent="0.25">
      <c r="A102" s="41" t="s">
        <v>1</v>
      </c>
      <c r="B102" s="217" t="s">
        <v>320</v>
      </c>
      <c r="C102" s="206" t="s">
        <v>355</v>
      </c>
      <c r="D102" s="207"/>
      <c r="E102" s="242"/>
      <c r="F102" s="207"/>
      <c r="G102" s="184"/>
      <c r="H102" s="207"/>
      <c r="I102" s="227" t="str">
        <f t="shared" ref="I102:I105" si="15">IF(E102="Muss-Kriterium",
IF(G102="Ja","Kein Ausschluss",
IF(G102="Nein","Ausschluss","Ausschluss da Angabe fehlt")
),
"")</f>
        <v/>
      </c>
      <c r="J102" s="207"/>
      <c r="K102" s="268"/>
      <c r="L102" s="42"/>
    </row>
    <row r="103" spans="1:12" ht="30" outlineLevel="1" x14ac:dyDescent="0.25">
      <c r="A103" s="41" t="s">
        <v>1</v>
      </c>
      <c r="B103" s="165" t="s">
        <v>320</v>
      </c>
      <c r="C103" s="147" t="s">
        <v>356</v>
      </c>
      <c r="D103" s="145"/>
      <c r="E103" s="148" t="s">
        <v>6</v>
      </c>
      <c r="F103" s="145"/>
      <c r="G103" s="150"/>
      <c r="H103" s="145"/>
      <c r="I103" s="223" t="str">
        <f t="shared" si="15"/>
        <v>Ausschluss da Angabe fehlt</v>
      </c>
      <c r="J103" s="145"/>
      <c r="K103" s="270"/>
      <c r="L103" s="42"/>
    </row>
    <row r="104" spans="1:12" outlineLevel="1" x14ac:dyDescent="0.25">
      <c r="A104" s="41"/>
      <c r="B104" s="165" t="s">
        <v>320</v>
      </c>
      <c r="C104" s="147" t="s">
        <v>357</v>
      </c>
      <c r="D104" s="145"/>
      <c r="E104" s="148" t="s">
        <v>6</v>
      </c>
      <c r="F104" s="145"/>
      <c r="G104" s="150"/>
      <c r="H104" s="145"/>
      <c r="I104" s="223" t="str">
        <f t="shared" si="15"/>
        <v>Ausschluss da Angabe fehlt</v>
      </c>
      <c r="J104" s="145"/>
      <c r="K104" s="270"/>
      <c r="L104" s="42"/>
    </row>
    <row r="105" spans="1:12" outlineLevel="1" x14ac:dyDescent="0.25">
      <c r="A105" s="40"/>
      <c r="B105" s="216" t="s">
        <v>320</v>
      </c>
      <c r="C105" s="214" t="s">
        <v>358</v>
      </c>
      <c r="D105" s="209"/>
      <c r="E105" s="243" t="s">
        <v>6</v>
      </c>
      <c r="F105" s="209"/>
      <c r="G105" s="185"/>
      <c r="H105" s="209"/>
      <c r="I105" s="228" t="str">
        <f t="shared" si="15"/>
        <v>Ausschluss da Angabe fehlt</v>
      </c>
      <c r="J105" s="209"/>
      <c r="K105" s="274"/>
      <c r="L105" s="42"/>
    </row>
    <row r="106" spans="1:12" ht="30" outlineLevel="1" x14ac:dyDescent="0.25">
      <c r="A106" s="41" t="s">
        <v>1</v>
      </c>
      <c r="B106" s="217" t="s">
        <v>320</v>
      </c>
      <c r="C106" s="206" t="s">
        <v>359</v>
      </c>
      <c r="D106" s="207"/>
      <c r="E106" s="242"/>
      <c r="F106" s="207"/>
      <c r="G106" s="184"/>
      <c r="H106" s="207"/>
      <c r="I106" s="227" t="str">
        <f t="shared" si="3"/>
        <v/>
      </c>
      <c r="J106" s="207"/>
      <c r="K106" s="268"/>
      <c r="L106" s="42"/>
    </row>
    <row r="107" spans="1:12" ht="30" outlineLevel="1" x14ac:dyDescent="0.25">
      <c r="A107" s="41" t="s">
        <v>1</v>
      </c>
      <c r="B107" s="165" t="s">
        <v>320</v>
      </c>
      <c r="C107" s="147" t="s">
        <v>361</v>
      </c>
      <c r="D107" s="145"/>
      <c r="E107" s="148" t="s">
        <v>6</v>
      </c>
      <c r="F107" s="145"/>
      <c r="G107" s="150"/>
      <c r="H107" s="145"/>
      <c r="I107" s="223" t="str">
        <f t="shared" si="3"/>
        <v>Ausschluss da Angabe fehlt</v>
      </c>
      <c r="J107" s="145"/>
      <c r="K107" s="270"/>
      <c r="L107" s="42"/>
    </row>
    <row r="108" spans="1:12" outlineLevel="1" x14ac:dyDescent="0.25">
      <c r="A108" s="41"/>
      <c r="B108" s="165" t="s">
        <v>320</v>
      </c>
      <c r="C108" s="147" t="s">
        <v>362</v>
      </c>
      <c r="D108" s="145"/>
      <c r="E108" s="148" t="s">
        <v>6</v>
      </c>
      <c r="F108" s="145"/>
      <c r="G108" s="150"/>
      <c r="H108" s="145"/>
      <c r="I108" s="223" t="str">
        <f t="shared" si="3"/>
        <v>Ausschluss da Angabe fehlt</v>
      </c>
      <c r="J108" s="145"/>
      <c r="K108" s="270"/>
      <c r="L108" s="42"/>
    </row>
    <row r="109" spans="1:12" outlineLevel="1" x14ac:dyDescent="0.25">
      <c r="A109" s="40"/>
      <c r="B109" s="165" t="s">
        <v>320</v>
      </c>
      <c r="C109" s="147" t="s">
        <v>363</v>
      </c>
      <c r="D109" s="145"/>
      <c r="E109" s="148" t="s">
        <v>6</v>
      </c>
      <c r="F109" s="145"/>
      <c r="G109" s="150"/>
      <c r="H109" s="145"/>
      <c r="I109" s="223" t="str">
        <f>IF(E109="Muss-Kriterium",
IF(G109="","Bitte Wert eintragen","Kein Ausschluss - Werte werden geprüft")
)</f>
        <v>Bitte Wert eintragen</v>
      </c>
      <c r="J109" s="145"/>
      <c r="K109" s="270"/>
      <c r="L109" s="42"/>
    </row>
    <row r="110" spans="1:12" ht="30" outlineLevel="1" x14ac:dyDescent="0.25">
      <c r="A110" s="41" t="s">
        <v>1</v>
      </c>
      <c r="B110" s="216" t="s">
        <v>320</v>
      </c>
      <c r="C110" s="214" t="s">
        <v>360</v>
      </c>
      <c r="D110" s="209"/>
      <c r="E110" s="243" t="s">
        <v>6</v>
      </c>
      <c r="F110" s="209"/>
      <c r="G110" s="185"/>
      <c r="H110" s="209"/>
      <c r="I110" s="223" t="str">
        <f>IF(E110="Muss-Kriterium",
IF(G110="","Bitte Wert eintragen","Kein Ausschluss - Werte werden geprüft")
)</f>
        <v>Bitte Wert eintragen</v>
      </c>
      <c r="J110" s="209"/>
      <c r="K110" s="274"/>
      <c r="L110" s="42"/>
    </row>
    <row r="111" spans="1:12" ht="30" outlineLevel="1" x14ac:dyDescent="0.25">
      <c r="A111" s="41" t="s">
        <v>1</v>
      </c>
      <c r="B111" s="217" t="s">
        <v>320</v>
      </c>
      <c r="C111" s="206" t="s">
        <v>364</v>
      </c>
      <c r="D111" s="207"/>
      <c r="E111" s="242"/>
      <c r="F111" s="207"/>
      <c r="G111" s="184"/>
      <c r="H111" s="207"/>
      <c r="I111" s="227" t="str">
        <f t="shared" ref="I111:I114" si="16">IF(E111="Muss-Kriterium",
IF(G111="Ja","Kein Ausschluss",
IF(G111="Nein","Ausschluss","Ausschluss da Angabe fehlt")
),
"")</f>
        <v/>
      </c>
      <c r="J111" s="207"/>
      <c r="K111" s="268"/>
      <c r="L111" s="42"/>
    </row>
    <row r="112" spans="1:12" ht="30" outlineLevel="1" x14ac:dyDescent="0.25">
      <c r="A112" s="41" t="s">
        <v>1</v>
      </c>
      <c r="B112" s="216" t="s">
        <v>320</v>
      </c>
      <c r="C112" s="214" t="s">
        <v>525</v>
      </c>
      <c r="D112" s="209"/>
      <c r="E112" s="243" t="s">
        <v>6</v>
      </c>
      <c r="F112" s="209"/>
      <c r="G112" s="185"/>
      <c r="H112" s="209"/>
      <c r="I112" s="228" t="str">
        <f t="shared" si="16"/>
        <v>Ausschluss da Angabe fehlt</v>
      </c>
      <c r="J112" s="209"/>
      <c r="K112" s="274"/>
      <c r="L112" s="42"/>
    </row>
    <row r="113" spans="1:12" outlineLevel="1" x14ac:dyDescent="0.25">
      <c r="A113" s="41"/>
      <c r="B113" s="217" t="s">
        <v>320</v>
      </c>
      <c r="C113" s="206" t="s">
        <v>365</v>
      </c>
      <c r="D113" s="207"/>
      <c r="E113" s="242"/>
      <c r="F113" s="207"/>
      <c r="G113" s="184"/>
      <c r="H113" s="207"/>
      <c r="I113" s="227" t="str">
        <f t="shared" si="16"/>
        <v/>
      </c>
      <c r="J113" s="207"/>
      <c r="K113" s="268"/>
      <c r="L113" s="42"/>
    </row>
    <row r="114" spans="1:12" ht="30" outlineLevel="1" x14ac:dyDescent="0.25">
      <c r="A114" s="41" t="s">
        <v>1</v>
      </c>
      <c r="B114" s="181" t="s">
        <v>320</v>
      </c>
      <c r="C114" s="147" t="s">
        <v>366</v>
      </c>
      <c r="D114" s="153"/>
      <c r="E114" s="250" t="s">
        <v>6</v>
      </c>
      <c r="F114" s="153"/>
      <c r="G114" s="150"/>
      <c r="H114" s="153"/>
      <c r="I114" s="252" t="str">
        <f t="shared" si="16"/>
        <v>Ausschluss da Angabe fehlt</v>
      </c>
      <c r="J114" s="153"/>
      <c r="K114" s="270"/>
      <c r="L114" s="42"/>
    </row>
    <row r="115" spans="1:12" ht="30" outlineLevel="1" x14ac:dyDescent="0.25">
      <c r="A115" s="41" t="s">
        <v>1</v>
      </c>
      <c r="B115" s="217" t="s">
        <v>320</v>
      </c>
      <c r="C115" s="212" t="s">
        <v>367</v>
      </c>
      <c r="D115" s="207"/>
      <c r="E115" s="376" t="s">
        <v>6</v>
      </c>
      <c r="F115" s="207"/>
      <c r="G115" s="378"/>
      <c r="H115" s="207"/>
      <c r="I115" s="380" t="str">
        <f t="shared" ref="I115" si="17">IF(E115="Muss-Kriterium",
IF(G115="Ja","Kein Ausschluss",
IF(G115="Nein","Ausschluss","Ausschluss da Angabe fehlt")
),
"")</f>
        <v>Ausschluss da Angabe fehlt</v>
      </c>
      <c r="J115" s="207"/>
      <c r="K115" s="268"/>
      <c r="L115" s="42"/>
    </row>
    <row r="116" spans="1:12" outlineLevel="1" x14ac:dyDescent="0.25">
      <c r="A116" s="41"/>
      <c r="B116" s="165" t="s">
        <v>320</v>
      </c>
      <c r="C116" s="195" t="s">
        <v>391</v>
      </c>
      <c r="D116" s="145"/>
      <c r="E116" s="369"/>
      <c r="F116" s="145"/>
      <c r="G116" s="371"/>
      <c r="H116" s="145"/>
      <c r="I116" s="374"/>
      <c r="J116" s="145"/>
      <c r="K116" s="270"/>
      <c r="L116" s="42"/>
    </row>
    <row r="117" spans="1:12" outlineLevel="1" x14ac:dyDescent="0.25">
      <c r="A117" s="40"/>
      <c r="B117" s="165" t="s">
        <v>320</v>
      </c>
      <c r="C117" s="195" t="s">
        <v>392</v>
      </c>
      <c r="D117" s="145"/>
      <c r="E117" s="369"/>
      <c r="F117" s="145"/>
      <c r="G117" s="371"/>
      <c r="H117" s="145"/>
      <c r="I117" s="374"/>
      <c r="J117" s="145"/>
      <c r="K117" s="270"/>
      <c r="L117" s="42"/>
    </row>
    <row r="118" spans="1:12" outlineLevel="1" x14ac:dyDescent="0.25">
      <c r="A118" s="40"/>
      <c r="B118" s="165" t="s">
        <v>320</v>
      </c>
      <c r="C118" s="195" t="s">
        <v>393</v>
      </c>
      <c r="D118" s="145"/>
      <c r="E118" s="369"/>
      <c r="F118" s="145"/>
      <c r="G118" s="371"/>
      <c r="H118" s="145"/>
      <c r="I118" s="374"/>
      <c r="J118" s="145"/>
      <c r="K118" s="270"/>
      <c r="L118" s="42"/>
    </row>
    <row r="119" spans="1:12" ht="30" outlineLevel="1" x14ac:dyDescent="0.25">
      <c r="A119" s="41" t="s">
        <v>1</v>
      </c>
      <c r="B119" s="165" t="s">
        <v>320</v>
      </c>
      <c r="C119" s="195" t="s">
        <v>394</v>
      </c>
      <c r="D119" s="146" t="s">
        <v>1</v>
      </c>
      <c r="E119" s="369"/>
      <c r="F119" s="145"/>
      <c r="G119" s="371"/>
      <c r="H119" s="145"/>
      <c r="I119" s="374"/>
      <c r="J119" s="145"/>
      <c r="K119" s="270"/>
      <c r="L119" s="42" t="s">
        <v>1</v>
      </c>
    </row>
    <row r="120" spans="1:12" ht="15.75" customHeight="1" outlineLevel="1" x14ac:dyDescent="0.25">
      <c r="A120" s="41" t="s">
        <v>1</v>
      </c>
      <c r="B120" s="165" t="s">
        <v>320</v>
      </c>
      <c r="C120" s="195" t="s">
        <v>395</v>
      </c>
      <c r="D120" s="145"/>
      <c r="E120" s="369"/>
      <c r="F120" s="145"/>
      <c r="G120" s="371"/>
      <c r="H120" s="145"/>
      <c r="I120" s="374"/>
      <c r="J120" s="145"/>
      <c r="K120" s="270"/>
      <c r="L120" s="158"/>
    </row>
    <row r="121" spans="1:12" ht="30" outlineLevel="1" x14ac:dyDescent="0.25">
      <c r="A121" s="41" t="s">
        <v>1</v>
      </c>
      <c r="B121" s="165" t="s">
        <v>320</v>
      </c>
      <c r="C121" s="195" t="s">
        <v>396</v>
      </c>
      <c r="D121" s="145"/>
      <c r="E121" s="369"/>
      <c r="F121" s="145"/>
      <c r="G121" s="371"/>
      <c r="H121" s="145"/>
      <c r="I121" s="374"/>
      <c r="J121" s="145"/>
      <c r="K121" s="270"/>
      <c r="L121" s="42"/>
    </row>
    <row r="122" spans="1:12" ht="30" outlineLevel="1" x14ac:dyDescent="0.25">
      <c r="A122" s="41" t="s">
        <v>1</v>
      </c>
      <c r="B122" s="216" t="s">
        <v>320</v>
      </c>
      <c r="C122" s="210" t="s">
        <v>397</v>
      </c>
      <c r="D122" s="209"/>
      <c r="E122" s="377"/>
      <c r="F122" s="209"/>
      <c r="G122" s="379"/>
      <c r="H122" s="209"/>
      <c r="I122" s="381"/>
      <c r="J122" s="209"/>
      <c r="K122" s="274"/>
      <c r="L122" s="42"/>
    </row>
    <row r="123" spans="1:12" ht="30" outlineLevel="1" x14ac:dyDescent="0.25">
      <c r="A123" s="41" t="s">
        <v>1</v>
      </c>
      <c r="B123" s="217" t="s">
        <v>320</v>
      </c>
      <c r="C123" s="212" t="s">
        <v>368</v>
      </c>
      <c r="D123" s="207"/>
      <c r="E123" s="376" t="s">
        <v>6</v>
      </c>
      <c r="F123" s="207"/>
      <c r="G123" s="378"/>
      <c r="H123" s="207"/>
      <c r="I123" s="380" t="str">
        <f t="shared" ref="I123" si="18">IF(E123="Muss-Kriterium",
IF(G123="Ja","Kein Ausschluss",
IF(G123="Nein","Ausschluss","Ausschluss da Angabe fehlt")
),
"")</f>
        <v>Ausschluss da Angabe fehlt</v>
      </c>
      <c r="J123" s="207"/>
      <c r="K123" s="268"/>
      <c r="L123" s="42"/>
    </row>
    <row r="124" spans="1:12" outlineLevel="1" x14ac:dyDescent="0.25">
      <c r="A124" s="41"/>
      <c r="B124" s="165" t="s">
        <v>320</v>
      </c>
      <c r="C124" s="195" t="s">
        <v>391</v>
      </c>
      <c r="D124" s="145"/>
      <c r="E124" s="369"/>
      <c r="F124" s="145"/>
      <c r="G124" s="371"/>
      <c r="H124" s="145"/>
      <c r="I124" s="374"/>
      <c r="J124" s="145"/>
      <c r="K124" s="270"/>
      <c r="L124" s="42"/>
    </row>
    <row r="125" spans="1:12" outlineLevel="1" x14ac:dyDescent="0.25">
      <c r="A125" s="40"/>
      <c r="B125" s="165" t="s">
        <v>320</v>
      </c>
      <c r="C125" s="195" t="s">
        <v>392</v>
      </c>
      <c r="D125" s="145"/>
      <c r="E125" s="369"/>
      <c r="F125" s="145"/>
      <c r="G125" s="371"/>
      <c r="H125" s="145"/>
      <c r="I125" s="374"/>
      <c r="J125" s="145"/>
      <c r="K125" s="270"/>
      <c r="L125" s="42"/>
    </row>
    <row r="126" spans="1:12" ht="30" outlineLevel="1" x14ac:dyDescent="0.25">
      <c r="A126" s="41" t="s">
        <v>1</v>
      </c>
      <c r="B126" s="165" t="s">
        <v>320</v>
      </c>
      <c r="C126" s="195" t="s">
        <v>393</v>
      </c>
      <c r="D126" s="146" t="s">
        <v>1</v>
      </c>
      <c r="E126" s="369"/>
      <c r="F126" s="145"/>
      <c r="G126" s="371"/>
      <c r="H126" s="145"/>
      <c r="I126" s="374"/>
      <c r="J126" s="145"/>
      <c r="K126" s="270"/>
      <c r="L126" s="42" t="s">
        <v>1</v>
      </c>
    </row>
    <row r="127" spans="1:12" ht="15.75" customHeight="1" outlineLevel="1" x14ac:dyDescent="0.25">
      <c r="A127" s="41" t="s">
        <v>1</v>
      </c>
      <c r="B127" s="165" t="s">
        <v>320</v>
      </c>
      <c r="C127" s="195" t="s">
        <v>394</v>
      </c>
      <c r="D127" s="145"/>
      <c r="E127" s="369"/>
      <c r="F127" s="145"/>
      <c r="G127" s="371"/>
      <c r="H127" s="145"/>
      <c r="I127" s="374"/>
      <c r="J127" s="145"/>
      <c r="K127" s="270"/>
      <c r="L127" s="158"/>
    </row>
    <row r="128" spans="1:12" ht="30" outlineLevel="1" x14ac:dyDescent="0.25">
      <c r="A128" s="41" t="s">
        <v>1</v>
      </c>
      <c r="B128" s="165" t="s">
        <v>320</v>
      </c>
      <c r="C128" s="195" t="s">
        <v>398</v>
      </c>
      <c r="D128" s="145"/>
      <c r="E128" s="369"/>
      <c r="F128" s="145"/>
      <c r="G128" s="371"/>
      <c r="H128" s="145"/>
      <c r="I128" s="374"/>
      <c r="J128" s="145"/>
      <c r="K128" s="270"/>
      <c r="L128" s="42"/>
    </row>
    <row r="129" spans="1:12" ht="30" outlineLevel="1" x14ac:dyDescent="0.25">
      <c r="A129" s="41" t="s">
        <v>1</v>
      </c>
      <c r="B129" s="165" t="s">
        <v>320</v>
      </c>
      <c r="C129" s="195" t="s">
        <v>399</v>
      </c>
      <c r="D129" s="145"/>
      <c r="E129" s="369"/>
      <c r="F129" s="145"/>
      <c r="G129" s="371"/>
      <c r="H129" s="145"/>
      <c r="I129" s="374"/>
      <c r="J129" s="145"/>
      <c r="K129" s="270"/>
      <c r="L129" s="42"/>
    </row>
    <row r="130" spans="1:12" ht="30" outlineLevel="1" x14ac:dyDescent="0.25">
      <c r="A130" s="41" t="s">
        <v>1</v>
      </c>
      <c r="B130" s="165" t="s">
        <v>320</v>
      </c>
      <c r="C130" s="195" t="s">
        <v>400</v>
      </c>
      <c r="D130" s="145"/>
      <c r="E130" s="369"/>
      <c r="F130" s="145"/>
      <c r="G130" s="371"/>
      <c r="H130" s="145"/>
      <c r="I130" s="374"/>
      <c r="J130" s="145"/>
      <c r="K130" s="270"/>
      <c r="L130" s="42"/>
    </row>
    <row r="131" spans="1:12" ht="30" outlineLevel="1" x14ac:dyDescent="0.25">
      <c r="A131" s="41" t="s">
        <v>1</v>
      </c>
      <c r="B131" s="165" t="s">
        <v>320</v>
      </c>
      <c r="C131" s="195" t="s">
        <v>401</v>
      </c>
      <c r="D131" s="145"/>
      <c r="E131" s="369"/>
      <c r="F131" s="145"/>
      <c r="G131" s="371"/>
      <c r="H131" s="145"/>
      <c r="I131" s="374"/>
      <c r="J131" s="145"/>
      <c r="K131" s="270"/>
      <c r="L131" s="42"/>
    </row>
    <row r="132" spans="1:12" ht="30" outlineLevel="1" x14ac:dyDescent="0.25">
      <c r="A132" s="41" t="s">
        <v>1</v>
      </c>
      <c r="B132" s="165" t="s">
        <v>320</v>
      </c>
      <c r="C132" s="195" t="s">
        <v>402</v>
      </c>
      <c r="D132" s="145"/>
      <c r="E132" s="369"/>
      <c r="F132" s="145"/>
      <c r="G132" s="371"/>
      <c r="H132" s="145"/>
      <c r="I132" s="374"/>
      <c r="J132" s="145"/>
      <c r="K132" s="270"/>
      <c r="L132" s="42"/>
    </row>
    <row r="133" spans="1:12" outlineLevel="1" x14ac:dyDescent="0.25">
      <c r="A133" s="41"/>
      <c r="B133" s="165" t="s">
        <v>320</v>
      </c>
      <c r="C133" s="195" t="s">
        <v>403</v>
      </c>
      <c r="D133" s="145"/>
      <c r="E133" s="369"/>
      <c r="F133" s="145"/>
      <c r="G133" s="371"/>
      <c r="H133" s="145"/>
      <c r="I133" s="374"/>
      <c r="J133" s="145"/>
      <c r="K133" s="270"/>
      <c r="L133" s="42"/>
    </row>
    <row r="134" spans="1:12" outlineLevel="1" x14ac:dyDescent="0.25">
      <c r="A134" s="41"/>
      <c r="B134" s="165" t="s">
        <v>320</v>
      </c>
      <c r="C134" s="195" t="s">
        <v>404</v>
      </c>
      <c r="D134" s="145"/>
      <c r="E134" s="369"/>
      <c r="F134" s="145"/>
      <c r="G134" s="371"/>
      <c r="H134" s="145"/>
      <c r="I134" s="374"/>
      <c r="J134" s="145"/>
      <c r="K134" s="270"/>
      <c r="L134" s="42"/>
    </row>
    <row r="135" spans="1:12" outlineLevel="1" x14ac:dyDescent="0.25">
      <c r="A135" s="41"/>
      <c r="B135" s="165" t="s">
        <v>320</v>
      </c>
      <c r="C135" s="195" t="s">
        <v>405</v>
      </c>
      <c r="D135" s="145"/>
      <c r="E135" s="369"/>
      <c r="F135" s="145"/>
      <c r="G135" s="371"/>
      <c r="H135" s="145"/>
      <c r="I135" s="374"/>
      <c r="J135" s="145"/>
      <c r="K135" s="270"/>
      <c r="L135" s="42"/>
    </row>
    <row r="136" spans="1:12" outlineLevel="1" x14ac:dyDescent="0.25">
      <c r="A136" s="41"/>
      <c r="B136" s="165" t="s">
        <v>320</v>
      </c>
      <c r="C136" s="195" t="s">
        <v>406</v>
      </c>
      <c r="D136" s="145"/>
      <c r="E136" s="369"/>
      <c r="F136" s="145"/>
      <c r="G136" s="371"/>
      <c r="H136" s="145"/>
      <c r="I136" s="374"/>
      <c r="J136" s="145"/>
      <c r="K136" s="270"/>
      <c r="L136" s="42"/>
    </row>
    <row r="137" spans="1:12" outlineLevel="1" x14ac:dyDescent="0.25">
      <c r="A137" s="41"/>
      <c r="B137" s="165" t="s">
        <v>320</v>
      </c>
      <c r="C137" s="195" t="s">
        <v>407</v>
      </c>
      <c r="D137" s="145"/>
      <c r="E137" s="369"/>
      <c r="F137" s="145"/>
      <c r="G137" s="371"/>
      <c r="H137" s="145"/>
      <c r="I137" s="374"/>
      <c r="J137" s="145"/>
      <c r="K137" s="270"/>
      <c r="L137" s="42"/>
    </row>
    <row r="138" spans="1:12" outlineLevel="1" x14ac:dyDescent="0.25">
      <c r="A138" s="40"/>
      <c r="B138" s="216" t="s">
        <v>320</v>
      </c>
      <c r="C138" s="210" t="s">
        <v>408</v>
      </c>
      <c r="D138" s="209"/>
      <c r="E138" s="377"/>
      <c r="F138" s="209"/>
      <c r="G138" s="379"/>
      <c r="H138" s="209"/>
      <c r="I138" s="381"/>
      <c r="J138" s="209"/>
      <c r="K138" s="274"/>
      <c r="L138" s="42"/>
    </row>
    <row r="139" spans="1:12" ht="30" outlineLevel="1" x14ac:dyDescent="0.25">
      <c r="A139" s="41" t="s">
        <v>1</v>
      </c>
      <c r="B139" s="217" t="s">
        <v>320</v>
      </c>
      <c r="C139" s="212" t="s">
        <v>369</v>
      </c>
      <c r="D139" s="213" t="s">
        <v>1</v>
      </c>
      <c r="E139" s="376" t="s">
        <v>6</v>
      </c>
      <c r="F139" s="207"/>
      <c r="G139" s="211"/>
      <c r="H139" s="207"/>
      <c r="I139" s="380" t="str">
        <f t="shared" ref="I139" si="19">IF(E139="Muss-Kriterium",
IF(G139="Ja","Kein Ausschluss",
IF(G139="Nein","Ausschluss","Ausschluss da Angabe fehlt")
),
"")</f>
        <v>Ausschluss da Angabe fehlt</v>
      </c>
      <c r="J139" s="207"/>
      <c r="K139" s="268"/>
      <c r="L139" s="42" t="s">
        <v>1</v>
      </c>
    </row>
    <row r="140" spans="1:12" ht="15.75" customHeight="1" outlineLevel="1" x14ac:dyDescent="0.25">
      <c r="A140" s="41" t="s">
        <v>1</v>
      </c>
      <c r="B140" s="165" t="s">
        <v>320</v>
      </c>
      <c r="C140" s="195" t="s">
        <v>409</v>
      </c>
      <c r="D140" s="145"/>
      <c r="E140" s="369"/>
      <c r="F140" s="145"/>
      <c r="G140" s="150"/>
      <c r="H140" s="145"/>
      <c r="I140" s="374"/>
      <c r="J140" s="145"/>
      <c r="K140" s="270"/>
      <c r="L140" s="158"/>
    </row>
    <row r="141" spans="1:12" ht="30" outlineLevel="1" x14ac:dyDescent="0.25">
      <c r="A141" s="41" t="s">
        <v>1</v>
      </c>
      <c r="B141" s="165" t="s">
        <v>320</v>
      </c>
      <c r="C141" s="195" t="s">
        <v>410</v>
      </c>
      <c r="D141" s="145"/>
      <c r="E141" s="369"/>
      <c r="F141" s="145"/>
      <c r="G141" s="150"/>
      <c r="H141" s="145"/>
      <c r="I141" s="374"/>
      <c r="J141" s="145"/>
      <c r="K141" s="270"/>
      <c r="L141" s="42"/>
    </row>
    <row r="142" spans="1:12" ht="30" outlineLevel="1" x14ac:dyDescent="0.25">
      <c r="A142" s="41" t="s">
        <v>1</v>
      </c>
      <c r="B142" s="165" t="s">
        <v>320</v>
      </c>
      <c r="C142" s="195" t="s">
        <v>411</v>
      </c>
      <c r="D142" s="145"/>
      <c r="E142" s="369"/>
      <c r="F142" s="145"/>
      <c r="G142" s="150"/>
      <c r="H142" s="145"/>
      <c r="I142" s="374"/>
      <c r="J142" s="145"/>
      <c r="K142" s="270"/>
      <c r="L142" s="42"/>
    </row>
    <row r="143" spans="1:12" ht="30" outlineLevel="1" x14ac:dyDescent="0.25">
      <c r="A143" s="41" t="s">
        <v>1</v>
      </c>
      <c r="B143" s="165" t="s">
        <v>320</v>
      </c>
      <c r="C143" s="195" t="s">
        <v>412</v>
      </c>
      <c r="D143" s="145"/>
      <c r="E143" s="369"/>
      <c r="F143" s="145"/>
      <c r="G143" s="150"/>
      <c r="H143" s="145"/>
      <c r="I143" s="374"/>
      <c r="J143" s="145"/>
      <c r="K143" s="270"/>
      <c r="L143" s="42"/>
    </row>
    <row r="144" spans="1:12" ht="30" outlineLevel="1" x14ac:dyDescent="0.25">
      <c r="A144" s="41" t="s">
        <v>1</v>
      </c>
      <c r="B144" s="165" t="s">
        <v>320</v>
      </c>
      <c r="C144" s="195" t="s">
        <v>413</v>
      </c>
      <c r="D144" s="145"/>
      <c r="E144" s="369"/>
      <c r="F144" s="145"/>
      <c r="G144" s="150"/>
      <c r="H144" s="145"/>
      <c r="I144" s="374"/>
      <c r="J144" s="145"/>
      <c r="K144" s="270"/>
      <c r="L144" s="42"/>
    </row>
    <row r="145" spans="1:12" ht="30" outlineLevel="1" x14ac:dyDescent="0.25">
      <c r="A145" s="41" t="s">
        <v>1</v>
      </c>
      <c r="B145" s="165" t="s">
        <v>320</v>
      </c>
      <c r="C145" s="195" t="s">
        <v>414</v>
      </c>
      <c r="D145" s="145"/>
      <c r="E145" s="369"/>
      <c r="F145" s="145"/>
      <c r="G145" s="150"/>
      <c r="H145" s="145"/>
      <c r="I145" s="374"/>
      <c r="J145" s="145"/>
      <c r="K145" s="270"/>
      <c r="L145" s="42"/>
    </row>
    <row r="146" spans="1:12" outlineLevel="1" x14ac:dyDescent="0.25">
      <c r="A146" s="41"/>
      <c r="B146" s="165" t="s">
        <v>320</v>
      </c>
      <c r="C146" s="195" t="s">
        <v>415</v>
      </c>
      <c r="D146" s="145"/>
      <c r="E146" s="369"/>
      <c r="F146" s="145"/>
      <c r="G146" s="150"/>
      <c r="H146" s="145"/>
      <c r="I146" s="374"/>
      <c r="J146" s="145"/>
      <c r="K146" s="270"/>
      <c r="L146" s="42"/>
    </row>
    <row r="147" spans="1:12" outlineLevel="1" x14ac:dyDescent="0.25">
      <c r="A147" s="41"/>
      <c r="B147" s="216" t="s">
        <v>320</v>
      </c>
      <c r="C147" s="210" t="s">
        <v>416</v>
      </c>
      <c r="D147" s="209"/>
      <c r="E147" s="377"/>
      <c r="F147" s="209"/>
      <c r="G147" s="185"/>
      <c r="H147" s="209"/>
      <c r="I147" s="381"/>
      <c r="J147" s="209"/>
      <c r="K147" s="274"/>
      <c r="L147" s="42"/>
    </row>
    <row r="148" spans="1:12" outlineLevel="1" x14ac:dyDescent="0.25">
      <c r="A148" s="41"/>
      <c r="B148" s="217" t="s">
        <v>341</v>
      </c>
      <c r="C148" s="206" t="s">
        <v>370</v>
      </c>
      <c r="D148" s="207"/>
      <c r="E148" s="242"/>
      <c r="F148" s="207"/>
      <c r="G148" s="184"/>
      <c r="H148" s="207"/>
      <c r="I148" s="227" t="str">
        <f t="shared" ref="I148:I149" si="20">IF(E148="Muss-Kriterium",
IF(G148="Ja","Kein Ausschluss",
IF(G148="Nein","Ausschluss","Ausschluss da Angabe fehlt")
),
"")</f>
        <v/>
      </c>
      <c r="J148" s="207"/>
      <c r="K148" s="268"/>
      <c r="L148" s="42"/>
    </row>
    <row r="149" spans="1:12" outlineLevel="1" x14ac:dyDescent="0.25">
      <c r="A149" s="41"/>
      <c r="B149" s="165" t="s">
        <v>341</v>
      </c>
      <c r="C149" s="166" t="s">
        <v>371</v>
      </c>
      <c r="D149" s="145"/>
      <c r="E149" s="148"/>
      <c r="F149" s="145"/>
      <c r="G149" s="151"/>
      <c r="H149" s="145"/>
      <c r="I149" s="223" t="str">
        <f t="shared" si="20"/>
        <v/>
      </c>
      <c r="J149" s="145"/>
      <c r="K149" s="270"/>
      <c r="L149" s="42"/>
    </row>
    <row r="150" spans="1:12" outlineLevel="1" x14ac:dyDescent="0.25">
      <c r="A150" s="41"/>
      <c r="B150" s="165" t="s">
        <v>341</v>
      </c>
      <c r="C150" s="195" t="s">
        <v>417</v>
      </c>
      <c r="D150" s="145"/>
      <c r="E150" s="148" t="s">
        <v>6</v>
      </c>
      <c r="F150" s="145"/>
      <c r="G150" s="150"/>
      <c r="H150" s="145"/>
      <c r="I150" s="223" t="str">
        <f t="shared" ref="I150:I155" si="21">IF(E150="Muss-Kriterium",
IF(G150="Ja","Kein Ausschluss",
IF(G150="Nein","Ausschluss","Ausschluss da Angabe fehlt")
),
"")</f>
        <v>Ausschluss da Angabe fehlt</v>
      </c>
      <c r="J150" s="145"/>
      <c r="K150" s="270"/>
      <c r="L150" s="42"/>
    </row>
    <row r="151" spans="1:12" outlineLevel="1" x14ac:dyDescent="0.25">
      <c r="A151" s="40"/>
      <c r="B151" s="165" t="s">
        <v>341</v>
      </c>
      <c r="C151" s="195" t="s">
        <v>418</v>
      </c>
      <c r="D151" s="145"/>
      <c r="E151" s="148" t="s">
        <v>6</v>
      </c>
      <c r="F151" s="145"/>
      <c r="G151" s="150"/>
      <c r="H151" s="145"/>
      <c r="I151" s="223" t="str">
        <f>IF(E151="Muss-Kriterium",
IF(G151="","Bitte Wert eintragen","Kein Ausschluss - Werte werden geprüft")
)</f>
        <v>Bitte Wert eintragen</v>
      </c>
      <c r="J151" s="145"/>
      <c r="K151" s="270"/>
      <c r="L151" s="42"/>
    </row>
    <row r="152" spans="1:12" ht="30" outlineLevel="1" x14ac:dyDescent="0.25">
      <c r="A152" s="41" t="s">
        <v>1</v>
      </c>
      <c r="B152" s="165" t="s">
        <v>341</v>
      </c>
      <c r="C152" s="195" t="s">
        <v>419</v>
      </c>
      <c r="D152" s="146" t="s">
        <v>1</v>
      </c>
      <c r="E152" s="148" t="s">
        <v>6</v>
      </c>
      <c r="F152" s="145"/>
      <c r="G152" s="150"/>
      <c r="H152" s="145"/>
      <c r="I152" s="223" t="str">
        <f>IF(E152="Muss-Kriterium",
IF(G152="","Bitte Wert eintragen","Kein Ausschluss - Werte werden geprüft")
)</f>
        <v>Bitte Wert eintragen</v>
      </c>
      <c r="J152" s="145"/>
      <c r="K152" s="270"/>
      <c r="L152" s="42" t="s">
        <v>1</v>
      </c>
    </row>
    <row r="153" spans="1:12" ht="15.75" customHeight="1" outlineLevel="1" x14ac:dyDescent="0.25">
      <c r="A153" s="41" t="s">
        <v>1</v>
      </c>
      <c r="B153" s="165" t="s">
        <v>341</v>
      </c>
      <c r="C153" s="195" t="s">
        <v>420</v>
      </c>
      <c r="D153" s="145"/>
      <c r="E153" s="148" t="s">
        <v>6</v>
      </c>
      <c r="F153" s="145"/>
      <c r="G153" s="150"/>
      <c r="H153" s="145"/>
      <c r="I153" s="223" t="str">
        <f>IF(E153="Muss-Kriterium",
IF(G153="","Bitte Wert eintragen","Kein Ausschluss - Werte werden geprüft")
)</f>
        <v>Bitte Wert eintragen</v>
      </c>
      <c r="J153" s="145"/>
      <c r="K153" s="270"/>
      <c r="L153" s="158"/>
    </row>
    <row r="154" spans="1:12" ht="30" outlineLevel="1" x14ac:dyDescent="0.25">
      <c r="A154" s="41" t="s">
        <v>1</v>
      </c>
      <c r="B154" s="165" t="s">
        <v>341</v>
      </c>
      <c r="C154" s="195" t="s">
        <v>421</v>
      </c>
      <c r="D154" s="145"/>
      <c r="E154" s="148" t="s">
        <v>6</v>
      </c>
      <c r="F154" s="145"/>
      <c r="G154" s="150"/>
      <c r="H154" s="145"/>
      <c r="I154" s="223" t="str">
        <f>IF(E154="Muss-Kriterium",
IF(G154="","Bitte Wert eintragen","Kein Ausschluss - Werte werden geprüft")
)</f>
        <v>Bitte Wert eintragen</v>
      </c>
      <c r="J154" s="145"/>
      <c r="K154" s="270"/>
      <c r="L154" s="42"/>
    </row>
    <row r="155" spans="1:12" ht="30" outlineLevel="1" x14ac:dyDescent="0.25">
      <c r="A155" s="41" t="s">
        <v>1</v>
      </c>
      <c r="B155" s="165" t="s">
        <v>341</v>
      </c>
      <c r="C155" s="195" t="s">
        <v>422</v>
      </c>
      <c r="D155" s="145"/>
      <c r="E155" s="148" t="s">
        <v>6</v>
      </c>
      <c r="F155" s="145"/>
      <c r="G155" s="150"/>
      <c r="H155" s="145"/>
      <c r="I155" s="223" t="str">
        <f t="shared" si="21"/>
        <v>Ausschluss da Angabe fehlt</v>
      </c>
      <c r="J155" s="145"/>
      <c r="K155" s="270"/>
      <c r="L155" s="42"/>
    </row>
    <row r="156" spans="1:12" ht="30" outlineLevel="1" x14ac:dyDescent="0.25">
      <c r="A156" s="41" t="s">
        <v>1</v>
      </c>
      <c r="B156" s="165" t="s">
        <v>341</v>
      </c>
      <c r="C156" s="195" t="s">
        <v>423</v>
      </c>
      <c r="D156" s="145"/>
      <c r="E156" s="148" t="s">
        <v>6</v>
      </c>
      <c r="F156" s="145"/>
      <c r="G156" s="150"/>
      <c r="H156" s="145"/>
      <c r="I156" s="223" t="str">
        <f t="shared" ref="I156:I186" si="22">IF(E156="Muss-Kriterium",
IF(G156="Ja","Kein Ausschluss",
IF(G156="Nein","Ausschluss","Ausschluss da Angabe fehlt")
),
"")</f>
        <v>Ausschluss da Angabe fehlt</v>
      </c>
      <c r="J156" s="145"/>
      <c r="K156" s="270"/>
      <c r="L156" s="42"/>
    </row>
    <row r="157" spans="1:12" ht="30" outlineLevel="1" x14ac:dyDescent="0.25">
      <c r="A157" s="41" t="s">
        <v>1</v>
      </c>
      <c r="B157" s="165" t="s">
        <v>341</v>
      </c>
      <c r="C157" s="195" t="s">
        <v>424</v>
      </c>
      <c r="D157" s="145"/>
      <c r="E157" s="148" t="s">
        <v>6</v>
      </c>
      <c r="F157" s="145"/>
      <c r="G157" s="150"/>
      <c r="H157" s="145"/>
      <c r="I157" s="223" t="str">
        <f t="shared" si="22"/>
        <v>Ausschluss da Angabe fehlt</v>
      </c>
      <c r="J157" s="145"/>
      <c r="K157" s="270"/>
      <c r="L157" s="42"/>
    </row>
    <row r="158" spans="1:12" ht="30" outlineLevel="1" x14ac:dyDescent="0.25">
      <c r="A158" s="41" t="s">
        <v>1</v>
      </c>
      <c r="B158" s="165" t="s">
        <v>341</v>
      </c>
      <c r="C158" s="195" t="s">
        <v>425</v>
      </c>
      <c r="D158" s="145"/>
      <c r="E158" s="148" t="s">
        <v>6</v>
      </c>
      <c r="F158" s="145"/>
      <c r="G158" s="150"/>
      <c r="H158" s="145"/>
      <c r="I158" s="223" t="str">
        <f t="shared" si="22"/>
        <v>Ausschluss da Angabe fehlt</v>
      </c>
      <c r="J158" s="145"/>
      <c r="K158" s="270"/>
      <c r="L158" s="42"/>
    </row>
    <row r="159" spans="1:12" outlineLevel="1" x14ac:dyDescent="0.25">
      <c r="A159" s="41"/>
      <c r="B159" s="216" t="s">
        <v>341</v>
      </c>
      <c r="C159" s="210" t="s">
        <v>426</v>
      </c>
      <c r="D159" s="209"/>
      <c r="E159" s="243" t="s">
        <v>6</v>
      </c>
      <c r="F159" s="209"/>
      <c r="G159" s="185"/>
      <c r="H159" s="209"/>
      <c r="I159" s="228" t="str">
        <f t="shared" si="22"/>
        <v>Ausschluss da Angabe fehlt</v>
      </c>
      <c r="J159" s="209"/>
      <c r="K159" s="274"/>
      <c r="L159" s="42"/>
    </row>
    <row r="160" spans="1:12" outlineLevel="1" x14ac:dyDescent="0.25">
      <c r="A160" s="41"/>
      <c r="B160" s="217" t="s">
        <v>341</v>
      </c>
      <c r="C160" s="244" t="s">
        <v>372</v>
      </c>
      <c r="D160" s="207"/>
      <c r="E160" s="242" t="s">
        <v>6</v>
      </c>
      <c r="F160" s="207"/>
      <c r="G160" s="211"/>
      <c r="H160" s="207"/>
      <c r="I160" s="227" t="str">
        <f t="shared" si="22"/>
        <v>Ausschluss da Angabe fehlt</v>
      </c>
      <c r="J160" s="207"/>
      <c r="K160" s="268"/>
      <c r="L160" s="42"/>
    </row>
    <row r="161" spans="1:12" outlineLevel="1" x14ac:dyDescent="0.25">
      <c r="A161" s="41"/>
      <c r="B161" s="165" t="s">
        <v>341</v>
      </c>
      <c r="C161" s="195" t="s">
        <v>427</v>
      </c>
      <c r="D161" s="145"/>
      <c r="E161" s="148" t="s">
        <v>6</v>
      </c>
      <c r="F161" s="145"/>
      <c r="G161" s="150"/>
      <c r="H161" s="145"/>
      <c r="I161" s="223" t="str">
        <f t="shared" si="22"/>
        <v>Ausschluss da Angabe fehlt</v>
      </c>
      <c r="J161" s="145"/>
      <c r="K161" s="270"/>
      <c r="L161" s="42"/>
    </row>
    <row r="162" spans="1:12" outlineLevel="1" x14ac:dyDescent="0.25">
      <c r="A162" s="41"/>
      <c r="B162" s="165" t="s">
        <v>341</v>
      </c>
      <c r="C162" s="195" t="s">
        <v>428</v>
      </c>
      <c r="D162" s="145"/>
      <c r="E162" s="148" t="s">
        <v>6</v>
      </c>
      <c r="F162" s="145"/>
      <c r="G162" s="150"/>
      <c r="H162" s="145"/>
      <c r="I162" s="223" t="str">
        <f t="shared" si="22"/>
        <v>Ausschluss da Angabe fehlt</v>
      </c>
      <c r="J162" s="145"/>
      <c r="K162" s="270"/>
      <c r="L162" s="42"/>
    </row>
    <row r="163" spans="1:12" ht="30" outlineLevel="1" x14ac:dyDescent="0.25">
      <c r="A163" s="41"/>
      <c r="B163" s="165" t="s">
        <v>341</v>
      </c>
      <c r="C163" s="195" t="s">
        <v>429</v>
      </c>
      <c r="D163" s="145"/>
      <c r="E163" s="148" t="s">
        <v>6</v>
      </c>
      <c r="F163" s="145"/>
      <c r="G163" s="150"/>
      <c r="H163" s="145"/>
      <c r="I163" s="223" t="str">
        <f>IF(E163="Muss-Kriterium",
IF(G163="","Bitte Wert eintragen","Kein Ausschluss - Werte werden geprüft")
)</f>
        <v>Bitte Wert eintragen</v>
      </c>
      <c r="J163" s="145"/>
      <c r="K163" s="270"/>
      <c r="L163" s="42"/>
    </row>
    <row r="164" spans="1:12" ht="30" outlineLevel="1" x14ac:dyDescent="0.25">
      <c r="A164" s="40"/>
      <c r="B164" s="165" t="s">
        <v>341</v>
      </c>
      <c r="C164" s="195" t="s">
        <v>430</v>
      </c>
      <c r="D164" s="145"/>
      <c r="E164" s="148" t="s">
        <v>6</v>
      </c>
      <c r="F164" s="145"/>
      <c r="G164" s="150"/>
      <c r="H164" s="145"/>
      <c r="I164" s="223" t="str">
        <f>IF(E164="Muss-Kriterium",
IF(G164="","Bitte Wert eintragen","Kein Ausschluss - Werte werden geprüft")
)</f>
        <v>Bitte Wert eintragen</v>
      </c>
      <c r="J164" s="145"/>
      <c r="K164" s="270"/>
      <c r="L164" s="42"/>
    </row>
    <row r="165" spans="1:12" ht="30" outlineLevel="1" x14ac:dyDescent="0.25">
      <c r="A165" s="41" t="s">
        <v>1</v>
      </c>
      <c r="B165" s="165" t="s">
        <v>341</v>
      </c>
      <c r="C165" s="195" t="s">
        <v>431</v>
      </c>
      <c r="D165" s="146" t="s">
        <v>1</v>
      </c>
      <c r="E165" s="148" t="s">
        <v>6</v>
      </c>
      <c r="F165" s="145"/>
      <c r="G165" s="150"/>
      <c r="H165" s="145"/>
      <c r="I165" s="223" t="str">
        <f>IF(E165="Muss-Kriterium",
IF(G165="","Bitte Wert eintragen","Kein Ausschluss - Werte werden geprüft")
)</f>
        <v>Bitte Wert eintragen</v>
      </c>
      <c r="J165" s="145"/>
      <c r="K165" s="270"/>
      <c r="L165" s="42" t="s">
        <v>1</v>
      </c>
    </row>
    <row r="166" spans="1:12" ht="21" customHeight="1" outlineLevel="1" x14ac:dyDescent="0.25">
      <c r="A166" s="41" t="s">
        <v>1</v>
      </c>
      <c r="B166" s="165" t="s">
        <v>341</v>
      </c>
      <c r="C166" s="195" t="s">
        <v>432</v>
      </c>
      <c r="D166" s="145"/>
      <c r="E166" s="148" t="s">
        <v>6</v>
      </c>
      <c r="F166" s="145"/>
      <c r="G166" s="150"/>
      <c r="H166" s="145"/>
      <c r="I166" s="223" t="str">
        <f t="shared" si="22"/>
        <v>Ausschluss da Angabe fehlt</v>
      </c>
      <c r="J166" s="145"/>
      <c r="K166" s="270"/>
      <c r="L166" s="158"/>
    </row>
    <row r="167" spans="1:12" ht="30" outlineLevel="1" x14ac:dyDescent="0.25">
      <c r="A167" s="41" t="s">
        <v>1</v>
      </c>
      <c r="B167" s="165" t="s">
        <v>341</v>
      </c>
      <c r="C167" s="195" t="s">
        <v>433</v>
      </c>
      <c r="D167" s="145"/>
      <c r="E167" s="148" t="s">
        <v>6</v>
      </c>
      <c r="F167" s="145"/>
      <c r="G167" s="150"/>
      <c r="H167" s="145"/>
      <c r="I167" s="223" t="str">
        <f t="shared" si="22"/>
        <v>Ausschluss da Angabe fehlt</v>
      </c>
      <c r="J167" s="145"/>
      <c r="K167" s="270"/>
      <c r="L167" s="42"/>
    </row>
    <row r="168" spans="1:12" ht="30" outlineLevel="1" x14ac:dyDescent="0.25">
      <c r="A168" s="41" t="s">
        <v>1</v>
      </c>
      <c r="B168" s="165" t="s">
        <v>341</v>
      </c>
      <c r="C168" s="195" t="s">
        <v>434</v>
      </c>
      <c r="D168" s="145"/>
      <c r="E168" s="148" t="s">
        <v>6</v>
      </c>
      <c r="F168" s="145"/>
      <c r="G168" s="150"/>
      <c r="H168" s="145"/>
      <c r="I168" s="223" t="str">
        <f t="shared" si="22"/>
        <v>Ausschluss da Angabe fehlt</v>
      </c>
      <c r="J168" s="145"/>
      <c r="K168" s="270"/>
      <c r="L168" s="42"/>
    </row>
    <row r="169" spans="1:12" ht="30" outlineLevel="1" x14ac:dyDescent="0.25">
      <c r="A169" s="41" t="s">
        <v>1</v>
      </c>
      <c r="B169" s="165" t="s">
        <v>341</v>
      </c>
      <c r="C169" s="195" t="s">
        <v>435</v>
      </c>
      <c r="D169" s="145"/>
      <c r="E169" s="148" t="s">
        <v>6</v>
      </c>
      <c r="F169" s="145"/>
      <c r="G169" s="150"/>
      <c r="H169" s="145"/>
      <c r="I169" s="223" t="str">
        <f t="shared" si="22"/>
        <v>Ausschluss da Angabe fehlt</v>
      </c>
      <c r="J169" s="145"/>
      <c r="K169" s="270"/>
      <c r="L169" s="42"/>
    </row>
    <row r="170" spans="1:12" ht="30" outlineLevel="1" x14ac:dyDescent="0.25">
      <c r="A170" s="41" t="s">
        <v>1</v>
      </c>
      <c r="B170" s="165" t="s">
        <v>341</v>
      </c>
      <c r="C170" s="195" t="s">
        <v>436</v>
      </c>
      <c r="D170" s="145"/>
      <c r="E170" s="148" t="s">
        <v>6</v>
      </c>
      <c r="F170" s="145"/>
      <c r="G170" s="150"/>
      <c r="H170" s="145"/>
      <c r="I170" s="223" t="str">
        <f t="shared" si="22"/>
        <v>Ausschluss da Angabe fehlt</v>
      </c>
      <c r="J170" s="145"/>
      <c r="K170" s="270"/>
      <c r="L170" s="42"/>
    </row>
    <row r="171" spans="1:12" ht="30" outlineLevel="1" x14ac:dyDescent="0.25">
      <c r="A171" s="41" t="s">
        <v>1</v>
      </c>
      <c r="B171" s="165" t="s">
        <v>341</v>
      </c>
      <c r="C171" s="195" t="s">
        <v>437</v>
      </c>
      <c r="D171" s="145"/>
      <c r="E171" s="148" t="s">
        <v>6</v>
      </c>
      <c r="F171" s="145"/>
      <c r="G171" s="150"/>
      <c r="H171" s="145"/>
      <c r="I171" s="223" t="str">
        <f>IF(E171="Muss-Kriterium",
IF(G171="","Bitte Wert eintragen","Kein Ausschluss - Werte werden geprüft")
)</f>
        <v>Bitte Wert eintragen</v>
      </c>
      <c r="J171" s="145"/>
      <c r="K171" s="270"/>
      <c r="L171" s="42"/>
    </row>
    <row r="172" spans="1:12" outlineLevel="1" x14ac:dyDescent="0.25">
      <c r="A172" s="41"/>
      <c r="B172" s="216" t="s">
        <v>341</v>
      </c>
      <c r="C172" s="210" t="s">
        <v>438</v>
      </c>
      <c r="D172" s="209"/>
      <c r="E172" s="243" t="s">
        <v>6</v>
      </c>
      <c r="F172" s="209"/>
      <c r="G172" s="185"/>
      <c r="H172" s="209"/>
      <c r="I172" s="228" t="str">
        <f t="shared" si="22"/>
        <v>Ausschluss da Angabe fehlt</v>
      </c>
      <c r="J172" s="209"/>
      <c r="K172" s="274"/>
      <c r="L172" s="42"/>
    </row>
    <row r="173" spans="1:12" outlineLevel="1" x14ac:dyDescent="0.25">
      <c r="A173" s="41"/>
      <c r="B173" s="217" t="s">
        <v>342</v>
      </c>
      <c r="C173" s="206" t="s">
        <v>370</v>
      </c>
      <c r="D173" s="207"/>
      <c r="E173" s="242"/>
      <c r="F173" s="207"/>
      <c r="G173" s="184"/>
      <c r="H173" s="207"/>
      <c r="I173" s="227" t="str">
        <f t="shared" si="22"/>
        <v/>
      </c>
      <c r="J173" s="207"/>
      <c r="K173" s="268"/>
      <c r="L173" s="42"/>
    </row>
    <row r="174" spans="1:12" outlineLevel="1" x14ac:dyDescent="0.25">
      <c r="A174" s="41"/>
      <c r="B174" s="165" t="s">
        <v>342</v>
      </c>
      <c r="C174" s="166" t="s">
        <v>373</v>
      </c>
      <c r="D174" s="145"/>
      <c r="E174" s="148"/>
      <c r="F174" s="145"/>
      <c r="G174" s="151"/>
      <c r="H174" s="145"/>
      <c r="I174" s="223" t="str">
        <f t="shared" si="22"/>
        <v/>
      </c>
      <c r="J174" s="145"/>
      <c r="K174" s="270"/>
      <c r="L174" s="42"/>
    </row>
    <row r="175" spans="1:12" outlineLevel="1" x14ac:dyDescent="0.25">
      <c r="A175" s="41"/>
      <c r="B175" s="165" t="s">
        <v>342</v>
      </c>
      <c r="C175" s="195" t="s">
        <v>439</v>
      </c>
      <c r="D175" s="145"/>
      <c r="E175" s="148" t="s">
        <v>6</v>
      </c>
      <c r="F175" s="145"/>
      <c r="G175" s="150"/>
      <c r="H175" s="145"/>
      <c r="I175" s="223" t="str">
        <f t="shared" si="22"/>
        <v>Ausschluss da Angabe fehlt</v>
      </c>
      <c r="J175" s="145"/>
      <c r="K175" s="270"/>
      <c r="L175" s="42"/>
    </row>
    <row r="176" spans="1:12" outlineLevel="1" x14ac:dyDescent="0.25">
      <c r="A176" s="40"/>
      <c r="B176" s="165" t="s">
        <v>342</v>
      </c>
      <c r="C176" s="195" t="s">
        <v>522</v>
      </c>
      <c r="D176" s="145"/>
      <c r="E176" s="148" t="s">
        <v>6</v>
      </c>
      <c r="F176" s="145"/>
      <c r="G176" s="150"/>
      <c r="H176" s="145"/>
      <c r="I176" s="223" t="str">
        <f>IF(E176="Muss-Kriterium",
IF(G176="","Bitte Wert eintragen","Kein Ausschluss - Werte werden geprüft")
)</f>
        <v>Bitte Wert eintragen</v>
      </c>
      <c r="J176" s="145"/>
      <c r="K176" s="270"/>
      <c r="L176" s="42"/>
    </row>
    <row r="177" spans="1:12" ht="30" outlineLevel="1" x14ac:dyDescent="0.25">
      <c r="A177" s="41" t="s">
        <v>1</v>
      </c>
      <c r="B177" s="165" t="s">
        <v>342</v>
      </c>
      <c r="C177" s="195" t="s">
        <v>440</v>
      </c>
      <c r="D177" s="146" t="s">
        <v>1</v>
      </c>
      <c r="E177" s="148" t="s">
        <v>6</v>
      </c>
      <c r="F177" s="145"/>
      <c r="G177" s="150"/>
      <c r="H177" s="145"/>
      <c r="I177" s="223" t="str">
        <f>IF(E177="Muss-Kriterium",
IF(G177="","Bitte Wert eintragen","Kein Ausschluss - Werte werden geprüft")
)</f>
        <v>Bitte Wert eintragen</v>
      </c>
      <c r="J177" s="145"/>
      <c r="K177" s="270"/>
      <c r="L177" s="42" t="s">
        <v>1</v>
      </c>
    </row>
    <row r="178" spans="1:12" ht="30" outlineLevel="1" x14ac:dyDescent="0.25">
      <c r="A178" s="41" t="s">
        <v>1</v>
      </c>
      <c r="B178" s="165" t="s">
        <v>342</v>
      </c>
      <c r="C178" s="166" t="s">
        <v>374</v>
      </c>
      <c r="D178" s="145"/>
      <c r="E178" s="148"/>
      <c r="F178" s="145"/>
      <c r="G178" s="151"/>
      <c r="H178" s="145"/>
      <c r="I178" s="223" t="str">
        <f t="shared" si="22"/>
        <v/>
      </c>
      <c r="J178" s="145"/>
      <c r="K178" s="270"/>
      <c r="L178" s="42"/>
    </row>
    <row r="179" spans="1:12" ht="30" outlineLevel="1" x14ac:dyDescent="0.25">
      <c r="A179" s="41" t="s">
        <v>1</v>
      </c>
      <c r="B179" s="165" t="s">
        <v>342</v>
      </c>
      <c r="C179" s="195" t="s">
        <v>441</v>
      </c>
      <c r="D179" s="145"/>
      <c r="E179" s="148" t="s">
        <v>6</v>
      </c>
      <c r="F179" s="145"/>
      <c r="G179" s="150"/>
      <c r="H179" s="145"/>
      <c r="I179" s="223" t="str">
        <f t="shared" si="22"/>
        <v>Ausschluss da Angabe fehlt</v>
      </c>
      <c r="J179" s="145"/>
      <c r="K179" s="270"/>
      <c r="L179" s="42"/>
    </row>
    <row r="180" spans="1:12" ht="30" outlineLevel="1" x14ac:dyDescent="0.25">
      <c r="A180" s="41" t="s">
        <v>1</v>
      </c>
      <c r="B180" s="165" t="s">
        <v>342</v>
      </c>
      <c r="C180" s="195" t="s">
        <v>442</v>
      </c>
      <c r="D180" s="145"/>
      <c r="E180" s="148" t="s">
        <v>6</v>
      </c>
      <c r="F180" s="145"/>
      <c r="G180" s="150"/>
      <c r="H180" s="145"/>
      <c r="I180" s="223" t="str">
        <f>IF(E180="Muss-Kriterium",
IF(G180="Ja","Kein Ausschluss",
IF(G180="Nein","Ausschluss","Ausschluss da Angabe fehlt")
),
"")</f>
        <v>Ausschluss da Angabe fehlt</v>
      </c>
      <c r="J180" s="145"/>
      <c r="K180" s="270"/>
      <c r="L180" s="42"/>
    </row>
    <row r="181" spans="1:12" ht="30" outlineLevel="1" x14ac:dyDescent="0.25">
      <c r="A181" s="41" t="s">
        <v>1</v>
      </c>
      <c r="B181" s="165" t="s">
        <v>342</v>
      </c>
      <c r="C181" s="195" t="s">
        <v>443</v>
      </c>
      <c r="D181" s="145"/>
      <c r="E181" s="148" t="s">
        <v>6</v>
      </c>
      <c r="F181" s="145"/>
      <c r="G181" s="150"/>
      <c r="H181" s="145"/>
      <c r="I181" s="223" t="str">
        <f t="shared" ref="I181:I184" si="23">IF(E181="Muss-Kriterium",
IF(G181="Ja","Kein Ausschluss",
IF(G181="Nein","Ausschluss","Ausschluss da Angabe fehlt")
),
"")</f>
        <v>Ausschluss da Angabe fehlt</v>
      </c>
      <c r="J181" s="145"/>
      <c r="K181" s="270"/>
      <c r="L181" s="42"/>
    </row>
    <row r="182" spans="1:12" ht="30" outlineLevel="1" x14ac:dyDescent="0.25">
      <c r="A182" s="41" t="s">
        <v>1</v>
      </c>
      <c r="B182" s="165" t="s">
        <v>342</v>
      </c>
      <c r="C182" s="195" t="s">
        <v>444</v>
      </c>
      <c r="D182" s="145"/>
      <c r="E182" s="148" t="s">
        <v>6</v>
      </c>
      <c r="F182" s="145"/>
      <c r="G182" s="150"/>
      <c r="H182" s="145"/>
      <c r="I182" s="223" t="str">
        <f>IF(E182="Muss-Kriterium",
IF(G182="","Bitte Wert eintragen","Kein Ausschluss - Werte werden geprüft")
)</f>
        <v>Bitte Wert eintragen</v>
      </c>
      <c r="J182" s="145"/>
      <c r="K182" s="270"/>
      <c r="L182" s="42"/>
    </row>
    <row r="183" spans="1:12" ht="30" outlineLevel="1" x14ac:dyDescent="0.25">
      <c r="A183" s="41" t="s">
        <v>1</v>
      </c>
      <c r="B183" s="165" t="s">
        <v>342</v>
      </c>
      <c r="C183" s="195" t="s">
        <v>445</v>
      </c>
      <c r="D183" s="145"/>
      <c r="E183" s="148" t="s">
        <v>6</v>
      </c>
      <c r="F183" s="145"/>
      <c r="G183" s="150"/>
      <c r="H183" s="145"/>
      <c r="I183" s="223" t="str">
        <f t="shared" si="23"/>
        <v>Ausschluss da Angabe fehlt</v>
      </c>
      <c r="J183" s="145"/>
      <c r="K183" s="270"/>
      <c r="L183" s="42"/>
    </row>
    <row r="184" spans="1:12" outlineLevel="1" x14ac:dyDescent="0.25">
      <c r="A184" s="41"/>
      <c r="B184" s="165" t="s">
        <v>342</v>
      </c>
      <c r="C184" s="195" t="s">
        <v>446</v>
      </c>
      <c r="D184" s="145"/>
      <c r="E184" s="148" t="s">
        <v>6</v>
      </c>
      <c r="F184" s="145"/>
      <c r="G184" s="150"/>
      <c r="H184" s="145"/>
      <c r="I184" s="223" t="str">
        <f t="shared" si="23"/>
        <v>Ausschluss da Angabe fehlt</v>
      </c>
      <c r="J184" s="145"/>
      <c r="K184" s="270"/>
      <c r="L184" s="42"/>
    </row>
    <row r="185" spans="1:12" ht="30" outlineLevel="1" x14ac:dyDescent="0.25">
      <c r="A185" s="41"/>
      <c r="B185" s="165" t="s">
        <v>342</v>
      </c>
      <c r="C185" s="195" t="s">
        <v>447</v>
      </c>
      <c r="D185" s="145"/>
      <c r="E185" s="148" t="s">
        <v>6</v>
      </c>
      <c r="F185" s="145"/>
      <c r="G185" s="150"/>
      <c r="H185" s="145"/>
      <c r="I185" s="223" t="str">
        <f t="shared" si="22"/>
        <v>Ausschluss da Angabe fehlt</v>
      </c>
      <c r="J185" s="145"/>
      <c r="K185" s="270"/>
      <c r="L185" s="42"/>
    </row>
    <row r="186" spans="1:12" outlineLevel="1" x14ac:dyDescent="0.25">
      <c r="A186" s="41"/>
      <c r="B186" s="165" t="s">
        <v>342</v>
      </c>
      <c r="C186" s="195" t="s">
        <v>448</v>
      </c>
      <c r="D186" s="145"/>
      <c r="E186" s="368" t="s">
        <v>6</v>
      </c>
      <c r="F186" s="145"/>
      <c r="G186" s="371"/>
      <c r="H186" s="145"/>
      <c r="I186" s="373" t="str">
        <f t="shared" si="22"/>
        <v>Ausschluss da Angabe fehlt</v>
      </c>
      <c r="J186" s="145"/>
      <c r="K186" s="270"/>
      <c r="L186" s="42"/>
    </row>
    <row r="187" spans="1:12" outlineLevel="1" x14ac:dyDescent="0.25">
      <c r="A187" s="41"/>
      <c r="B187" s="165" t="s">
        <v>342</v>
      </c>
      <c r="C187" s="202" t="s">
        <v>449</v>
      </c>
      <c r="D187" s="145"/>
      <c r="E187" s="369"/>
      <c r="F187" s="145"/>
      <c r="G187" s="371"/>
      <c r="H187" s="145"/>
      <c r="I187" s="374"/>
      <c r="J187" s="145"/>
      <c r="K187" s="270"/>
      <c r="L187" s="42"/>
    </row>
    <row r="188" spans="1:12" outlineLevel="1" x14ac:dyDescent="0.25">
      <c r="A188" s="41"/>
      <c r="B188" s="165" t="s">
        <v>342</v>
      </c>
      <c r="C188" s="202" t="s">
        <v>450</v>
      </c>
      <c r="D188" s="145"/>
      <c r="E188" s="369"/>
      <c r="F188" s="145"/>
      <c r="G188" s="371"/>
      <c r="H188" s="145"/>
      <c r="I188" s="374"/>
      <c r="J188" s="145"/>
      <c r="K188" s="270"/>
      <c r="L188" s="42"/>
    </row>
    <row r="189" spans="1:12" outlineLevel="1" x14ac:dyDescent="0.25">
      <c r="A189" s="41"/>
      <c r="B189" s="165" t="s">
        <v>342</v>
      </c>
      <c r="C189" s="202" t="s">
        <v>451</v>
      </c>
      <c r="D189" s="145"/>
      <c r="E189" s="369"/>
      <c r="F189" s="145"/>
      <c r="G189" s="371"/>
      <c r="H189" s="145"/>
      <c r="I189" s="374"/>
      <c r="J189" s="145"/>
      <c r="K189" s="270"/>
      <c r="L189" s="42"/>
    </row>
    <row r="190" spans="1:12" outlineLevel="1" x14ac:dyDescent="0.25">
      <c r="A190" s="41"/>
      <c r="B190" s="165" t="s">
        <v>342</v>
      </c>
      <c r="C190" s="202" t="s">
        <v>452</v>
      </c>
      <c r="D190" s="145"/>
      <c r="E190" s="369"/>
      <c r="F190" s="145"/>
      <c r="G190" s="371"/>
      <c r="H190" s="145"/>
      <c r="I190" s="374"/>
      <c r="J190" s="145"/>
      <c r="K190" s="270"/>
      <c r="L190" s="42"/>
    </row>
    <row r="191" spans="1:12" ht="15" customHeight="1" outlineLevel="1" x14ac:dyDescent="0.25">
      <c r="A191" s="40"/>
      <c r="B191" s="165" t="s">
        <v>342</v>
      </c>
      <c r="C191" s="202" t="s">
        <v>453</v>
      </c>
      <c r="D191" s="145"/>
      <c r="E191" s="369"/>
      <c r="F191" s="145"/>
      <c r="G191" s="371"/>
      <c r="H191" s="145"/>
      <c r="I191" s="374"/>
      <c r="J191" s="145"/>
      <c r="K191" s="270"/>
      <c r="L191" s="42"/>
    </row>
    <row r="192" spans="1:12" ht="30" outlineLevel="1" x14ac:dyDescent="0.25">
      <c r="A192" s="41" t="s">
        <v>1</v>
      </c>
      <c r="B192" s="165" t="s">
        <v>342</v>
      </c>
      <c r="C192" s="202" t="s">
        <v>454</v>
      </c>
      <c r="D192" s="146" t="s">
        <v>1</v>
      </c>
      <c r="E192" s="369"/>
      <c r="F192" s="145"/>
      <c r="G192" s="371"/>
      <c r="H192" s="145"/>
      <c r="I192" s="374"/>
      <c r="J192" s="145"/>
      <c r="K192" s="280"/>
      <c r="L192" s="42" t="s">
        <v>1</v>
      </c>
    </row>
    <row r="193" spans="1:12" ht="15.75" customHeight="1" outlineLevel="1" x14ac:dyDescent="0.25">
      <c r="A193" s="41" t="s">
        <v>1</v>
      </c>
      <c r="B193" s="165" t="s">
        <v>342</v>
      </c>
      <c r="C193" s="202" t="s">
        <v>455</v>
      </c>
      <c r="D193" s="145"/>
      <c r="E193" s="369"/>
      <c r="F193" s="145"/>
      <c r="G193" s="371"/>
      <c r="H193" s="145"/>
      <c r="I193" s="374"/>
      <c r="J193" s="145"/>
      <c r="K193" s="280"/>
      <c r="L193" s="158"/>
    </row>
    <row r="194" spans="1:12" ht="30" outlineLevel="1" x14ac:dyDescent="0.25">
      <c r="A194" s="41" t="s">
        <v>1</v>
      </c>
      <c r="B194" s="165" t="s">
        <v>342</v>
      </c>
      <c r="C194" s="202" t="s">
        <v>456</v>
      </c>
      <c r="D194" s="145"/>
      <c r="E194" s="369"/>
      <c r="F194" s="145"/>
      <c r="G194" s="371"/>
      <c r="H194" s="145"/>
      <c r="I194" s="374"/>
      <c r="J194" s="145"/>
      <c r="K194" s="280"/>
      <c r="L194" s="42"/>
    </row>
    <row r="195" spans="1:12" ht="30" outlineLevel="1" x14ac:dyDescent="0.25">
      <c r="A195" s="41" t="s">
        <v>1</v>
      </c>
      <c r="B195" s="165" t="s">
        <v>342</v>
      </c>
      <c r="C195" s="202" t="s">
        <v>457</v>
      </c>
      <c r="D195" s="145"/>
      <c r="E195" s="369"/>
      <c r="F195" s="145"/>
      <c r="G195" s="371"/>
      <c r="H195" s="145"/>
      <c r="I195" s="374"/>
      <c r="J195" s="145"/>
      <c r="K195" s="280"/>
      <c r="L195" s="42"/>
    </row>
    <row r="196" spans="1:12" ht="30" outlineLevel="1" x14ac:dyDescent="0.25">
      <c r="A196" s="41" t="s">
        <v>1</v>
      </c>
      <c r="B196" s="165" t="s">
        <v>342</v>
      </c>
      <c r="C196" s="202" t="s">
        <v>458</v>
      </c>
      <c r="D196" s="145"/>
      <c r="E196" s="369"/>
      <c r="F196" s="145"/>
      <c r="G196" s="371"/>
      <c r="H196" s="145"/>
      <c r="I196" s="374"/>
      <c r="J196" s="145"/>
      <c r="K196" s="280"/>
      <c r="L196" s="42"/>
    </row>
    <row r="197" spans="1:12" ht="30" outlineLevel="1" x14ac:dyDescent="0.25">
      <c r="A197" s="41" t="s">
        <v>1</v>
      </c>
      <c r="B197" s="165" t="s">
        <v>342</v>
      </c>
      <c r="C197" s="202" t="s">
        <v>459</v>
      </c>
      <c r="D197" s="145"/>
      <c r="E197" s="369"/>
      <c r="F197" s="145"/>
      <c r="G197" s="371"/>
      <c r="H197" s="145"/>
      <c r="I197" s="374"/>
      <c r="J197" s="145"/>
      <c r="K197" s="280"/>
      <c r="L197" s="42"/>
    </row>
    <row r="198" spans="1:12" ht="30" outlineLevel="1" x14ac:dyDescent="0.25">
      <c r="A198" s="41" t="s">
        <v>1</v>
      </c>
      <c r="B198" s="165" t="s">
        <v>342</v>
      </c>
      <c r="C198" s="202" t="s">
        <v>460</v>
      </c>
      <c r="D198" s="145"/>
      <c r="E198" s="369"/>
      <c r="F198" s="145"/>
      <c r="G198" s="371"/>
      <c r="H198" s="145"/>
      <c r="I198" s="374"/>
      <c r="J198" s="145"/>
      <c r="K198" s="280"/>
      <c r="L198" s="42"/>
    </row>
    <row r="199" spans="1:12" outlineLevel="1" x14ac:dyDescent="0.25">
      <c r="A199" s="41"/>
      <c r="B199" s="165" t="s">
        <v>342</v>
      </c>
      <c r="C199" s="202" t="s">
        <v>461</v>
      </c>
      <c r="D199" s="145"/>
      <c r="E199" s="369"/>
      <c r="F199" s="145"/>
      <c r="G199" s="371"/>
      <c r="H199" s="145"/>
      <c r="I199" s="374"/>
      <c r="J199" s="145"/>
      <c r="K199" s="280"/>
      <c r="L199" s="42"/>
    </row>
    <row r="200" spans="1:12" outlineLevel="1" x14ac:dyDescent="0.25">
      <c r="A200" s="41"/>
      <c r="B200" s="165" t="s">
        <v>342</v>
      </c>
      <c r="C200" s="202" t="s">
        <v>462</v>
      </c>
      <c r="D200" s="145"/>
      <c r="E200" s="369"/>
      <c r="F200" s="145"/>
      <c r="G200" s="371"/>
      <c r="H200" s="145"/>
      <c r="I200" s="374"/>
      <c r="J200" s="145"/>
      <c r="K200" s="280"/>
      <c r="L200" s="42"/>
    </row>
    <row r="201" spans="1:12" outlineLevel="1" x14ac:dyDescent="0.25">
      <c r="A201" s="41"/>
      <c r="B201" s="165" t="s">
        <v>342</v>
      </c>
      <c r="C201" s="202" t="s">
        <v>463</v>
      </c>
      <c r="D201" s="145"/>
      <c r="E201" s="369"/>
      <c r="F201" s="145"/>
      <c r="G201" s="371"/>
      <c r="H201" s="145"/>
      <c r="I201" s="374"/>
      <c r="J201" s="145"/>
      <c r="K201" s="280"/>
      <c r="L201" s="42"/>
    </row>
    <row r="202" spans="1:12" outlineLevel="1" x14ac:dyDescent="0.25">
      <c r="A202" s="41"/>
      <c r="B202" s="165" t="s">
        <v>342</v>
      </c>
      <c r="C202" s="202" t="s">
        <v>464</v>
      </c>
      <c r="D202" s="145"/>
      <c r="E202" s="369"/>
      <c r="F202" s="145"/>
      <c r="G202" s="371"/>
      <c r="H202" s="145"/>
      <c r="I202" s="374"/>
      <c r="J202" s="145"/>
      <c r="K202" s="280"/>
      <c r="L202" s="42"/>
    </row>
    <row r="203" spans="1:12" ht="30" outlineLevel="1" x14ac:dyDescent="0.25">
      <c r="A203" s="41" t="s">
        <v>1</v>
      </c>
      <c r="B203" s="165" t="s">
        <v>342</v>
      </c>
      <c r="C203" s="202" t="s">
        <v>465</v>
      </c>
      <c r="D203" s="145"/>
      <c r="E203" s="369"/>
      <c r="F203" s="145"/>
      <c r="G203" s="371"/>
      <c r="H203" s="145"/>
      <c r="I203" s="374"/>
      <c r="J203" s="145"/>
      <c r="K203" s="280"/>
      <c r="L203" s="42"/>
    </row>
    <row r="204" spans="1:12" ht="30" outlineLevel="1" x14ac:dyDescent="0.25">
      <c r="A204" s="41" t="s">
        <v>1</v>
      </c>
      <c r="B204" s="165" t="s">
        <v>342</v>
      </c>
      <c r="C204" s="202" t="s">
        <v>466</v>
      </c>
      <c r="D204" s="145"/>
      <c r="E204" s="382"/>
      <c r="F204" s="145"/>
      <c r="G204" s="371"/>
      <c r="H204" s="145"/>
      <c r="I204" s="390"/>
      <c r="J204" s="145"/>
      <c r="K204" s="280"/>
      <c r="L204" s="42"/>
    </row>
    <row r="205" spans="1:12" ht="30" outlineLevel="1" x14ac:dyDescent="0.25">
      <c r="A205" s="41" t="s">
        <v>1</v>
      </c>
      <c r="B205" s="165" t="s">
        <v>342</v>
      </c>
      <c r="C205" s="195" t="s">
        <v>467</v>
      </c>
      <c r="D205" s="145"/>
      <c r="E205" s="148" t="s">
        <v>6</v>
      </c>
      <c r="F205" s="145"/>
      <c r="G205" s="150"/>
      <c r="H205" s="145"/>
      <c r="I205" s="223" t="str">
        <f t="shared" ref="I205:I214" si="24">IF(E205="Muss-Kriterium",
IF(G205="Ja","Kein Ausschluss",
IF(G205="Nein","Ausschluss","Ausschluss da Angabe fehlt")
),
"")</f>
        <v>Ausschluss da Angabe fehlt</v>
      </c>
      <c r="J205" s="145"/>
      <c r="K205" s="270"/>
      <c r="L205" s="42"/>
    </row>
    <row r="206" spans="1:12" ht="30" outlineLevel="1" x14ac:dyDescent="0.25">
      <c r="A206" s="41" t="s">
        <v>1</v>
      </c>
      <c r="B206" s="165" t="s">
        <v>342</v>
      </c>
      <c r="C206" s="195" t="s">
        <v>468</v>
      </c>
      <c r="D206" s="145"/>
      <c r="E206" s="148" t="s">
        <v>6</v>
      </c>
      <c r="F206" s="145"/>
      <c r="G206" s="150"/>
      <c r="H206" s="145"/>
      <c r="I206" s="223" t="str">
        <f t="shared" si="24"/>
        <v>Ausschluss da Angabe fehlt</v>
      </c>
      <c r="J206" s="145"/>
      <c r="K206" s="270"/>
      <c r="L206" s="42"/>
    </row>
    <row r="207" spans="1:12" ht="30" outlineLevel="1" x14ac:dyDescent="0.25">
      <c r="A207" s="41" t="s">
        <v>1</v>
      </c>
      <c r="B207" s="165" t="s">
        <v>342</v>
      </c>
      <c r="C207" s="195" t="s">
        <v>469</v>
      </c>
      <c r="D207" s="145"/>
      <c r="E207" s="148" t="s">
        <v>6</v>
      </c>
      <c r="F207" s="145"/>
      <c r="G207" s="150"/>
      <c r="H207" s="145"/>
      <c r="I207" s="223" t="str">
        <f t="shared" si="24"/>
        <v>Ausschluss da Angabe fehlt</v>
      </c>
      <c r="J207" s="145"/>
      <c r="K207" s="270"/>
      <c r="L207" s="42"/>
    </row>
    <row r="208" spans="1:12" ht="30" outlineLevel="1" x14ac:dyDescent="0.25">
      <c r="A208" s="41" t="s">
        <v>1</v>
      </c>
      <c r="B208" s="165" t="s">
        <v>342</v>
      </c>
      <c r="C208" s="195" t="s">
        <v>470</v>
      </c>
      <c r="D208" s="145"/>
      <c r="E208" s="148" t="s">
        <v>6</v>
      </c>
      <c r="F208" s="145"/>
      <c r="G208" s="150"/>
      <c r="H208" s="145"/>
      <c r="I208" s="223" t="str">
        <f t="shared" si="24"/>
        <v>Ausschluss da Angabe fehlt</v>
      </c>
      <c r="J208" s="145"/>
      <c r="K208" s="270"/>
      <c r="L208" s="42"/>
    </row>
    <row r="209" spans="1:12" ht="30" outlineLevel="1" x14ac:dyDescent="0.25">
      <c r="A209" s="41" t="s">
        <v>1</v>
      </c>
      <c r="B209" s="216" t="s">
        <v>342</v>
      </c>
      <c r="C209" s="210" t="s">
        <v>471</v>
      </c>
      <c r="D209" s="209"/>
      <c r="E209" s="243" t="s">
        <v>6</v>
      </c>
      <c r="F209" s="209"/>
      <c r="G209" s="185"/>
      <c r="H209" s="209"/>
      <c r="I209" s="228" t="str">
        <f>IF(E209="Muss-Kriterium",
IF(G209="Ja","Kein Ausschluss",
IF(G209="Nein","Ausschluss","Ausschluss da Angabe fehlt")
),
"")</f>
        <v>Ausschluss da Angabe fehlt</v>
      </c>
      <c r="J209" s="209"/>
      <c r="K209" s="274"/>
      <c r="L209" s="42"/>
    </row>
    <row r="210" spans="1:12" outlineLevel="1" x14ac:dyDescent="0.25">
      <c r="A210" s="41"/>
      <c r="B210" s="217" t="s">
        <v>343</v>
      </c>
      <c r="C210" s="206" t="s">
        <v>375</v>
      </c>
      <c r="D210" s="207"/>
      <c r="E210" s="242"/>
      <c r="F210" s="207"/>
      <c r="G210" s="184"/>
      <c r="H210" s="207"/>
      <c r="I210" s="227" t="str">
        <f t="shared" si="24"/>
        <v/>
      </c>
      <c r="J210" s="207"/>
      <c r="K210" s="268"/>
      <c r="L210" s="42"/>
    </row>
    <row r="211" spans="1:12" ht="30" outlineLevel="1" x14ac:dyDescent="0.25">
      <c r="A211" s="41"/>
      <c r="B211" s="165" t="s">
        <v>343</v>
      </c>
      <c r="C211" s="166" t="s">
        <v>383</v>
      </c>
      <c r="D211" s="145"/>
      <c r="E211" s="148" t="s">
        <v>6</v>
      </c>
      <c r="F211" s="145"/>
      <c r="G211" s="150"/>
      <c r="H211" s="145"/>
      <c r="I211" s="223" t="str">
        <f t="shared" ref="I211" si="25">IF(E211="Muss-Kriterium",
IF(G211="Ja","Kein Ausschluss",
IF(G211="Nein","Ausschluss","Ausschluss da Angabe fehlt")
),
"")</f>
        <v>Ausschluss da Angabe fehlt</v>
      </c>
      <c r="J211" s="145"/>
      <c r="K211" s="270"/>
      <c r="L211" s="42"/>
    </row>
    <row r="212" spans="1:12" outlineLevel="1" x14ac:dyDescent="0.25">
      <c r="A212" s="41"/>
      <c r="B212" s="165" t="s">
        <v>343</v>
      </c>
      <c r="C212" s="193" t="s">
        <v>384</v>
      </c>
      <c r="D212" s="145"/>
      <c r="E212" s="148" t="s">
        <v>6</v>
      </c>
      <c r="F212" s="145"/>
      <c r="G212" s="150"/>
      <c r="H212" s="145"/>
      <c r="I212" s="223" t="str">
        <f t="shared" si="24"/>
        <v>Ausschluss da Angabe fehlt</v>
      </c>
      <c r="J212" s="145"/>
      <c r="K212" s="270"/>
      <c r="L212" s="42"/>
    </row>
    <row r="213" spans="1:12" outlineLevel="1" x14ac:dyDescent="0.25">
      <c r="A213" s="40"/>
      <c r="B213" s="165" t="s">
        <v>343</v>
      </c>
      <c r="C213" s="193" t="s">
        <v>385</v>
      </c>
      <c r="D213" s="145"/>
      <c r="E213" s="148" t="s">
        <v>6</v>
      </c>
      <c r="F213" s="145"/>
      <c r="G213" s="150"/>
      <c r="H213" s="145"/>
      <c r="I213" s="223" t="str">
        <f t="shared" si="24"/>
        <v>Ausschluss da Angabe fehlt</v>
      </c>
      <c r="J213" s="145"/>
      <c r="K213" s="270"/>
      <c r="L213" s="42"/>
    </row>
    <row r="214" spans="1:12" ht="30" outlineLevel="1" x14ac:dyDescent="0.25">
      <c r="A214" s="41" t="s">
        <v>1</v>
      </c>
      <c r="B214" s="165" t="s">
        <v>343</v>
      </c>
      <c r="C214" s="193" t="s">
        <v>386</v>
      </c>
      <c r="D214" s="146" t="s">
        <v>1</v>
      </c>
      <c r="E214" s="148" t="s">
        <v>6</v>
      </c>
      <c r="F214" s="145"/>
      <c r="G214" s="150"/>
      <c r="H214" s="145"/>
      <c r="I214" s="223" t="str">
        <f t="shared" si="24"/>
        <v>Ausschluss da Angabe fehlt</v>
      </c>
      <c r="J214" s="145"/>
      <c r="K214" s="270"/>
      <c r="L214" s="42" t="s">
        <v>1</v>
      </c>
    </row>
    <row r="215" spans="1:12" ht="30" outlineLevel="1" x14ac:dyDescent="0.25">
      <c r="A215" s="41" t="s">
        <v>1</v>
      </c>
      <c r="B215" s="165" t="s">
        <v>343</v>
      </c>
      <c r="C215" s="166" t="s">
        <v>387</v>
      </c>
      <c r="D215" s="145"/>
      <c r="E215" s="148" t="s">
        <v>6</v>
      </c>
      <c r="F215" s="145"/>
      <c r="G215" s="150"/>
      <c r="H215" s="145"/>
      <c r="I215" s="223" t="str">
        <f>IF(E215="Muss-Kriterium",
IF(G215="Ja","Kein Ausschluss",
IF(G215="Nein","Ausschluss","Ausschluss da Angabe fehlt")
),
"")</f>
        <v>Ausschluss da Angabe fehlt</v>
      </c>
      <c r="J215" s="145"/>
      <c r="K215" s="270"/>
      <c r="L215" s="42"/>
    </row>
    <row r="216" spans="1:12" ht="75" outlineLevel="1" x14ac:dyDescent="0.25">
      <c r="A216" s="41"/>
      <c r="B216" s="165" t="s">
        <v>343</v>
      </c>
      <c r="C216" s="245" t="s">
        <v>511</v>
      </c>
      <c r="D216" s="146"/>
      <c r="E216" s="148" t="s">
        <v>8</v>
      </c>
      <c r="F216" s="145"/>
      <c r="G216" s="150"/>
      <c r="H216" s="145"/>
      <c r="I216" s="223" t="str">
        <f>IF(E216="Wertungsfrage",
IF(G216="mittels Lichtvisier und Laserkreuz","10 Punkte",
IF(G216="nur mit Lichtvisier","5 Punkte",
IF(G216="nur mit Laserkreuz","0 Punkte","Ausschluss da Angabe fehlt")
)),
"")</f>
        <v>Ausschluss da Angabe fehlt</v>
      </c>
      <c r="J216" s="145"/>
      <c r="K216" s="270"/>
      <c r="L216" s="42"/>
    </row>
    <row r="217" spans="1:12" ht="90" outlineLevel="1" x14ac:dyDescent="0.25">
      <c r="A217" s="41"/>
      <c r="B217" s="165"/>
      <c r="C217" s="245" t="s">
        <v>510</v>
      </c>
      <c r="D217" s="146"/>
      <c r="E217" s="148" t="s">
        <v>8</v>
      </c>
      <c r="F217" s="145"/>
      <c r="G217" s="150"/>
      <c r="H217" s="145"/>
      <c r="I217" s="223" t="str">
        <f>IF(E217="Wertungsfrage",
IF(G217="Darstellung der Blendenstellung im letzten Durchleuchtungsbild und Berücksichtigung der reale Bewegungen des Tisches und Patienten","10 Punkte",
IF(G217="Darstellung der Blendenstellung im letzten Durchleuchtungsbild","5 Punkte",
IF(G217="Sonstige Form der strahlungsfreien Einblendung","0 Punkte",
IF(G217="Nicht Erfüllt","Ausschluss, da Mindestanforderung nicht erfüllt","Ausschluss da Angabe fehlt")
))),
"")</f>
        <v>Ausschluss da Angabe fehlt</v>
      </c>
      <c r="J217" s="145"/>
      <c r="K217" s="270"/>
      <c r="L217" s="42"/>
    </row>
    <row r="218" spans="1:12" ht="30" outlineLevel="1" x14ac:dyDescent="0.25">
      <c r="A218" s="41" t="s">
        <v>1</v>
      </c>
      <c r="B218" s="165" t="s">
        <v>343</v>
      </c>
      <c r="C218" s="193" t="s">
        <v>388</v>
      </c>
      <c r="D218" s="145"/>
      <c r="E218" s="148" t="s">
        <v>6</v>
      </c>
      <c r="F218" s="145"/>
      <c r="G218" s="150"/>
      <c r="H218" s="145"/>
      <c r="I218" s="223" t="str">
        <f t="shared" ref="I218:I227" si="26">IF(E218="Muss-Kriterium",
IF(G218="Ja","Kein Ausschluss",
IF(G218="Nein","Ausschluss","Ausschluss da Angabe fehlt")
),
"")</f>
        <v>Ausschluss da Angabe fehlt</v>
      </c>
      <c r="J218" s="145"/>
      <c r="K218" s="270"/>
      <c r="L218" s="42"/>
    </row>
    <row r="219" spans="1:12" ht="30" outlineLevel="1" x14ac:dyDescent="0.25">
      <c r="A219" s="41" t="s">
        <v>1</v>
      </c>
      <c r="B219" s="165" t="s">
        <v>343</v>
      </c>
      <c r="C219" s="193" t="s">
        <v>389</v>
      </c>
      <c r="D219" s="145"/>
      <c r="E219" s="148" t="s">
        <v>6</v>
      </c>
      <c r="F219" s="145"/>
      <c r="G219" s="150"/>
      <c r="H219" s="145"/>
      <c r="I219" s="223" t="str">
        <f t="shared" si="26"/>
        <v>Ausschluss da Angabe fehlt</v>
      </c>
      <c r="J219" s="145"/>
      <c r="K219" s="270"/>
      <c r="L219" s="42"/>
    </row>
    <row r="220" spans="1:12" ht="30" outlineLevel="1" x14ac:dyDescent="0.25">
      <c r="A220" s="41" t="s">
        <v>1</v>
      </c>
      <c r="B220" s="165" t="s">
        <v>343</v>
      </c>
      <c r="C220" s="193" t="s">
        <v>390</v>
      </c>
      <c r="D220" s="145"/>
      <c r="E220" s="148" t="s">
        <v>6</v>
      </c>
      <c r="F220" s="145"/>
      <c r="G220" s="150"/>
      <c r="H220" s="145"/>
      <c r="I220" s="223" t="str">
        <f t="shared" si="26"/>
        <v>Ausschluss da Angabe fehlt</v>
      </c>
      <c r="J220" s="145"/>
      <c r="K220" s="270"/>
      <c r="L220" s="42"/>
    </row>
    <row r="221" spans="1:12" ht="30" outlineLevel="1" x14ac:dyDescent="0.25">
      <c r="A221" s="41" t="s">
        <v>1</v>
      </c>
      <c r="B221" s="165" t="s">
        <v>343</v>
      </c>
      <c r="C221" s="193" t="s">
        <v>376</v>
      </c>
      <c r="D221" s="145"/>
      <c r="E221" s="148" t="s">
        <v>6</v>
      </c>
      <c r="F221" s="145"/>
      <c r="G221" s="150"/>
      <c r="H221" s="145"/>
      <c r="I221" s="223" t="str">
        <f t="shared" si="26"/>
        <v>Ausschluss da Angabe fehlt</v>
      </c>
      <c r="J221" s="145"/>
      <c r="K221" s="270"/>
      <c r="L221" s="42"/>
    </row>
    <row r="222" spans="1:12" ht="30" outlineLevel="1" x14ac:dyDescent="0.25">
      <c r="A222" s="41" t="s">
        <v>1</v>
      </c>
      <c r="B222" s="165" t="s">
        <v>343</v>
      </c>
      <c r="C222" s="193" t="s">
        <v>377</v>
      </c>
      <c r="D222" s="145"/>
      <c r="E222" s="368" t="s">
        <v>6</v>
      </c>
      <c r="F222" s="145"/>
      <c r="G222" s="371"/>
      <c r="H222" s="145"/>
      <c r="I222" s="373" t="str">
        <f t="shared" ref="I222" si="27">IF(E222="Muss-Kriterium",
IF(G222="Ja","Kein Ausschluss",
IF(G222="Nein","Ausschluss","Ausschluss da Angabe fehlt")
),
"")</f>
        <v>Ausschluss da Angabe fehlt</v>
      </c>
      <c r="J222" s="145"/>
      <c r="K222" s="270"/>
      <c r="L222" s="42"/>
    </row>
    <row r="223" spans="1:12" outlineLevel="1" x14ac:dyDescent="0.25">
      <c r="A223" s="41"/>
      <c r="B223" s="165" t="s">
        <v>343</v>
      </c>
      <c r="C223" s="194" t="s">
        <v>472</v>
      </c>
      <c r="D223" s="145"/>
      <c r="E223" s="369"/>
      <c r="F223" s="145"/>
      <c r="G223" s="371"/>
      <c r="H223" s="145"/>
      <c r="I223" s="374"/>
      <c r="J223" s="145"/>
      <c r="K223" s="270"/>
      <c r="L223" s="42"/>
    </row>
    <row r="224" spans="1:12" outlineLevel="1" x14ac:dyDescent="0.25">
      <c r="A224" s="41"/>
      <c r="B224" s="165" t="s">
        <v>343</v>
      </c>
      <c r="C224" s="194" t="s">
        <v>473</v>
      </c>
      <c r="D224" s="145"/>
      <c r="E224" s="369"/>
      <c r="F224" s="145"/>
      <c r="G224" s="371"/>
      <c r="H224" s="145"/>
      <c r="I224" s="374"/>
      <c r="J224" s="145"/>
      <c r="K224" s="270"/>
      <c r="L224" s="42"/>
    </row>
    <row r="225" spans="1:12" outlineLevel="1" x14ac:dyDescent="0.25">
      <c r="A225" s="41"/>
      <c r="B225" s="216" t="s">
        <v>343</v>
      </c>
      <c r="C225" s="208" t="s">
        <v>474</v>
      </c>
      <c r="D225" s="209"/>
      <c r="E225" s="377"/>
      <c r="F225" s="209"/>
      <c r="G225" s="379"/>
      <c r="H225" s="209"/>
      <c r="I225" s="381"/>
      <c r="J225" s="209"/>
      <c r="K225" s="274"/>
      <c r="L225" s="42"/>
    </row>
    <row r="226" spans="1:12" outlineLevel="1" x14ac:dyDescent="0.25">
      <c r="A226" s="41"/>
      <c r="B226" s="217" t="s">
        <v>344</v>
      </c>
      <c r="C226" s="206" t="s">
        <v>378</v>
      </c>
      <c r="D226" s="207"/>
      <c r="E226" s="242"/>
      <c r="F226" s="207"/>
      <c r="G226" s="184"/>
      <c r="H226" s="207"/>
      <c r="I226" s="227" t="str">
        <f t="shared" si="26"/>
        <v/>
      </c>
      <c r="J226" s="207"/>
      <c r="K226" s="268"/>
      <c r="L226" s="42"/>
    </row>
    <row r="227" spans="1:12" outlineLevel="1" x14ac:dyDescent="0.25">
      <c r="A227" s="41"/>
      <c r="B227" s="165" t="s">
        <v>344</v>
      </c>
      <c r="C227" s="166" t="s">
        <v>379</v>
      </c>
      <c r="D227" s="145"/>
      <c r="E227" s="368" t="s">
        <v>6</v>
      </c>
      <c r="F227" s="145"/>
      <c r="G227" s="371"/>
      <c r="H227" s="145"/>
      <c r="I227" s="373" t="str">
        <f t="shared" si="26"/>
        <v>Ausschluss da Angabe fehlt</v>
      </c>
      <c r="J227" s="145"/>
      <c r="K227" s="270"/>
      <c r="L227" s="42"/>
    </row>
    <row r="228" spans="1:12" outlineLevel="1" x14ac:dyDescent="0.25">
      <c r="A228" s="41"/>
      <c r="B228" s="165" t="s">
        <v>344</v>
      </c>
      <c r="C228" s="193" t="s">
        <v>380</v>
      </c>
      <c r="D228" s="145"/>
      <c r="E228" s="369"/>
      <c r="F228" s="145"/>
      <c r="G228" s="371"/>
      <c r="H228" s="145"/>
      <c r="I228" s="374"/>
      <c r="J228" s="145"/>
      <c r="K228" s="270"/>
      <c r="L228" s="42"/>
    </row>
    <row r="229" spans="1:12" outlineLevel="1" x14ac:dyDescent="0.25">
      <c r="A229" s="40"/>
      <c r="B229" s="165" t="s">
        <v>344</v>
      </c>
      <c r="C229" s="194" t="s">
        <v>475</v>
      </c>
      <c r="D229" s="145"/>
      <c r="E229" s="369"/>
      <c r="F229" s="145"/>
      <c r="G229" s="371"/>
      <c r="H229" s="145"/>
      <c r="I229" s="374"/>
      <c r="J229" s="145"/>
      <c r="K229" s="270"/>
      <c r="L229" s="42"/>
    </row>
    <row r="230" spans="1:12" ht="30" outlineLevel="1" x14ac:dyDescent="0.25">
      <c r="A230" s="41" t="s">
        <v>1</v>
      </c>
      <c r="B230" s="165" t="s">
        <v>344</v>
      </c>
      <c r="C230" s="194" t="s">
        <v>476</v>
      </c>
      <c r="D230" s="146" t="s">
        <v>1</v>
      </c>
      <c r="E230" s="369"/>
      <c r="F230" s="145"/>
      <c r="G230" s="371"/>
      <c r="H230" s="145"/>
      <c r="I230" s="374"/>
      <c r="J230" s="145"/>
      <c r="K230" s="270"/>
      <c r="L230" s="42" t="s">
        <v>1</v>
      </c>
    </row>
    <row r="231" spans="1:12" ht="30" outlineLevel="1" x14ac:dyDescent="0.25">
      <c r="A231" s="41" t="s">
        <v>1</v>
      </c>
      <c r="B231" s="165" t="s">
        <v>344</v>
      </c>
      <c r="C231" s="194" t="s">
        <v>477</v>
      </c>
      <c r="D231" s="145"/>
      <c r="E231" s="369"/>
      <c r="F231" s="145"/>
      <c r="G231" s="371"/>
      <c r="H231" s="145"/>
      <c r="I231" s="374"/>
      <c r="J231" s="145"/>
      <c r="K231" s="270"/>
      <c r="L231" s="42"/>
    </row>
    <row r="232" spans="1:12" ht="30" outlineLevel="1" x14ac:dyDescent="0.25">
      <c r="A232" s="41" t="s">
        <v>1</v>
      </c>
      <c r="B232" s="165" t="s">
        <v>344</v>
      </c>
      <c r="C232" s="194" t="s">
        <v>478</v>
      </c>
      <c r="D232" s="145"/>
      <c r="E232" s="369"/>
      <c r="F232" s="145"/>
      <c r="G232" s="371"/>
      <c r="H232" s="145"/>
      <c r="I232" s="374"/>
      <c r="J232" s="145"/>
      <c r="K232" s="270"/>
      <c r="L232" s="42"/>
    </row>
    <row r="233" spans="1:12" ht="30" outlineLevel="1" x14ac:dyDescent="0.25">
      <c r="A233" s="41" t="s">
        <v>1</v>
      </c>
      <c r="B233" s="165" t="s">
        <v>344</v>
      </c>
      <c r="C233" s="194" t="s">
        <v>479</v>
      </c>
      <c r="D233" s="145"/>
      <c r="E233" s="369"/>
      <c r="F233" s="145"/>
      <c r="G233" s="371"/>
      <c r="H233" s="145"/>
      <c r="I233" s="374"/>
      <c r="J233" s="145"/>
      <c r="K233" s="270"/>
      <c r="L233" s="42"/>
    </row>
    <row r="234" spans="1:12" outlineLevel="1" x14ac:dyDescent="0.25">
      <c r="A234" s="41"/>
      <c r="B234" s="165"/>
      <c r="C234" s="194" t="s">
        <v>482</v>
      </c>
      <c r="D234" s="145"/>
      <c r="E234" s="369"/>
      <c r="F234" s="145"/>
      <c r="G234" s="371"/>
      <c r="H234" s="145"/>
      <c r="I234" s="374"/>
      <c r="J234" s="145"/>
      <c r="K234" s="270"/>
      <c r="L234" s="42"/>
    </row>
    <row r="235" spans="1:12" ht="30" outlineLevel="1" x14ac:dyDescent="0.25">
      <c r="A235" s="41" t="s">
        <v>1</v>
      </c>
      <c r="B235" s="165" t="s">
        <v>344</v>
      </c>
      <c r="C235" s="194" t="s">
        <v>480</v>
      </c>
      <c r="D235" s="145"/>
      <c r="E235" s="369"/>
      <c r="F235" s="145"/>
      <c r="G235" s="371"/>
      <c r="H235" s="145"/>
      <c r="I235" s="374"/>
      <c r="J235" s="145"/>
      <c r="K235" s="270"/>
      <c r="L235" s="42"/>
    </row>
    <row r="236" spans="1:12" ht="30.75" outlineLevel="1" thickBot="1" x14ac:dyDescent="0.3">
      <c r="A236" s="41" t="s">
        <v>1</v>
      </c>
      <c r="B236" s="169" t="s">
        <v>344</v>
      </c>
      <c r="C236" s="218" t="s">
        <v>481</v>
      </c>
      <c r="D236" s="170"/>
      <c r="E236" s="370"/>
      <c r="F236" s="170"/>
      <c r="G236" s="372"/>
      <c r="H236" s="170"/>
      <c r="I236" s="375"/>
      <c r="J236" s="170"/>
      <c r="K236" s="271"/>
      <c r="L236" s="42"/>
    </row>
    <row r="237" spans="1:12" ht="15.75" thickBot="1" x14ac:dyDescent="0.3">
      <c r="A237" s="41"/>
      <c r="B237" s="176"/>
      <c r="C237" s="203" t="str">
        <f>"Gesamtpreis Pos. " &amp; B41 &amp; " " &amp; C41 &amp; " (netto)"</f>
        <v>Gesamtpreis Pos. 1.4 Urologische Röntgeneinheit (netto)</v>
      </c>
      <c r="D237" s="204"/>
      <c r="E237" s="251"/>
      <c r="F237" s="204"/>
      <c r="G237" s="205"/>
      <c r="H237" s="204"/>
      <c r="I237" s="254"/>
      <c r="J237" s="204"/>
      <c r="K237" s="271"/>
      <c r="L237" s="42"/>
    </row>
  </sheetData>
  <sheetProtection algorithmName="SHA-512" hashValue="CjVUe03HtALu6EBGV+LRrHmLiNNyDjN3UeBBerENISTRUx5IHAqEoA6dLN5Dl9P2Nh5HUqCPTr/Bv4lH3gSohw==" saltValue="Z28eDtcuMvLcTetM58ZlKg==" spinCount="100000" sheet="1" objects="1" scenarios="1" formatColumns="0" formatRows="0" selectLockedCells="1"/>
  <mergeCells count="26">
    <mergeCell ref="E16:E23"/>
    <mergeCell ref="G16:G23"/>
    <mergeCell ref="I16:I23"/>
    <mergeCell ref="G186:G204"/>
    <mergeCell ref="I186:I204"/>
    <mergeCell ref="E139:E147"/>
    <mergeCell ref="I139:I147"/>
    <mergeCell ref="E47:E70"/>
    <mergeCell ref="G47:G70"/>
    <mergeCell ref="I47:I70"/>
    <mergeCell ref="E92:E101"/>
    <mergeCell ref="G92:G101"/>
    <mergeCell ref="I92:I101"/>
    <mergeCell ref="E227:E236"/>
    <mergeCell ref="G227:G236"/>
    <mergeCell ref="I227:I236"/>
    <mergeCell ref="E115:E122"/>
    <mergeCell ref="G115:G122"/>
    <mergeCell ref="I115:I122"/>
    <mergeCell ref="E123:E138"/>
    <mergeCell ref="G123:G138"/>
    <mergeCell ref="I123:I138"/>
    <mergeCell ref="E186:E204"/>
    <mergeCell ref="E222:E225"/>
    <mergeCell ref="I222:I225"/>
    <mergeCell ref="G222:G225"/>
  </mergeCells>
  <phoneticPr fontId="40" type="noConversion"/>
  <conditionalFormatting sqref="C8:C13">
    <cfRule type="expression" dxfId="71" priority="10">
      <formula>AND($C8="KO",$D8="Nein")</formula>
    </cfRule>
    <cfRule type="expression" dxfId="70" priority="11">
      <formula>$C8="KO"</formula>
    </cfRule>
  </conditionalFormatting>
  <conditionalFormatting sqref="C16:C26">
    <cfRule type="expression" dxfId="69" priority="37">
      <formula>AND($C16="KO",$D16="Nein")</formula>
    </cfRule>
    <cfRule type="expression" dxfId="68" priority="38">
      <formula>$C16="KO"</formula>
    </cfRule>
  </conditionalFormatting>
  <conditionalFormatting sqref="C28:C36">
    <cfRule type="expression" dxfId="67" priority="532">
      <formula>AND($C28="KO",$D28="Nein")</formula>
    </cfRule>
    <cfRule type="expression" dxfId="66" priority="533">
      <formula>$C28="KO"</formula>
    </cfRule>
  </conditionalFormatting>
  <conditionalFormatting sqref="C38:C40">
    <cfRule type="expression" dxfId="65" priority="550">
      <formula>$C38="KO"</formula>
    </cfRule>
    <cfRule type="expression" dxfId="64" priority="549">
      <formula>AND($C38="KO",$D38="Nein")</formula>
    </cfRule>
  </conditionalFormatting>
  <conditionalFormatting sqref="C42:C70">
    <cfRule type="expression" dxfId="63" priority="458">
      <formula>$C42="KO"</formula>
    </cfRule>
    <cfRule type="expression" dxfId="62" priority="457">
      <formula>AND($C42="KO",$D42="Nein")</formula>
    </cfRule>
  </conditionalFormatting>
  <conditionalFormatting sqref="C72:C237">
    <cfRule type="expression" dxfId="61" priority="39">
      <formula>AND($C72="KO",$D72="Nein")</formula>
    </cfRule>
    <cfRule type="expression" dxfId="60" priority="40">
      <formula>$C72="KO"</formula>
    </cfRule>
  </conditionalFormatting>
  <conditionalFormatting sqref="E1:E5">
    <cfRule type="cellIs" dxfId="59" priority="1460" operator="equal">
      <formula>"Wertungsfrage"</formula>
    </cfRule>
    <cfRule type="cellIs" dxfId="58" priority="1462" operator="equal">
      <formula>"Muss-Kriterium"</formula>
    </cfRule>
    <cfRule type="cellIs" dxfId="57" priority="1461" operator="equal">
      <formula>"Information"</formula>
    </cfRule>
  </conditionalFormatting>
  <conditionalFormatting sqref="E7:E16">
    <cfRule type="cellIs" dxfId="56" priority="2" operator="equal">
      <formula>"Information"</formula>
    </cfRule>
    <cfRule type="cellIs" dxfId="55" priority="3" operator="equal">
      <formula>"Muss-Kriterium"</formula>
    </cfRule>
    <cfRule type="cellIs" dxfId="54" priority="1" operator="equal">
      <formula>"Wertungsfrage"</formula>
    </cfRule>
  </conditionalFormatting>
  <conditionalFormatting sqref="E24:E47">
    <cfRule type="cellIs" dxfId="53" priority="27" operator="equal">
      <formula>"Information"</formula>
    </cfRule>
    <cfRule type="cellIs" dxfId="52" priority="28" operator="equal">
      <formula>"Muss-Kriterium"</formula>
    </cfRule>
    <cfRule type="cellIs" dxfId="51" priority="26" operator="equal">
      <formula>"Wertungsfrage"</formula>
    </cfRule>
  </conditionalFormatting>
  <conditionalFormatting sqref="E71:E92">
    <cfRule type="cellIs" dxfId="50" priority="41" operator="equal">
      <formula>"Wertungsfrage"</formula>
    </cfRule>
    <cfRule type="cellIs" dxfId="49" priority="42" operator="equal">
      <formula>"Information"</formula>
    </cfRule>
    <cfRule type="cellIs" dxfId="48" priority="43" operator="equal">
      <formula>"Muss-Kriterium"</formula>
    </cfRule>
  </conditionalFormatting>
  <conditionalFormatting sqref="E102:E115">
    <cfRule type="cellIs" dxfId="47" priority="46" operator="equal">
      <formula>"Muss-Kriterium"</formula>
    </cfRule>
    <cfRule type="cellIs" dxfId="46" priority="45" operator="equal">
      <formula>"Information"</formula>
    </cfRule>
    <cfRule type="cellIs" dxfId="45" priority="44" operator="equal">
      <formula>"Wertungsfrage"</formula>
    </cfRule>
  </conditionalFormatting>
  <conditionalFormatting sqref="E123">
    <cfRule type="cellIs" dxfId="44" priority="49" operator="equal">
      <formula>"Muss-Kriterium"</formula>
    </cfRule>
    <cfRule type="cellIs" dxfId="43" priority="48" operator="equal">
      <formula>"Information"</formula>
    </cfRule>
    <cfRule type="cellIs" dxfId="42" priority="47" operator="equal">
      <formula>"Wertungsfrage"</formula>
    </cfRule>
  </conditionalFormatting>
  <conditionalFormatting sqref="E139">
    <cfRule type="cellIs" dxfId="41" priority="52" operator="equal">
      <formula>"Muss-Kriterium"</formula>
    </cfRule>
    <cfRule type="cellIs" dxfId="40" priority="50" operator="equal">
      <formula>"Wertungsfrage"</formula>
    </cfRule>
    <cfRule type="cellIs" dxfId="39" priority="51" operator="equal">
      <formula>"Information"</formula>
    </cfRule>
  </conditionalFormatting>
  <conditionalFormatting sqref="E148:E186">
    <cfRule type="cellIs" dxfId="38" priority="149" operator="equal">
      <formula>"Wertungsfrage"</formula>
    </cfRule>
    <cfRule type="cellIs" dxfId="37" priority="151" operator="equal">
      <formula>"Muss-Kriterium"</formula>
    </cfRule>
    <cfRule type="cellIs" dxfId="36" priority="150" operator="equal">
      <formula>"Information"</formula>
    </cfRule>
  </conditionalFormatting>
  <conditionalFormatting sqref="E205:E222">
    <cfRule type="cellIs" dxfId="35" priority="53" operator="equal">
      <formula>"Wertungsfrage"</formula>
    </cfRule>
    <cfRule type="cellIs" dxfId="34" priority="54" operator="equal">
      <formula>"Information"</formula>
    </cfRule>
    <cfRule type="cellIs" dxfId="33" priority="55" operator="equal">
      <formula>"Muss-Kriterium"</formula>
    </cfRule>
  </conditionalFormatting>
  <conditionalFormatting sqref="E226:E227">
    <cfRule type="cellIs" dxfId="32" priority="88" operator="equal">
      <formula>"Wertungsfrage"</formula>
    </cfRule>
    <cfRule type="cellIs" dxfId="31" priority="89" operator="equal">
      <formula>"Information"</formula>
    </cfRule>
    <cfRule type="cellIs" dxfId="30" priority="90" operator="equal">
      <formula>"Muss-Kriterium"</formula>
    </cfRule>
  </conditionalFormatting>
  <conditionalFormatting sqref="E237:E1048576">
    <cfRule type="cellIs" dxfId="29" priority="75" operator="equal">
      <formula>"Wertungsfrage"</formula>
    </cfRule>
    <cfRule type="cellIs" dxfId="28" priority="76" operator="equal">
      <formula>"Information"</formula>
    </cfRule>
    <cfRule type="cellIs" dxfId="27" priority="77" operator="equal">
      <formula>"Muss-Kriterium"</formula>
    </cfRule>
  </conditionalFormatting>
  <dataValidations count="4">
    <dataValidation type="list" showInputMessage="1" showErrorMessage="1" sqref="E36 E38 E16 E40 E26 E148:E186 E139 E123 E24 E102:E115 E226:E227 E28:E34 E8 E10:E13 E71:E92 E205:E222 E42:E47" xr:uid="{25426F57-CCFF-49BB-BD1E-469B95E1BD21}">
      <formula1>"Information,Muss-Kriterium,Wertungsfrage"</formula1>
    </dataValidation>
    <dataValidation type="list" allowBlank="1" showInputMessage="1" showErrorMessage="1" sqref="G40 G38 G36 G26 G16 G8 G147:G186 G139 G123 G102:G115 G226:G227 G24 G28:G34 G10:G11 G71:G92 G205:G215 G218:G222 G42:G47" xr:uid="{77184A38-D9B7-49D5-A1C9-CC6D6DC41448}">
      <formula1>"Ja, Nein"</formula1>
    </dataValidation>
    <dataValidation type="list" allowBlank="1" showInputMessage="1" showErrorMessage="1" sqref="G216" xr:uid="{82150F13-56F1-4C55-B5B1-5FB8C5FEFA51}">
      <formula1>"mittels Lichtvisier und Laserkreuz, nur mit Lichtvisier, nur mit Laserkreuz,"</formula1>
    </dataValidation>
    <dataValidation type="list" allowBlank="1" showInputMessage="1" showErrorMessage="1" sqref="G217" xr:uid="{6F2285A6-6EDC-4208-9458-64948F9F27D6}">
      <formula1>"Darstellung der Blendenstellung im letzten Durchleuchtungsbild und Berücksichtigung der reale Bewegungen des Tisches und Patienten, Darstellung der Blendenstellung im letzten Durchleuchtungsbild, Sonstige Form der strahlungsfreien Einblendung"</formula1>
    </dataValidation>
  </dataValidations>
  <pageMargins left="0.7" right="0.7" top="0.78740157499999996" bottom="0.78740157499999996" header="0.3" footer="0.3"/>
  <pageSetup paperSize="9"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0E8-416F-4144-AA72-2A8E0AA2078B}">
  <dimension ref="A1:L83"/>
  <sheetViews>
    <sheetView zoomScale="85" zoomScaleNormal="85" workbookViewId="0">
      <selection activeCell="G8" sqref="G8"/>
    </sheetView>
  </sheetViews>
  <sheetFormatPr baseColWidth="10" defaultColWidth="11.42578125" defaultRowHeight="15" outlineLevelRow="1" x14ac:dyDescent="0.25"/>
  <cols>
    <col min="1" max="1" width="2.42578125" style="4" customWidth="1"/>
    <col min="2" max="2" width="6" style="4" customWidth="1"/>
    <col min="3" max="3" width="136.140625" style="4" customWidth="1"/>
    <col min="4" max="4" width="1.5703125" style="4" customWidth="1"/>
    <col min="5" max="5" width="21.42578125" style="4" customWidth="1"/>
    <col min="6" max="6" width="1.5703125" style="4" customWidth="1"/>
    <col min="7" max="7" width="17.42578125" style="260" customWidth="1"/>
    <col min="8" max="8" width="1.5703125" style="4" customWidth="1"/>
    <col min="9" max="9" width="36.5703125" style="4" customWidth="1"/>
    <col min="10" max="10" width="1.42578125" style="4" customWidth="1"/>
    <col min="11" max="11" width="1.5703125" style="4" customWidth="1"/>
    <col min="12" max="12" width="65.42578125" style="4" customWidth="1"/>
    <col min="13" max="16384" width="11.42578125" style="4"/>
  </cols>
  <sheetData>
    <row r="1" spans="1:12" s="3" customFormat="1" x14ac:dyDescent="0.25">
      <c r="G1" s="259"/>
      <c r="L1" s="4"/>
    </row>
    <row r="2" spans="1:12" ht="19.5" x14ac:dyDescent="0.25">
      <c r="A2" s="10"/>
      <c r="B2" s="11" t="s">
        <v>490</v>
      </c>
      <c r="C2" s="289"/>
      <c r="D2" s="8"/>
      <c r="E2" s="8"/>
      <c r="F2" s="8"/>
      <c r="G2" s="261"/>
      <c r="H2" s="8"/>
      <c r="I2" s="8"/>
      <c r="J2" s="8"/>
      <c r="K2" s="8"/>
    </row>
    <row r="3" spans="1:12" ht="19.5" x14ac:dyDescent="0.25">
      <c r="A3" s="10"/>
      <c r="B3" s="8" t="s">
        <v>204</v>
      </c>
      <c r="C3" s="289"/>
      <c r="D3" s="8"/>
      <c r="E3" s="8"/>
      <c r="F3" s="8"/>
      <c r="G3" s="261"/>
      <c r="H3" s="8"/>
      <c r="I3" s="8"/>
      <c r="J3" s="8"/>
      <c r="K3" s="8"/>
    </row>
    <row r="4" spans="1:12" ht="19.5" x14ac:dyDescent="0.25">
      <c r="A4" s="15"/>
      <c r="B4" s="12"/>
      <c r="C4" s="152"/>
      <c r="D4" s="11"/>
      <c r="E4" s="11"/>
      <c r="F4" s="11"/>
      <c r="G4" s="262"/>
      <c r="H4" s="11"/>
      <c r="I4" s="11"/>
      <c r="J4" s="11"/>
      <c r="K4" s="11"/>
    </row>
    <row r="5" spans="1:12" s="2" customFormat="1" ht="15.75" thickBot="1" x14ac:dyDescent="0.3">
      <c r="G5" s="264"/>
      <c r="L5" s="4"/>
    </row>
    <row r="6" spans="1:12" ht="15.75" thickBot="1" x14ac:dyDescent="0.3">
      <c r="A6" s="41"/>
      <c r="B6" s="290" t="s">
        <v>205</v>
      </c>
      <c r="C6" s="291" t="s">
        <v>206</v>
      </c>
      <c r="D6" s="292"/>
      <c r="E6" s="160"/>
      <c r="F6" s="162"/>
      <c r="G6" s="277"/>
      <c r="H6" s="161"/>
      <c r="I6" s="160"/>
      <c r="J6" s="293"/>
      <c r="K6" s="42"/>
    </row>
    <row r="7" spans="1:12" ht="30" x14ac:dyDescent="0.25">
      <c r="A7" s="41" t="s">
        <v>1</v>
      </c>
      <c r="B7" s="290" t="s">
        <v>208</v>
      </c>
      <c r="C7" s="291" t="s">
        <v>207</v>
      </c>
      <c r="D7" s="292"/>
      <c r="E7" s="160" t="s">
        <v>4</v>
      </c>
      <c r="F7" s="162"/>
      <c r="G7" s="277" t="s">
        <v>11</v>
      </c>
      <c r="H7" s="161"/>
      <c r="I7" s="160" t="s">
        <v>13</v>
      </c>
      <c r="J7" s="293"/>
      <c r="K7" s="42"/>
    </row>
    <row r="8" spans="1:12" ht="240" outlineLevel="1" x14ac:dyDescent="0.25">
      <c r="A8" s="41" t="s">
        <v>1</v>
      </c>
      <c r="B8" s="294"/>
      <c r="C8" s="295" t="s">
        <v>530</v>
      </c>
      <c r="D8" s="296"/>
      <c r="E8" s="288" t="s">
        <v>10</v>
      </c>
      <c r="F8" s="145"/>
      <c r="G8" s="282"/>
      <c r="H8" s="145"/>
      <c r="I8" s="297" t="str">
        <f>IF(E8="Muss-Kriterium",
IF(G8="Ja","Kein Ausschluss",
IF(G8="Nein","Ausschluss","Ausschluss da Angabe fehlt")
),
"")</f>
        <v/>
      </c>
      <c r="J8" s="298"/>
      <c r="K8" s="42"/>
    </row>
    <row r="9" spans="1:12" ht="150" outlineLevel="1" x14ac:dyDescent="0.25">
      <c r="A9" s="41" t="s">
        <v>1</v>
      </c>
      <c r="B9" s="294"/>
      <c r="C9" s="299" t="s">
        <v>213</v>
      </c>
      <c r="D9" s="296"/>
      <c r="E9" s="288" t="s">
        <v>10</v>
      </c>
      <c r="F9" s="145"/>
      <c r="G9" s="151"/>
      <c r="H9" s="145"/>
      <c r="I9" s="297" t="str">
        <f t="shared" ref="I9:I60" si="0">IF(E9="Muss-Kriterium",
IF(G9="Ja","Kein Ausschluss",
IF(G9="Nein","Ausschluss","Ausschluss da Angabe fehlt")
),
"")</f>
        <v/>
      </c>
      <c r="J9" s="298"/>
      <c r="K9" s="42"/>
    </row>
    <row r="10" spans="1:12" ht="195" outlineLevel="1" x14ac:dyDescent="0.25">
      <c r="A10" s="41" t="s">
        <v>1</v>
      </c>
      <c r="B10" s="294"/>
      <c r="C10" s="299" t="s">
        <v>494</v>
      </c>
      <c r="D10" s="296"/>
      <c r="E10" s="288" t="s">
        <v>10</v>
      </c>
      <c r="F10" s="145"/>
      <c r="G10" s="151"/>
      <c r="H10" s="145"/>
      <c r="I10" s="297" t="str">
        <f t="shared" si="0"/>
        <v/>
      </c>
      <c r="J10" s="298"/>
      <c r="K10" s="42"/>
    </row>
    <row r="11" spans="1:12" ht="90" outlineLevel="1" x14ac:dyDescent="0.25">
      <c r="A11" s="41"/>
      <c r="B11" s="294"/>
      <c r="C11" s="299" t="s">
        <v>212</v>
      </c>
      <c r="D11" s="296"/>
      <c r="E11" s="288" t="s">
        <v>6</v>
      </c>
      <c r="F11" s="145"/>
      <c r="G11" s="283"/>
      <c r="H11" s="145"/>
      <c r="I11" s="297" t="str">
        <f t="shared" si="0"/>
        <v>Ausschluss da Angabe fehlt</v>
      </c>
      <c r="J11" s="298"/>
      <c r="K11" s="42"/>
    </row>
    <row r="12" spans="1:12" ht="120" outlineLevel="1" x14ac:dyDescent="0.25">
      <c r="A12" s="41"/>
      <c r="B12" s="294"/>
      <c r="C12" s="299" t="s">
        <v>493</v>
      </c>
      <c r="D12" s="296"/>
      <c r="E12" s="288" t="s">
        <v>6</v>
      </c>
      <c r="F12" s="145"/>
      <c r="G12" s="283"/>
      <c r="H12" s="145"/>
      <c r="I12" s="297" t="str">
        <f t="shared" si="0"/>
        <v>Ausschluss da Angabe fehlt</v>
      </c>
      <c r="J12" s="298"/>
      <c r="K12" s="42"/>
    </row>
    <row r="13" spans="1:12" ht="165.75" outlineLevel="1" thickBot="1" x14ac:dyDescent="0.3">
      <c r="A13" s="41"/>
      <c r="B13" s="300"/>
      <c r="C13" s="301" t="s">
        <v>211</v>
      </c>
      <c r="D13" s="302"/>
      <c r="E13" s="303" t="s">
        <v>10</v>
      </c>
      <c r="F13" s="170"/>
      <c r="G13" s="171"/>
      <c r="H13" s="170"/>
      <c r="I13" s="304" t="str">
        <f t="shared" si="0"/>
        <v/>
      </c>
      <c r="J13" s="305"/>
      <c r="K13" s="42"/>
    </row>
    <row r="14" spans="1:12" ht="23.25" customHeight="1" x14ac:dyDescent="0.25">
      <c r="A14" s="41"/>
      <c r="B14" s="290" t="s">
        <v>209</v>
      </c>
      <c r="C14" s="291" t="s">
        <v>210</v>
      </c>
      <c r="D14" s="306"/>
      <c r="E14" s="160"/>
      <c r="F14" s="182"/>
      <c r="G14" s="277"/>
      <c r="H14" s="307"/>
      <c r="I14" s="160" t="str">
        <f t="shared" si="0"/>
        <v/>
      </c>
      <c r="J14" s="308"/>
      <c r="K14" s="42"/>
    </row>
    <row r="15" spans="1:12" ht="45" x14ac:dyDescent="0.25">
      <c r="A15" s="40"/>
      <c r="B15" s="309" t="s">
        <v>285</v>
      </c>
      <c r="C15" s="310" t="s">
        <v>284</v>
      </c>
      <c r="D15" s="311"/>
      <c r="E15" s="312"/>
      <c r="F15" s="313"/>
      <c r="G15" s="190"/>
      <c r="H15" s="313"/>
      <c r="I15" s="314"/>
      <c r="J15" s="315"/>
      <c r="K15" s="42"/>
    </row>
    <row r="16" spans="1:12" ht="135" outlineLevel="1" x14ac:dyDescent="0.25">
      <c r="A16" s="40"/>
      <c r="B16" s="316" t="s">
        <v>214</v>
      </c>
      <c r="C16" s="317" t="s">
        <v>283</v>
      </c>
      <c r="D16" s="311"/>
      <c r="E16" s="312" t="s">
        <v>6</v>
      </c>
      <c r="F16" s="313"/>
      <c r="G16" s="183"/>
      <c r="H16" s="313"/>
      <c r="I16" s="314" t="str">
        <f t="shared" si="0"/>
        <v>Ausschluss da Angabe fehlt</v>
      </c>
      <c r="J16" s="315"/>
      <c r="K16" s="42"/>
    </row>
    <row r="17" spans="1:11" ht="45" x14ac:dyDescent="0.25">
      <c r="A17" s="40"/>
      <c r="B17" s="309" t="s">
        <v>215</v>
      </c>
      <c r="C17" s="310" t="s">
        <v>287</v>
      </c>
      <c r="D17" s="311"/>
      <c r="E17" s="312"/>
      <c r="F17" s="313"/>
      <c r="G17" s="190"/>
      <c r="H17" s="313"/>
      <c r="I17" s="314"/>
      <c r="J17" s="315"/>
      <c r="K17" s="42"/>
    </row>
    <row r="18" spans="1:11" ht="165" outlineLevel="1" x14ac:dyDescent="0.25">
      <c r="A18" s="40"/>
      <c r="B18" s="316" t="s">
        <v>215</v>
      </c>
      <c r="C18" s="317" t="s">
        <v>286</v>
      </c>
      <c r="D18" s="311"/>
      <c r="E18" s="312" t="s">
        <v>6</v>
      </c>
      <c r="F18" s="313"/>
      <c r="G18" s="183"/>
      <c r="H18" s="313"/>
      <c r="I18" s="314" t="str">
        <f t="shared" si="0"/>
        <v>Ausschluss da Angabe fehlt</v>
      </c>
      <c r="J18" s="315"/>
      <c r="K18" s="42"/>
    </row>
    <row r="19" spans="1:11" ht="45" x14ac:dyDescent="0.25">
      <c r="A19" s="40"/>
      <c r="B19" s="318" t="s">
        <v>216</v>
      </c>
      <c r="C19" s="319" t="s">
        <v>217</v>
      </c>
      <c r="D19" s="320"/>
      <c r="E19" s="321"/>
      <c r="F19" s="2"/>
      <c r="G19" s="151"/>
      <c r="H19" s="2"/>
      <c r="I19" s="322" t="str">
        <f t="shared" si="0"/>
        <v/>
      </c>
      <c r="J19" s="323"/>
      <c r="K19" s="42"/>
    </row>
    <row r="20" spans="1:11" ht="60" outlineLevel="1" x14ac:dyDescent="0.25">
      <c r="A20" s="40"/>
      <c r="B20" s="294" t="s">
        <v>216</v>
      </c>
      <c r="C20" s="319" t="s">
        <v>218</v>
      </c>
      <c r="D20" s="42"/>
      <c r="E20" s="288" t="s">
        <v>6</v>
      </c>
      <c r="G20" s="150"/>
      <c r="I20" s="297" t="str">
        <f t="shared" si="0"/>
        <v>Ausschluss da Angabe fehlt</v>
      </c>
      <c r="J20" s="324"/>
      <c r="K20" s="42"/>
    </row>
    <row r="21" spans="1:11" ht="300" outlineLevel="1" x14ac:dyDescent="0.25">
      <c r="A21" s="40"/>
      <c r="B21" s="294" t="s">
        <v>216</v>
      </c>
      <c r="C21" s="319" t="s">
        <v>219</v>
      </c>
      <c r="D21" s="42"/>
      <c r="E21" s="288" t="s">
        <v>6</v>
      </c>
      <c r="G21" s="283"/>
      <c r="I21" s="297" t="str">
        <f t="shared" si="0"/>
        <v>Ausschluss da Angabe fehlt</v>
      </c>
      <c r="J21" s="324"/>
      <c r="K21" s="42"/>
    </row>
    <row r="22" spans="1:11" ht="90" outlineLevel="1" x14ac:dyDescent="0.25">
      <c r="A22" s="40"/>
      <c r="B22" s="294" t="s">
        <v>216</v>
      </c>
      <c r="C22" s="319" t="s">
        <v>526</v>
      </c>
      <c r="D22" s="42"/>
      <c r="E22" s="288" t="s">
        <v>6</v>
      </c>
      <c r="G22" s="150"/>
      <c r="I22" s="297" t="str">
        <f t="shared" si="0"/>
        <v>Ausschluss da Angabe fehlt</v>
      </c>
      <c r="J22" s="324"/>
      <c r="K22" s="42"/>
    </row>
    <row r="23" spans="1:11" ht="135" outlineLevel="1" x14ac:dyDescent="0.25">
      <c r="A23" s="40"/>
      <c r="B23" s="294" t="s">
        <v>216</v>
      </c>
      <c r="C23" s="319" t="s">
        <v>499</v>
      </c>
      <c r="D23" s="42"/>
      <c r="E23" s="288" t="s">
        <v>6</v>
      </c>
      <c r="G23" s="283"/>
      <c r="I23" s="297" t="str">
        <f t="shared" si="0"/>
        <v>Ausschluss da Angabe fehlt</v>
      </c>
      <c r="J23" s="324"/>
      <c r="K23" s="42"/>
    </row>
    <row r="24" spans="1:11" ht="372.75" outlineLevel="1" x14ac:dyDescent="0.25">
      <c r="A24" s="40"/>
      <c r="B24" s="294" t="s">
        <v>216</v>
      </c>
      <c r="C24" s="319" t="s">
        <v>220</v>
      </c>
      <c r="D24" s="42"/>
      <c r="E24" s="288" t="s">
        <v>6</v>
      </c>
      <c r="G24" s="283"/>
      <c r="I24" s="297" t="str">
        <f t="shared" si="0"/>
        <v>Ausschluss da Angabe fehlt</v>
      </c>
      <c r="J24" s="324"/>
      <c r="K24" s="42"/>
    </row>
    <row r="25" spans="1:11" ht="117.75" outlineLevel="1" x14ac:dyDescent="0.25">
      <c r="A25" s="40"/>
      <c r="B25" s="325" t="s">
        <v>216</v>
      </c>
      <c r="C25" s="319" t="s">
        <v>221</v>
      </c>
      <c r="D25" s="326"/>
      <c r="E25" s="327" t="s">
        <v>6</v>
      </c>
      <c r="F25" s="3"/>
      <c r="G25" s="150"/>
      <c r="H25" s="3"/>
      <c r="I25" s="328" t="str">
        <f t="shared" si="0"/>
        <v>Ausschluss da Angabe fehlt</v>
      </c>
      <c r="J25" s="329"/>
      <c r="K25" s="42"/>
    </row>
    <row r="26" spans="1:11" ht="45" outlineLevel="1" x14ac:dyDescent="0.25">
      <c r="A26" s="40"/>
      <c r="B26" s="330" t="s">
        <v>216</v>
      </c>
      <c r="C26" s="331" t="s">
        <v>222</v>
      </c>
      <c r="D26" s="332"/>
      <c r="E26" s="333"/>
      <c r="F26" s="334"/>
      <c r="G26" s="184"/>
      <c r="H26" s="334"/>
      <c r="I26" s="335" t="str">
        <f t="shared" si="0"/>
        <v/>
      </c>
      <c r="J26" s="336"/>
      <c r="K26" s="42"/>
    </row>
    <row r="27" spans="1:11" ht="60" outlineLevel="1" x14ac:dyDescent="0.25">
      <c r="A27" s="40"/>
      <c r="B27" s="294" t="s">
        <v>216</v>
      </c>
      <c r="C27" s="319" t="s">
        <v>224</v>
      </c>
      <c r="D27" s="42"/>
      <c r="E27" s="288" t="s">
        <v>10</v>
      </c>
      <c r="G27" s="283"/>
      <c r="I27" s="297" t="s">
        <v>223</v>
      </c>
      <c r="J27" s="324"/>
      <c r="K27" s="42"/>
    </row>
    <row r="28" spans="1:11" ht="90" outlineLevel="1" x14ac:dyDescent="0.25">
      <c r="A28" s="40"/>
      <c r="B28" s="294" t="s">
        <v>216</v>
      </c>
      <c r="C28" s="319" t="s">
        <v>225</v>
      </c>
      <c r="D28" s="42"/>
      <c r="E28" s="288" t="s">
        <v>10</v>
      </c>
      <c r="G28" s="283"/>
      <c r="I28" s="297" t="s">
        <v>223</v>
      </c>
      <c r="J28" s="324"/>
      <c r="K28" s="42"/>
    </row>
    <row r="29" spans="1:11" ht="75" outlineLevel="1" x14ac:dyDescent="0.25">
      <c r="A29" s="40"/>
      <c r="B29" s="337" t="s">
        <v>216</v>
      </c>
      <c r="C29" s="338" t="s">
        <v>226</v>
      </c>
      <c r="D29" s="339"/>
      <c r="E29" s="340" t="s">
        <v>10</v>
      </c>
      <c r="F29" s="341"/>
      <c r="G29" s="284"/>
      <c r="H29" s="341"/>
      <c r="I29" s="342" t="s">
        <v>223</v>
      </c>
      <c r="J29" s="343"/>
      <c r="K29" s="42"/>
    </row>
    <row r="30" spans="1:11" ht="45" outlineLevel="1" x14ac:dyDescent="0.25">
      <c r="A30" s="40"/>
      <c r="B30" s="330" t="s">
        <v>216</v>
      </c>
      <c r="C30" s="331" t="s">
        <v>227</v>
      </c>
      <c r="D30" s="332"/>
      <c r="E30" s="333"/>
      <c r="F30" s="334"/>
      <c r="G30" s="184"/>
      <c r="H30" s="334"/>
      <c r="I30" s="335" t="str">
        <f t="shared" si="0"/>
        <v/>
      </c>
      <c r="J30" s="336"/>
      <c r="K30" s="42"/>
    </row>
    <row r="31" spans="1:11" outlineLevel="1" x14ac:dyDescent="0.25">
      <c r="A31" s="40"/>
      <c r="B31" s="294" t="s">
        <v>216</v>
      </c>
      <c r="C31" s="319" t="s">
        <v>231</v>
      </c>
      <c r="D31" s="42"/>
      <c r="E31" s="288" t="s">
        <v>10</v>
      </c>
      <c r="G31" s="283"/>
      <c r="I31" s="297" t="s">
        <v>232</v>
      </c>
      <c r="J31" s="324"/>
      <c r="K31" s="42"/>
    </row>
    <row r="32" spans="1:11" outlineLevel="1" x14ac:dyDescent="0.25">
      <c r="A32" s="40"/>
      <c r="B32" s="294" t="s">
        <v>216</v>
      </c>
      <c r="C32" s="319" t="s">
        <v>228</v>
      </c>
      <c r="D32" s="42"/>
      <c r="E32" s="288" t="s">
        <v>10</v>
      </c>
      <c r="G32" s="283"/>
      <c r="I32" s="297" t="str">
        <f>IF(E32="Muss-Kriterium",
IF(G32="Ja","Kein Ausschluss",
IF(G32="Nein","Ausschluss","Ausschluss da Angabe fehlt")
),
"")</f>
        <v/>
      </c>
      <c r="J32" s="324"/>
      <c r="K32" s="42"/>
    </row>
    <row r="33" spans="1:11" ht="30" outlineLevel="1" x14ac:dyDescent="0.25">
      <c r="A33" s="40"/>
      <c r="B33" s="294" t="s">
        <v>216</v>
      </c>
      <c r="C33" s="319" t="s">
        <v>229</v>
      </c>
      <c r="D33" s="42"/>
      <c r="E33" s="288" t="s">
        <v>10</v>
      </c>
      <c r="G33" s="283"/>
      <c r="I33" s="297" t="str">
        <f>IF(E33="Muss-Kriterium",
IF(G33="Ja","Kein Ausschluss",
IF(G33="Nein","Ausschluss","Ausschluss da Angabe fehlt")
),
"")</f>
        <v/>
      </c>
      <c r="J33" s="324"/>
      <c r="K33" s="42"/>
    </row>
    <row r="34" spans="1:11" outlineLevel="1" x14ac:dyDescent="0.25">
      <c r="A34" s="40"/>
      <c r="B34" s="337" t="s">
        <v>216</v>
      </c>
      <c r="C34" s="338" t="s">
        <v>230</v>
      </c>
      <c r="D34" s="339"/>
      <c r="E34" s="340" t="s">
        <v>10</v>
      </c>
      <c r="F34" s="341"/>
      <c r="G34" s="284"/>
      <c r="H34" s="341"/>
      <c r="I34" s="342" t="str">
        <f t="shared" si="0"/>
        <v/>
      </c>
      <c r="J34" s="343"/>
      <c r="K34" s="42"/>
    </row>
    <row r="35" spans="1:11" ht="45" x14ac:dyDescent="0.25">
      <c r="A35" s="40"/>
      <c r="B35" s="318" t="s">
        <v>233</v>
      </c>
      <c r="C35" s="344" t="s">
        <v>234</v>
      </c>
      <c r="D35" s="320"/>
      <c r="E35" s="321"/>
      <c r="F35" s="2"/>
      <c r="G35" s="151"/>
      <c r="H35" s="2"/>
      <c r="I35" s="322" t="str">
        <f t="shared" si="0"/>
        <v/>
      </c>
      <c r="J35" s="323"/>
      <c r="K35" s="42"/>
    </row>
    <row r="36" spans="1:11" ht="240" outlineLevel="1" x14ac:dyDescent="0.25">
      <c r="A36" s="40"/>
      <c r="B36" s="294" t="s">
        <v>233</v>
      </c>
      <c r="C36" s="319" t="s">
        <v>235</v>
      </c>
      <c r="D36" s="42"/>
      <c r="E36" s="288" t="s">
        <v>6</v>
      </c>
      <c r="G36" s="283"/>
      <c r="I36" s="297" t="str">
        <f t="shared" si="0"/>
        <v>Ausschluss da Angabe fehlt</v>
      </c>
      <c r="J36" s="324"/>
      <c r="K36" s="42"/>
    </row>
    <row r="37" spans="1:11" ht="45" outlineLevel="1" x14ac:dyDescent="0.25">
      <c r="A37" s="40"/>
      <c r="B37" s="294" t="s">
        <v>233</v>
      </c>
      <c r="C37" s="344" t="s">
        <v>236</v>
      </c>
      <c r="D37" s="42"/>
      <c r="E37" s="288"/>
      <c r="G37" s="151"/>
      <c r="I37" s="297" t="str">
        <f t="shared" si="0"/>
        <v/>
      </c>
      <c r="J37" s="324"/>
      <c r="K37" s="42"/>
    </row>
    <row r="38" spans="1:11" ht="30.75" outlineLevel="1" thickBot="1" x14ac:dyDescent="0.3">
      <c r="A38" s="40"/>
      <c r="B38" s="294" t="s">
        <v>233</v>
      </c>
      <c r="C38" s="319" t="s">
        <v>237</v>
      </c>
      <c r="D38" s="42"/>
      <c r="E38" s="288" t="s">
        <v>10</v>
      </c>
      <c r="G38" s="283"/>
      <c r="I38" s="297" t="s">
        <v>223</v>
      </c>
      <c r="J38" s="324"/>
      <c r="K38" s="42"/>
    </row>
    <row r="39" spans="1:11" ht="23.25" customHeight="1" x14ac:dyDescent="0.25">
      <c r="A39" s="41"/>
      <c r="B39" s="290" t="s">
        <v>238</v>
      </c>
      <c r="C39" s="291" t="s">
        <v>498</v>
      </c>
      <c r="D39" s="306"/>
      <c r="E39" s="160"/>
      <c r="F39" s="182"/>
      <c r="G39" s="277"/>
      <c r="H39" s="307"/>
      <c r="I39" s="160" t="str">
        <f t="shared" si="0"/>
        <v/>
      </c>
      <c r="J39" s="308"/>
      <c r="K39" s="42"/>
    </row>
    <row r="40" spans="1:11" ht="45" x14ac:dyDescent="0.25">
      <c r="A40" s="40"/>
      <c r="B40" s="345" t="s">
        <v>239</v>
      </c>
      <c r="C40" s="331" t="s">
        <v>240</v>
      </c>
      <c r="D40" s="332"/>
      <c r="E40" s="333"/>
      <c r="F40" s="334"/>
      <c r="G40" s="184"/>
      <c r="H40" s="334"/>
      <c r="I40" s="335" t="str">
        <f t="shared" si="0"/>
        <v/>
      </c>
      <c r="J40" s="336"/>
      <c r="K40" s="42"/>
    </row>
    <row r="41" spans="1:11" ht="60" outlineLevel="1" x14ac:dyDescent="0.25">
      <c r="A41" s="40"/>
      <c r="B41" s="337" t="s">
        <v>239</v>
      </c>
      <c r="C41" s="338" t="s">
        <v>500</v>
      </c>
      <c r="D41" s="339"/>
      <c r="E41" s="340" t="s">
        <v>6</v>
      </c>
      <c r="F41" s="341"/>
      <c r="G41" s="185"/>
      <c r="H41" s="341"/>
      <c r="I41" s="342" t="str">
        <f t="shared" si="0"/>
        <v>Ausschluss da Angabe fehlt</v>
      </c>
      <c r="J41" s="343"/>
      <c r="K41" s="42"/>
    </row>
    <row r="42" spans="1:11" ht="30" x14ac:dyDescent="0.25">
      <c r="A42" s="40"/>
      <c r="B42" s="345" t="s">
        <v>241</v>
      </c>
      <c r="C42" s="331" t="s">
        <v>501</v>
      </c>
      <c r="D42" s="332"/>
      <c r="E42" s="333"/>
      <c r="F42" s="334"/>
      <c r="G42" s="184"/>
      <c r="H42" s="334"/>
      <c r="I42" s="335" t="str">
        <f t="shared" si="0"/>
        <v/>
      </c>
      <c r="J42" s="336"/>
      <c r="K42" s="42"/>
    </row>
    <row r="43" spans="1:11" ht="30" outlineLevel="1" x14ac:dyDescent="0.25">
      <c r="A43" s="40"/>
      <c r="B43" s="294" t="s">
        <v>241</v>
      </c>
      <c r="C43" s="344" t="s">
        <v>246</v>
      </c>
      <c r="D43" s="42"/>
      <c r="E43" s="288"/>
      <c r="G43" s="151"/>
      <c r="I43" s="297" t="str">
        <f t="shared" si="0"/>
        <v/>
      </c>
      <c r="J43" s="324"/>
      <c r="K43" s="42"/>
    </row>
    <row r="44" spans="1:11" ht="30" outlineLevel="1" x14ac:dyDescent="0.25">
      <c r="A44" s="40"/>
      <c r="B44" s="294" t="s">
        <v>241</v>
      </c>
      <c r="C44" s="319" t="s">
        <v>242</v>
      </c>
      <c r="D44" s="42"/>
      <c r="E44" s="288" t="s">
        <v>10</v>
      </c>
      <c r="G44" s="285"/>
      <c r="I44" s="297" t="s">
        <v>243</v>
      </c>
      <c r="J44" s="324"/>
      <c r="K44" s="42"/>
    </row>
    <row r="45" spans="1:11" ht="30" outlineLevel="1" x14ac:dyDescent="0.25">
      <c r="A45" s="40"/>
      <c r="B45" s="294" t="s">
        <v>241</v>
      </c>
      <c r="C45" s="319" t="s">
        <v>244</v>
      </c>
      <c r="D45" s="42"/>
      <c r="E45" s="288" t="s">
        <v>10</v>
      </c>
      <c r="G45" s="283"/>
      <c r="I45" s="297" t="s">
        <v>248</v>
      </c>
      <c r="J45" s="324"/>
      <c r="K45" s="42"/>
    </row>
    <row r="46" spans="1:11" ht="30" outlineLevel="1" x14ac:dyDescent="0.25">
      <c r="A46" s="40"/>
      <c r="B46" s="294" t="s">
        <v>241</v>
      </c>
      <c r="C46" s="319" t="s">
        <v>247</v>
      </c>
      <c r="D46" s="42"/>
      <c r="E46" s="288" t="s">
        <v>10</v>
      </c>
      <c r="G46" s="283"/>
      <c r="I46" s="297" t="s">
        <v>249</v>
      </c>
      <c r="J46" s="324"/>
      <c r="K46" s="42"/>
    </row>
    <row r="47" spans="1:11" ht="45" outlineLevel="1" x14ac:dyDescent="0.25">
      <c r="A47" s="40"/>
      <c r="B47" s="294" t="s">
        <v>241</v>
      </c>
      <c r="C47" s="319" t="s">
        <v>245</v>
      </c>
      <c r="D47" s="42"/>
      <c r="E47" s="288" t="s">
        <v>10</v>
      </c>
      <c r="G47" s="283"/>
      <c r="I47" s="297" t="s">
        <v>250</v>
      </c>
      <c r="J47" s="324"/>
      <c r="K47" s="42"/>
    </row>
    <row r="48" spans="1:11" ht="30" outlineLevel="1" x14ac:dyDescent="0.25">
      <c r="A48" s="40"/>
      <c r="B48" s="294" t="s">
        <v>241</v>
      </c>
      <c r="C48" s="344" t="s">
        <v>251</v>
      </c>
      <c r="D48" s="42"/>
      <c r="E48" s="288"/>
      <c r="G48" s="151"/>
      <c r="I48" s="297" t="str">
        <f t="shared" ref="I48" si="1">IF(E48="Muss-Kriterium",
IF(G48="Ja","Kein Ausschluss",
IF(G48="Nein","Ausschluss","Ausschluss da Angabe fehlt")
),
"")</f>
        <v/>
      </c>
      <c r="J48" s="324"/>
      <c r="K48" s="42"/>
    </row>
    <row r="49" spans="1:11" ht="30" outlineLevel="1" x14ac:dyDescent="0.25">
      <c r="A49" s="40"/>
      <c r="B49" s="294" t="s">
        <v>241</v>
      </c>
      <c r="C49" s="319" t="s">
        <v>242</v>
      </c>
      <c r="D49" s="42"/>
      <c r="E49" s="288" t="s">
        <v>10</v>
      </c>
      <c r="G49" s="285"/>
      <c r="I49" s="297" t="s">
        <v>252</v>
      </c>
      <c r="J49" s="324"/>
      <c r="K49" s="42"/>
    </row>
    <row r="50" spans="1:11" ht="30" outlineLevel="1" x14ac:dyDescent="0.25">
      <c r="A50" s="40"/>
      <c r="B50" s="294" t="s">
        <v>241</v>
      </c>
      <c r="C50" s="319" t="s">
        <v>244</v>
      </c>
      <c r="D50" s="42"/>
      <c r="E50" s="288" t="s">
        <v>10</v>
      </c>
      <c r="G50" s="283"/>
      <c r="I50" s="297" t="s">
        <v>253</v>
      </c>
      <c r="J50" s="324"/>
      <c r="K50" s="42"/>
    </row>
    <row r="51" spans="1:11" ht="30" outlineLevel="1" x14ac:dyDescent="0.25">
      <c r="A51" s="40"/>
      <c r="B51" s="294" t="s">
        <v>241</v>
      </c>
      <c r="C51" s="319" t="s">
        <v>247</v>
      </c>
      <c r="D51" s="42"/>
      <c r="E51" s="288" t="s">
        <v>10</v>
      </c>
      <c r="G51" s="283"/>
      <c r="I51" s="297" t="s">
        <v>254</v>
      </c>
      <c r="J51" s="324"/>
      <c r="K51" s="42"/>
    </row>
    <row r="52" spans="1:11" ht="45" outlineLevel="1" x14ac:dyDescent="0.25">
      <c r="A52" s="40"/>
      <c r="B52" s="294" t="s">
        <v>241</v>
      </c>
      <c r="C52" s="319" t="s">
        <v>245</v>
      </c>
      <c r="D52" s="42"/>
      <c r="E52" s="288" t="s">
        <v>10</v>
      </c>
      <c r="G52" s="283"/>
      <c r="I52" s="297" t="s">
        <v>255</v>
      </c>
      <c r="J52" s="324"/>
      <c r="K52" s="42"/>
    </row>
    <row r="53" spans="1:11" ht="30" outlineLevel="1" x14ac:dyDescent="0.25">
      <c r="A53" s="40"/>
      <c r="B53" s="294" t="s">
        <v>241</v>
      </c>
      <c r="C53" s="344" t="s">
        <v>256</v>
      </c>
      <c r="D53" s="42"/>
      <c r="E53" s="288"/>
      <c r="G53" s="151"/>
      <c r="I53" s="297" t="str">
        <f t="shared" ref="I53" si="2">IF(E53="Muss-Kriterium",
IF(G53="Ja","Kein Ausschluss",
IF(G53="Nein","Ausschluss","Ausschluss da Angabe fehlt")
),
"")</f>
        <v/>
      </c>
      <c r="J53" s="324"/>
      <c r="K53" s="42"/>
    </row>
    <row r="54" spans="1:11" ht="30" outlineLevel="1" x14ac:dyDescent="0.25">
      <c r="A54" s="40"/>
      <c r="B54" s="294" t="s">
        <v>241</v>
      </c>
      <c r="C54" s="319" t="s">
        <v>242</v>
      </c>
      <c r="D54" s="42"/>
      <c r="E54" s="288" t="s">
        <v>10</v>
      </c>
      <c r="G54" s="285"/>
      <c r="I54" s="297" t="s">
        <v>257</v>
      </c>
      <c r="J54" s="324"/>
      <c r="K54" s="42"/>
    </row>
    <row r="55" spans="1:11" ht="30" outlineLevel="1" x14ac:dyDescent="0.25">
      <c r="A55" s="40"/>
      <c r="B55" s="294" t="s">
        <v>241</v>
      </c>
      <c r="C55" s="319" t="s">
        <v>244</v>
      </c>
      <c r="D55" s="42"/>
      <c r="E55" s="288" t="s">
        <v>10</v>
      </c>
      <c r="G55" s="283"/>
      <c r="I55" s="297" t="s">
        <v>258</v>
      </c>
      <c r="J55" s="324"/>
      <c r="K55" s="42"/>
    </row>
    <row r="56" spans="1:11" ht="30" outlineLevel="1" x14ac:dyDescent="0.25">
      <c r="A56" s="40"/>
      <c r="B56" s="294" t="s">
        <v>241</v>
      </c>
      <c r="C56" s="319" t="s">
        <v>247</v>
      </c>
      <c r="D56" s="42"/>
      <c r="E56" s="288" t="s">
        <v>10</v>
      </c>
      <c r="G56" s="283"/>
      <c r="I56" s="297" t="s">
        <v>259</v>
      </c>
      <c r="J56" s="324"/>
      <c r="K56" s="42"/>
    </row>
    <row r="57" spans="1:11" ht="45.75" outlineLevel="1" thickBot="1" x14ac:dyDescent="0.3">
      <c r="A57" s="40"/>
      <c r="B57" s="325" t="s">
        <v>241</v>
      </c>
      <c r="C57" s="319" t="s">
        <v>245</v>
      </c>
      <c r="D57" s="326"/>
      <c r="E57" s="327" t="s">
        <v>10</v>
      </c>
      <c r="F57" s="3"/>
      <c r="G57" s="286"/>
      <c r="H57" s="3"/>
      <c r="I57" s="328" t="s">
        <v>260</v>
      </c>
      <c r="J57" s="329"/>
      <c r="K57" s="42"/>
    </row>
    <row r="58" spans="1:11" x14ac:dyDescent="0.25">
      <c r="A58" s="40"/>
      <c r="B58" s="346" t="s">
        <v>261</v>
      </c>
      <c r="C58" s="347" t="s">
        <v>497</v>
      </c>
      <c r="D58" s="348"/>
      <c r="E58" s="349"/>
      <c r="F58" s="350"/>
      <c r="G58" s="187"/>
      <c r="H58" s="350"/>
      <c r="I58" s="351"/>
      <c r="J58" s="352"/>
      <c r="K58" s="42"/>
    </row>
    <row r="59" spans="1:11" ht="60" outlineLevel="1" x14ac:dyDescent="0.25">
      <c r="A59" s="40"/>
      <c r="B59" s="294" t="s">
        <v>261</v>
      </c>
      <c r="C59" s="319" t="s">
        <v>262</v>
      </c>
      <c r="D59" s="42"/>
      <c r="E59" s="288"/>
      <c r="G59" s="151"/>
      <c r="I59" s="297" t="str">
        <f t="shared" si="0"/>
        <v/>
      </c>
      <c r="J59" s="324"/>
      <c r="K59" s="42"/>
    </row>
    <row r="60" spans="1:11" x14ac:dyDescent="0.25">
      <c r="A60" s="40"/>
      <c r="B60" s="294" t="s">
        <v>261</v>
      </c>
      <c r="C60" s="353" t="s">
        <v>281</v>
      </c>
      <c r="D60" s="42"/>
      <c r="E60" s="288"/>
      <c r="G60" s="151"/>
      <c r="I60" s="297" t="str">
        <f t="shared" si="0"/>
        <v/>
      </c>
      <c r="J60" s="324"/>
      <c r="K60" s="42"/>
    </row>
    <row r="61" spans="1:11" x14ac:dyDescent="0.25">
      <c r="A61" s="40"/>
      <c r="B61" s="294" t="s">
        <v>261</v>
      </c>
      <c r="C61" s="319" t="s">
        <v>263</v>
      </c>
      <c r="D61" s="42"/>
      <c r="E61" s="288" t="s">
        <v>6</v>
      </c>
      <c r="G61" s="283"/>
      <c r="I61" s="297"/>
      <c r="J61" s="324"/>
      <c r="K61" s="42"/>
    </row>
    <row r="62" spans="1:11" x14ac:dyDescent="0.25">
      <c r="A62" s="40"/>
      <c r="B62" s="294" t="s">
        <v>261</v>
      </c>
      <c r="C62" s="319" t="s">
        <v>174</v>
      </c>
      <c r="D62" s="42"/>
      <c r="E62" s="288" t="s">
        <v>6</v>
      </c>
      <c r="G62" s="283"/>
      <c r="I62" s="297"/>
      <c r="J62" s="324"/>
      <c r="K62" s="42"/>
    </row>
    <row r="63" spans="1:11" x14ac:dyDescent="0.25">
      <c r="A63" s="40"/>
      <c r="B63" s="294" t="s">
        <v>261</v>
      </c>
      <c r="C63" s="319" t="s">
        <v>175</v>
      </c>
      <c r="D63" s="42"/>
      <c r="E63" s="288" t="s">
        <v>6</v>
      </c>
      <c r="G63" s="283"/>
      <c r="I63" s="297"/>
      <c r="J63" s="324"/>
      <c r="K63" s="42"/>
    </row>
    <row r="64" spans="1:11" x14ac:dyDescent="0.25">
      <c r="A64" s="40"/>
      <c r="B64" s="294" t="s">
        <v>261</v>
      </c>
      <c r="C64" s="319" t="s">
        <v>176</v>
      </c>
      <c r="D64" s="42"/>
      <c r="E64" s="288" t="s">
        <v>6</v>
      </c>
      <c r="G64" s="283"/>
      <c r="I64" s="297"/>
      <c r="J64" s="324"/>
      <c r="K64" s="42"/>
    </row>
    <row r="65" spans="1:11" x14ac:dyDescent="0.25">
      <c r="A65" s="40"/>
      <c r="B65" s="294" t="s">
        <v>261</v>
      </c>
      <c r="C65" s="319" t="s">
        <v>177</v>
      </c>
      <c r="D65" s="42"/>
      <c r="E65" s="288" t="s">
        <v>6</v>
      </c>
      <c r="G65" s="283"/>
      <c r="I65" s="297"/>
      <c r="J65" s="324"/>
      <c r="K65" s="42"/>
    </row>
    <row r="66" spans="1:11" x14ac:dyDescent="0.25">
      <c r="A66" s="40"/>
      <c r="B66" s="294" t="s">
        <v>261</v>
      </c>
      <c r="C66" s="353" t="s">
        <v>282</v>
      </c>
      <c r="D66" s="42"/>
      <c r="E66" s="288"/>
      <c r="G66" s="151"/>
      <c r="I66" s="297"/>
      <c r="J66" s="324"/>
      <c r="K66" s="42"/>
    </row>
    <row r="67" spans="1:11" x14ac:dyDescent="0.25">
      <c r="A67" s="40"/>
      <c r="B67" s="294" t="s">
        <v>261</v>
      </c>
      <c r="C67" s="319" t="s">
        <v>178</v>
      </c>
      <c r="D67" s="42"/>
      <c r="E67" s="288" t="s">
        <v>6</v>
      </c>
      <c r="G67" s="283"/>
      <c r="I67" s="297"/>
      <c r="J67" s="324"/>
      <c r="K67" s="42"/>
    </row>
    <row r="68" spans="1:11" x14ac:dyDescent="0.25">
      <c r="A68" s="40"/>
      <c r="B68" s="294" t="s">
        <v>261</v>
      </c>
      <c r="C68" s="319" t="s">
        <v>179</v>
      </c>
      <c r="D68" s="42"/>
      <c r="E68" s="288" t="s">
        <v>6</v>
      </c>
      <c r="G68" s="283"/>
      <c r="I68" s="297"/>
      <c r="J68" s="324"/>
      <c r="K68" s="42"/>
    </row>
    <row r="69" spans="1:11" x14ac:dyDescent="0.25">
      <c r="A69" s="40"/>
      <c r="B69" s="294" t="s">
        <v>261</v>
      </c>
      <c r="C69" s="319" t="s">
        <v>180</v>
      </c>
      <c r="D69" s="42"/>
      <c r="E69" s="288" t="s">
        <v>6</v>
      </c>
      <c r="G69" s="283"/>
      <c r="I69" s="297"/>
      <c r="J69" s="324"/>
      <c r="K69" s="42"/>
    </row>
    <row r="70" spans="1:11" x14ac:dyDescent="0.25">
      <c r="A70" s="40"/>
      <c r="B70" s="294" t="s">
        <v>261</v>
      </c>
      <c r="C70" s="319" t="s">
        <v>181</v>
      </c>
      <c r="D70" s="42"/>
      <c r="E70" s="288" t="s">
        <v>6</v>
      </c>
      <c r="G70" s="283"/>
      <c r="I70" s="297"/>
      <c r="J70" s="324"/>
      <c r="K70" s="42"/>
    </row>
    <row r="71" spans="1:11" ht="15.75" thickBot="1" x14ac:dyDescent="0.3">
      <c r="A71" s="40"/>
      <c r="B71" s="300" t="s">
        <v>261</v>
      </c>
      <c r="C71" s="354" t="s">
        <v>182</v>
      </c>
      <c r="D71" s="355"/>
      <c r="E71" s="303" t="s">
        <v>6</v>
      </c>
      <c r="F71" s="356"/>
      <c r="G71" s="287"/>
      <c r="H71" s="356"/>
      <c r="I71" s="297"/>
      <c r="J71" s="357"/>
      <c r="K71" s="42"/>
    </row>
    <row r="72" spans="1:11" ht="23.25" customHeight="1" x14ac:dyDescent="0.25">
      <c r="A72" s="41"/>
      <c r="B72" s="290" t="s">
        <v>264</v>
      </c>
      <c r="C72" s="291" t="s">
        <v>266</v>
      </c>
      <c r="D72" s="306"/>
      <c r="E72" s="160"/>
      <c r="F72" s="182"/>
      <c r="G72" s="277"/>
      <c r="H72" s="307"/>
      <c r="I72" s="160"/>
      <c r="J72" s="308"/>
      <c r="K72" s="42"/>
    </row>
    <row r="73" spans="1:11" ht="45" x14ac:dyDescent="0.25">
      <c r="A73" s="40"/>
      <c r="B73" s="345" t="s">
        <v>265</v>
      </c>
      <c r="C73" s="331" t="s">
        <v>267</v>
      </c>
      <c r="D73" s="332"/>
      <c r="E73" s="333"/>
      <c r="F73" s="334"/>
      <c r="G73" s="184"/>
      <c r="H73" s="334"/>
      <c r="I73" s="335"/>
      <c r="J73" s="336"/>
      <c r="K73" s="42"/>
    </row>
    <row r="74" spans="1:11" ht="90" outlineLevel="1" x14ac:dyDescent="0.25">
      <c r="A74" s="40"/>
      <c r="B74" s="337" t="s">
        <v>265</v>
      </c>
      <c r="C74" s="338" t="s">
        <v>268</v>
      </c>
      <c r="D74" s="339"/>
      <c r="E74" s="340" t="s">
        <v>10</v>
      </c>
      <c r="F74" s="341"/>
      <c r="G74" s="186"/>
      <c r="H74" s="341"/>
      <c r="I74" s="342" t="str">
        <f t="shared" ref="I74:I82" si="3">IF(E74="Muss-Kriterium",
IF(G74="Ja","Kein Ausschluss",
IF(G74="Nein","Ausschluss","Ausschluss da Angabe fehlt")
),
"")</f>
        <v/>
      </c>
      <c r="J74" s="343"/>
      <c r="K74" s="42"/>
    </row>
    <row r="75" spans="1:11" x14ac:dyDescent="0.25">
      <c r="A75" s="40"/>
      <c r="B75" s="345" t="s">
        <v>269</v>
      </c>
      <c r="C75" s="331" t="s">
        <v>270</v>
      </c>
      <c r="D75" s="332"/>
      <c r="E75" s="333"/>
      <c r="F75" s="334"/>
      <c r="G75" s="184"/>
      <c r="H75" s="334"/>
      <c r="I75" s="335"/>
      <c r="J75" s="336"/>
      <c r="K75" s="42"/>
    </row>
    <row r="76" spans="1:11" ht="315" outlineLevel="1" x14ac:dyDescent="0.25">
      <c r="A76" s="40"/>
      <c r="B76" s="337" t="s">
        <v>269</v>
      </c>
      <c r="C76" s="338" t="s">
        <v>271</v>
      </c>
      <c r="D76" s="339"/>
      <c r="E76" s="340" t="s">
        <v>10</v>
      </c>
      <c r="F76" s="341"/>
      <c r="G76" s="186"/>
      <c r="H76" s="341"/>
      <c r="I76" s="342" t="str">
        <f t="shared" si="3"/>
        <v/>
      </c>
      <c r="J76" s="343"/>
      <c r="K76" s="42"/>
    </row>
    <row r="77" spans="1:11" ht="45" x14ac:dyDescent="0.25">
      <c r="A77" s="40"/>
      <c r="B77" s="345" t="s">
        <v>272</v>
      </c>
      <c r="C77" s="331" t="s">
        <v>273</v>
      </c>
      <c r="D77" s="332"/>
      <c r="E77" s="333"/>
      <c r="F77" s="334"/>
      <c r="G77" s="184"/>
      <c r="H77" s="334"/>
      <c r="I77" s="335"/>
      <c r="J77" s="336"/>
      <c r="K77" s="42"/>
    </row>
    <row r="78" spans="1:11" ht="165" outlineLevel="1" x14ac:dyDescent="0.25">
      <c r="A78" s="40"/>
      <c r="B78" s="337" t="s">
        <v>272</v>
      </c>
      <c r="C78" s="338" t="s">
        <v>274</v>
      </c>
      <c r="D78" s="339"/>
      <c r="E78" s="340" t="s">
        <v>10</v>
      </c>
      <c r="F78" s="341"/>
      <c r="G78" s="186"/>
      <c r="H78" s="341"/>
      <c r="I78" s="342" t="str">
        <f t="shared" si="3"/>
        <v/>
      </c>
      <c r="J78" s="343"/>
      <c r="K78" s="42"/>
    </row>
    <row r="79" spans="1:11" ht="45" x14ac:dyDescent="0.25">
      <c r="A79" s="41" t="s">
        <v>275</v>
      </c>
      <c r="B79" s="345" t="s">
        <v>276</v>
      </c>
      <c r="C79" s="331" t="s">
        <v>278</v>
      </c>
      <c r="D79" s="332"/>
      <c r="E79" s="333"/>
      <c r="F79" s="334"/>
      <c r="G79" s="184"/>
      <c r="H79" s="334"/>
      <c r="I79" s="335" t="str">
        <f t="shared" si="3"/>
        <v/>
      </c>
      <c r="J79" s="336"/>
      <c r="K79" s="42"/>
    </row>
    <row r="80" spans="1:11" ht="90" outlineLevel="1" x14ac:dyDescent="0.25">
      <c r="A80" s="40"/>
      <c r="B80" s="337" t="s">
        <v>276</v>
      </c>
      <c r="C80" s="338" t="s">
        <v>277</v>
      </c>
      <c r="D80" s="339"/>
      <c r="E80" s="340" t="s">
        <v>10</v>
      </c>
      <c r="F80" s="341"/>
      <c r="G80" s="186"/>
      <c r="H80" s="341"/>
      <c r="I80" s="342" t="str">
        <f t="shared" si="3"/>
        <v/>
      </c>
      <c r="J80" s="343"/>
      <c r="K80" s="42"/>
    </row>
    <row r="81" spans="1:11" ht="45" x14ac:dyDescent="0.25">
      <c r="A81" s="41"/>
      <c r="B81" s="345" t="s">
        <v>288</v>
      </c>
      <c r="C81" s="331" t="s">
        <v>279</v>
      </c>
      <c r="D81" s="332"/>
      <c r="E81" s="333"/>
      <c r="F81" s="334"/>
      <c r="G81" s="184"/>
      <c r="H81" s="334"/>
      <c r="I81" s="335" t="str">
        <f t="shared" si="3"/>
        <v/>
      </c>
      <c r="J81" s="336"/>
      <c r="K81" s="42"/>
    </row>
    <row r="82" spans="1:11" ht="150.75" thickBot="1" x14ac:dyDescent="0.3">
      <c r="A82" s="40"/>
      <c r="B82" s="300" t="s">
        <v>288</v>
      </c>
      <c r="C82" s="354" t="s">
        <v>280</v>
      </c>
      <c r="D82" s="355"/>
      <c r="E82" s="303" t="s">
        <v>10</v>
      </c>
      <c r="F82" s="356"/>
      <c r="G82" s="171"/>
      <c r="H82" s="356"/>
      <c r="I82" s="304" t="str">
        <f t="shared" si="3"/>
        <v/>
      </c>
      <c r="J82" s="357"/>
      <c r="K82" s="42"/>
    </row>
    <row r="83" spans="1:11" x14ac:dyDescent="0.25">
      <c r="B83" s="2"/>
      <c r="C83" s="2"/>
      <c r="D83" s="2"/>
      <c r="E83" s="2"/>
      <c r="F83" s="2"/>
      <c r="G83" s="264"/>
      <c r="H83" s="2"/>
      <c r="I83" s="2"/>
      <c r="J83" s="2"/>
    </row>
  </sheetData>
  <sheetProtection algorithmName="SHA-512" hashValue="CddZlhbPt3ieor2rqVwknlBuDAmzVusXDrlgm11UlVeFYWr/ENcDQ3s4RNBy2f+AVDUKiRKqP9pBYMbxJIKuMw==" saltValue="REMGIQRpdswCw510QCBIXw==" spinCount="100000" sheet="1" objects="1" scenarios="1" formatRows="0" insertColumns="0" selectLockedCells="1"/>
  <phoneticPr fontId="40" type="noConversion"/>
  <conditionalFormatting sqref="C7">
    <cfRule type="cellIs" dxfId="26" priority="169" operator="equal">
      <formula>"Wertungsfrage"</formula>
    </cfRule>
    <cfRule type="cellIs" dxfId="25" priority="170" operator="equal">
      <formula>"Information"</formula>
    </cfRule>
    <cfRule type="cellIs" dxfId="24" priority="171" operator="equal">
      <formula>"Muss-Kriterium"</formula>
    </cfRule>
  </conditionalFormatting>
  <conditionalFormatting sqref="C14:C15">
    <cfRule type="cellIs" dxfId="23" priority="163" operator="equal">
      <formula>"Wertungsfrage"</formula>
    </cfRule>
    <cfRule type="cellIs" dxfId="22" priority="164" operator="equal">
      <formula>"Information"</formula>
    </cfRule>
    <cfRule type="cellIs" dxfId="21" priority="165" operator="equal">
      <formula>"Muss-Kriterium"</formula>
    </cfRule>
  </conditionalFormatting>
  <conditionalFormatting sqref="C17">
    <cfRule type="cellIs" dxfId="20" priority="10" operator="equal">
      <formula>"Wertungsfrage"</formula>
    </cfRule>
    <cfRule type="cellIs" dxfId="19" priority="11" operator="equal">
      <formula>"Information"</formula>
    </cfRule>
    <cfRule type="cellIs" dxfId="18" priority="12" operator="equal">
      <formula>"Muss-Kriterium"</formula>
    </cfRule>
  </conditionalFormatting>
  <conditionalFormatting sqref="C39">
    <cfRule type="cellIs" dxfId="17" priority="154" operator="equal">
      <formula>"Wertungsfrage"</formula>
    </cfRule>
    <cfRule type="cellIs" dxfId="16" priority="155" operator="equal">
      <formula>"Information"</formula>
    </cfRule>
    <cfRule type="cellIs" dxfId="15" priority="156" operator="equal">
      <formula>"Muss-Kriterium"</formula>
    </cfRule>
  </conditionalFormatting>
  <conditionalFormatting sqref="C72">
    <cfRule type="cellIs" dxfId="14" priority="79" operator="equal">
      <formula>"Wertungsfrage"</formula>
    </cfRule>
    <cfRule type="cellIs" dxfId="13" priority="80" operator="equal">
      <formula>"Information"</formula>
    </cfRule>
    <cfRule type="cellIs" dxfId="12" priority="81" operator="equal">
      <formula>"Muss-Kriterium"</formula>
    </cfRule>
  </conditionalFormatting>
  <conditionalFormatting sqref="E1:E1048576">
    <cfRule type="cellIs" dxfId="11" priority="7" operator="equal">
      <formula>"Wertungsfrage"</formula>
    </cfRule>
    <cfRule type="cellIs" dxfId="10" priority="8" operator="equal">
      <formula>"Information"</formula>
    </cfRule>
    <cfRule type="cellIs" dxfId="9" priority="9" operator="equal">
      <formula>"Muss-Kriterium"</formula>
    </cfRule>
  </conditionalFormatting>
  <conditionalFormatting sqref="G7:G8">
    <cfRule type="cellIs" dxfId="8" priority="1" operator="equal">
      <formula>"Wertungsfrage"</formula>
    </cfRule>
    <cfRule type="cellIs" dxfId="7" priority="2" operator="equal">
      <formula>"Information"</formula>
    </cfRule>
    <cfRule type="cellIs" dxfId="6" priority="3" operator="equal">
      <formula>"Muss-Kriterium"</formula>
    </cfRule>
  </conditionalFormatting>
  <dataValidations count="2">
    <dataValidation type="list" showInputMessage="1" showErrorMessage="1" sqref="E61:E65 E67:E72 E74 E76 E78 E80 E82 E8:E41 E44:E47 E49:E52 E54:E58" xr:uid="{93416AD6-2982-4F1D-9165-D0063EA23024}">
      <formula1>"Information,Muss-Kriterium,Wertungsfrage"</formula1>
    </dataValidation>
    <dataValidation type="list" allowBlank="1" showInputMessage="1" showErrorMessage="1" sqref="G30 G32:G37 G39:G43 G53 G48 G58:G60 G66 G72:G82 G8:G26" xr:uid="{DF3C8F50-4E43-4D28-9371-956B1F1C5112}">
      <formula1>"Ja, Nein"</formula1>
    </dataValidation>
  </dataValidations>
  <pageMargins left="0.7" right="0.7" top="0.78740157499999996" bottom="0.78740157499999996" header="0.3" footer="0.3"/>
  <pageSetup paperSize="9" orientation="portrait"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A30"/>
  <sheetViews>
    <sheetView zoomScale="80" zoomScaleNormal="80" workbookViewId="0">
      <pane ySplit="4" topLeftCell="A5" activePane="bottomLeft" state="frozen"/>
      <selection activeCell="B3" sqref="B3"/>
      <selection pane="bottomLeft" activeCell="B14" sqref="B14:C14"/>
    </sheetView>
  </sheetViews>
  <sheetFormatPr baseColWidth="10" defaultColWidth="11.42578125" defaultRowHeight="15" x14ac:dyDescent="0.25"/>
  <cols>
    <col min="1" max="1" width="3.28515625" style="4" customWidth="1"/>
    <col min="2" max="2" width="6.28515625" style="4" customWidth="1"/>
    <col min="3" max="3" width="55.7109375" style="4" customWidth="1"/>
    <col min="4" max="4" width="18.42578125" style="127" customWidth="1"/>
    <col min="5" max="6" width="16.7109375" style="127" customWidth="1"/>
    <col min="7" max="8" width="16.7109375" style="4" customWidth="1"/>
    <col min="9" max="9" width="18.7109375" style="4" customWidth="1"/>
    <col min="10" max="10" width="18.7109375" style="1" customWidth="1"/>
    <col min="11" max="11" width="37.28515625" style="4" customWidth="1"/>
    <col min="12" max="12" width="52" style="4" customWidth="1"/>
    <col min="13" max="13" width="2" style="4" bestFit="1" customWidth="1"/>
    <col min="14" max="14" width="10.42578125" style="4" bestFit="1" customWidth="1"/>
    <col min="15" max="15" width="0.7109375" style="4" customWidth="1"/>
    <col min="16" max="16384" width="11.42578125" style="4"/>
  </cols>
  <sheetData>
    <row r="1" spans="1:27" s="3" customFormat="1" x14ac:dyDescent="0.25">
      <c r="D1" s="122"/>
      <c r="E1" s="122"/>
      <c r="F1" s="122"/>
      <c r="J1" s="7"/>
    </row>
    <row r="2" spans="1:27" s="8" customFormat="1" ht="19.5" x14ac:dyDescent="0.25">
      <c r="A2" s="10"/>
      <c r="B2" s="11" t="s">
        <v>129</v>
      </c>
      <c r="D2" s="123"/>
      <c r="E2" s="123"/>
      <c r="F2" s="123"/>
      <c r="J2" s="9"/>
      <c r="K2" s="10"/>
    </row>
    <row r="3" spans="1:27" s="8" customFormat="1" ht="19.5" x14ac:dyDescent="0.25">
      <c r="A3" s="10"/>
      <c r="B3" s="8" t="s">
        <v>16</v>
      </c>
      <c r="D3" s="123"/>
      <c r="E3" s="123"/>
      <c r="F3" s="123"/>
      <c r="J3" s="9"/>
      <c r="K3" s="10"/>
    </row>
    <row r="4" spans="1:27" s="11" customFormat="1" ht="19.5" x14ac:dyDescent="0.25">
      <c r="A4" s="15"/>
      <c r="B4" s="12" t="s">
        <v>527</v>
      </c>
      <c r="D4" s="124"/>
      <c r="E4" s="124"/>
      <c r="F4" s="124"/>
      <c r="J4" s="16"/>
      <c r="K4" s="15"/>
    </row>
    <row r="5" spans="1:27" s="2" customFormat="1" x14ac:dyDescent="0.25">
      <c r="D5" s="125"/>
      <c r="E5" s="125"/>
      <c r="F5" s="125"/>
    </row>
    <row r="6" spans="1:27" x14ac:dyDescent="0.25">
      <c r="B6" s="358" t="s">
        <v>17</v>
      </c>
      <c r="C6" s="359"/>
      <c r="D6" s="359"/>
      <c r="E6" s="359"/>
      <c r="F6" s="359"/>
      <c r="G6" s="359"/>
      <c r="H6" s="359"/>
      <c r="I6" s="360"/>
      <c r="J6" s="4"/>
    </row>
    <row r="7" spans="1:27" s="2" customFormat="1" x14ac:dyDescent="0.25">
      <c r="B7" s="31" t="s">
        <v>150</v>
      </c>
      <c r="C7" s="37"/>
      <c r="D7" s="126"/>
      <c r="E7" s="126"/>
      <c r="F7" s="126"/>
      <c r="G7" s="37"/>
      <c r="H7" s="37"/>
      <c r="I7" s="37"/>
      <c r="J7" s="38"/>
      <c r="K7" s="37"/>
      <c r="L7" s="37"/>
    </row>
    <row r="8" spans="1:27" x14ac:dyDescent="0.25">
      <c r="B8" s="31" t="s">
        <v>18</v>
      </c>
      <c r="E8" s="122"/>
      <c r="F8" s="122"/>
      <c r="G8" s="3"/>
      <c r="H8" s="3"/>
      <c r="I8" s="3"/>
      <c r="J8" s="7"/>
      <c r="K8" s="3"/>
      <c r="L8" s="3"/>
    </row>
    <row r="9" spans="1:27" s="35" customFormat="1" x14ac:dyDescent="0.25">
      <c r="A9" s="32"/>
      <c r="B9" s="31" t="s">
        <v>151</v>
      </c>
      <c r="C9" s="33"/>
      <c r="D9" s="128"/>
      <c r="E9" s="128"/>
      <c r="F9" s="129"/>
      <c r="G9" s="32"/>
      <c r="H9" s="32"/>
      <c r="I9" s="32"/>
      <c r="J9" s="32"/>
      <c r="K9" s="101"/>
      <c r="L9" s="32"/>
      <c r="M9" s="32"/>
      <c r="N9" s="32"/>
      <c r="O9" s="32"/>
      <c r="P9" s="32"/>
      <c r="Q9" s="32"/>
      <c r="R9" s="32"/>
      <c r="S9" s="32"/>
      <c r="T9" s="32"/>
      <c r="U9" s="32"/>
      <c r="V9" s="32"/>
      <c r="W9" s="32"/>
      <c r="X9" s="32"/>
      <c r="Y9" s="32"/>
      <c r="Z9" s="32"/>
      <c r="AA9" s="32"/>
    </row>
    <row r="10" spans="1:27" s="32" customFormat="1" x14ac:dyDescent="0.25">
      <c r="B10" s="31" t="s">
        <v>152</v>
      </c>
      <c r="C10" s="33"/>
      <c r="D10" s="128"/>
      <c r="E10" s="128"/>
      <c r="F10" s="129"/>
      <c r="K10" s="101"/>
    </row>
    <row r="11" spans="1:27" s="32" customFormat="1" x14ac:dyDescent="0.25">
      <c r="C11" s="33"/>
      <c r="D11" s="128"/>
      <c r="E11" s="128"/>
      <c r="F11" s="129"/>
      <c r="K11" s="101"/>
    </row>
    <row r="12" spans="1:27" s="32" customFormat="1" x14ac:dyDescent="0.25">
      <c r="C12" s="33"/>
      <c r="D12" s="128"/>
      <c r="E12" s="128"/>
      <c r="F12" s="129"/>
      <c r="K12" s="101"/>
    </row>
    <row r="13" spans="1:27" s="32" customFormat="1" x14ac:dyDescent="0.25">
      <c r="D13" s="129"/>
      <c r="E13" s="129"/>
      <c r="F13" s="129"/>
      <c r="K13" s="101"/>
    </row>
    <row r="14" spans="1:27" ht="21" x14ac:dyDescent="0.35">
      <c r="A14" s="40"/>
      <c r="B14" s="79" t="s">
        <v>153</v>
      </c>
      <c r="C14" s="80"/>
      <c r="D14" s="130"/>
      <c r="E14" s="130"/>
      <c r="F14" s="130"/>
      <c r="G14" s="81"/>
      <c r="H14" s="81"/>
      <c r="I14" s="81"/>
      <c r="J14" s="81"/>
      <c r="K14" s="102"/>
    </row>
    <row r="15" spans="1:27" ht="21" customHeight="1" x14ac:dyDescent="0.25">
      <c r="A15" s="41" t="s">
        <v>34</v>
      </c>
      <c r="B15" s="81"/>
      <c r="C15" s="81"/>
      <c r="D15" s="130"/>
      <c r="E15" s="130"/>
      <c r="F15" s="130"/>
      <c r="G15" s="81"/>
      <c r="H15" s="81"/>
      <c r="I15" s="81"/>
      <c r="J15" s="81"/>
      <c r="K15" s="102"/>
    </row>
    <row r="16" spans="1:27" ht="14.65" customHeight="1" x14ac:dyDescent="0.25">
      <c r="A16" s="41"/>
      <c r="B16" s="82" t="s">
        <v>130</v>
      </c>
      <c r="C16" s="395" t="s">
        <v>20</v>
      </c>
      <c r="D16" s="131" t="s">
        <v>131</v>
      </c>
      <c r="E16" s="131" t="s">
        <v>132</v>
      </c>
      <c r="F16" s="131" t="s">
        <v>133</v>
      </c>
      <c r="G16" s="391" t="s">
        <v>21</v>
      </c>
      <c r="H16" s="395" t="s">
        <v>134</v>
      </c>
      <c r="I16" s="391" t="s">
        <v>22</v>
      </c>
      <c r="J16" s="391" t="s">
        <v>135</v>
      </c>
      <c r="K16" s="393"/>
    </row>
    <row r="17" spans="1:12" ht="90" x14ac:dyDescent="0.25">
      <c r="A17" s="41" t="s">
        <v>34</v>
      </c>
      <c r="B17" s="83" t="s">
        <v>136</v>
      </c>
      <c r="C17" s="396"/>
      <c r="D17" s="132" t="s">
        <v>137</v>
      </c>
      <c r="E17" s="132" t="s">
        <v>137</v>
      </c>
      <c r="F17" s="132" t="s">
        <v>137</v>
      </c>
      <c r="G17" s="392"/>
      <c r="H17" s="396"/>
      <c r="I17" s="392"/>
      <c r="J17" s="392"/>
      <c r="K17" s="394"/>
    </row>
    <row r="18" spans="1:12" x14ac:dyDescent="0.25">
      <c r="A18" s="41"/>
      <c r="B18" s="84">
        <v>0.1</v>
      </c>
      <c r="C18" s="85" t="s">
        <v>138</v>
      </c>
      <c r="D18" s="133">
        <v>11200</v>
      </c>
      <c r="E18" s="133">
        <v>16000</v>
      </c>
      <c r="F18" s="133">
        <v>20800</v>
      </c>
      <c r="G18" s="87" t="s">
        <v>28</v>
      </c>
      <c r="H18" s="88">
        <v>10.5</v>
      </c>
      <c r="I18" s="88">
        <v>168000</v>
      </c>
      <c r="J18" s="89">
        <v>218400</v>
      </c>
      <c r="K18" s="93"/>
    </row>
    <row r="19" spans="1:12" ht="90" x14ac:dyDescent="0.25">
      <c r="A19" s="41" t="s">
        <v>34</v>
      </c>
      <c r="B19" s="84">
        <v>0.2</v>
      </c>
      <c r="C19" s="85" t="s">
        <v>139</v>
      </c>
      <c r="D19" s="133">
        <v>3290</v>
      </c>
      <c r="E19" s="133">
        <v>4700</v>
      </c>
      <c r="F19" s="133">
        <v>6110</v>
      </c>
      <c r="G19" s="87" t="s">
        <v>28</v>
      </c>
      <c r="H19" s="88">
        <v>10.5</v>
      </c>
      <c r="I19" s="88">
        <v>49350</v>
      </c>
      <c r="J19" s="89">
        <v>64155</v>
      </c>
      <c r="K19" s="93"/>
    </row>
    <row r="20" spans="1:12" ht="148.9" customHeight="1" x14ac:dyDescent="0.25">
      <c r="A20" s="41" t="s">
        <v>34</v>
      </c>
      <c r="B20" s="90">
        <v>1.1000000000000001</v>
      </c>
      <c r="C20" s="85" t="s">
        <v>140</v>
      </c>
      <c r="D20" s="133">
        <v>11200</v>
      </c>
      <c r="E20" s="133">
        <v>16000</v>
      </c>
      <c r="F20" s="133">
        <v>20800</v>
      </c>
      <c r="G20" s="86" t="s">
        <v>28</v>
      </c>
      <c r="H20" s="91">
        <v>10.5</v>
      </c>
      <c r="I20" s="88">
        <v>168000</v>
      </c>
      <c r="J20" s="89">
        <v>218400</v>
      </c>
      <c r="K20" s="94"/>
    </row>
    <row r="21" spans="1:12" x14ac:dyDescent="0.25">
      <c r="B21" s="90">
        <v>1.2</v>
      </c>
      <c r="C21" s="85" t="s">
        <v>141</v>
      </c>
      <c r="D21" s="133">
        <v>3290</v>
      </c>
      <c r="E21" s="133">
        <v>4700</v>
      </c>
      <c r="F21" s="133">
        <v>6110</v>
      </c>
      <c r="G21" s="86" t="s">
        <v>28</v>
      </c>
      <c r="H21" s="91">
        <v>10.5</v>
      </c>
      <c r="I21" s="88">
        <v>49350</v>
      </c>
      <c r="J21" s="89">
        <v>64155</v>
      </c>
      <c r="K21" s="94"/>
      <c r="L21" s="36"/>
    </row>
    <row r="22" spans="1:12" s="32" customFormat="1" ht="90" x14ac:dyDescent="0.25">
      <c r="B22" s="90">
        <v>1.3</v>
      </c>
      <c r="C22" s="85" t="s">
        <v>142</v>
      </c>
      <c r="D22" s="133"/>
      <c r="E22" s="134">
        <v>4500</v>
      </c>
      <c r="F22" s="133"/>
      <c r="G22" s="86" t="s">
        <v>28</v>
      </c>
      <c r="H22" s="91">
        <v>10.5</v>
      </c>
      <c r="I22" s="88">
        <v>47250</v>
      </c>
      <c r="J22" s="89">
        <v>0</v>
      </c>
      <c r="K22" s="94" t="s">
        <v>31</v>
      </c>
    </row>
    <row r="23" spans="1:12" s="32" customFormat="1" ht="90" x14ac:dyDescent="0.25">
      <c r="B23" s="90">
        <v>1.4</v>
      </c>
      <c r="C23" s="85" t="s">
        <v>143</v>
      </c>
      <c r="D23" s="133"/>
      <c r="E23" s="134">
        <v>1500</v>
      </c>
      <c r="F23" s="133"/>
      <c r="G23" s="86" t="s">
        <v>28</v>
      </c>
      <c r="H23" s="91">
        <v>10.5</v>
      </c>
      <c r="I23" s="88">
        <v>15750</v>
      </c>
      <c r="J23" s="89">
        <v>0</v>
      </c>
      <c r="K23" s="94" t="s">
        <v>31</v>
      </c>
    </row>
    <row r="24" spans="1:12" x14ac:dyDescent="0.25">
      <c r="B24" s="90">
        <v>2</v>
      </c>
      <c r="C24" s="85" t="s">
        <v>33</v>
      </c>
      <c r="D24" s="133"/>
      <c r="E24" s="133"/>
      <c r="F24" s="133"/>
      <c r="G24" s="86"/>
      <c r="H24" s="86"/>
      <c r="I24" s="86"/>
      <c r="J24" s="95"/>
      <c r="K24" s="94"/>
      <c r="L24" s="3"/>
    </row>
    <row r="25" spans="1:12" ht="90" x14ac:dyDescent="0.25">
      <c r="B25" s="90">
        <v>2.1</v>
      </c>
      <c r="C25" s="85" t="s">
        <v>144</v>
      </c>
      <c r="D25" s="135" t="s">
        <v>145</v>
      </c>
      <c r="E25" s="135" t="s">
        <v>146</v>
      </c>
      <c r="F25" s="135" t="s">
        <v>147</v>
      </c>
      <c r="G25" s="96" t="s">
        <v>37</v>
      </c>
      <c r="H25" s="91">
        <v>1200</v>
      </c>
      <c r="I25" s="89">
        <v>120000</v>
      </c>
      <c r="J25" s="89">
        <v>180000</v>
      </c>
      <c r="K25" s="94" t="s">
        <v>49</v>
      </c>
      <c r="L25" s="3"/>
    </row>
    <row r="26" spans="1:12" ht="105" x14ac:dyDescent="0.25">
      <c r="B26" s="90">
        <v>2.2000000000000002</v>
      </c>
      <c r="C26" s="85" t="s">
        <v>148</v>
      </c>
      <c r="D26" s="135">
        <v>3</v>
      </c>
      <c r="E26" s="135">
        <v>15</v>
      </c>
      <c r="F26" s="135">
        <v>20</v>
      </c>
      <c r="G26" s="86" t="s">
        <v>149</v>
      </c>
      <c r="H26" s="91">
        <v>150</v>
      </c>
      <c r="I26" s="89">
        <v>2250</v>
      </c>
      <c r="J26" s="89">
        <v>3000</v>
      </c>
      <c r="K26" s="94" t="s">
        <v>50</v>
      </c>
      <c r="L26" s="3"/>
    </row>
    <row r="27" spans="1:12" ht="19.5" thickBot="1" x14ac:dyDescent="0.3">
      <c r="B27" s="97"/>
      <c r="C27" s="98"/>
      <c r="D27" s="136"/>
      <c r="E27" s="136"/>
      <c r="F27" s="136"/>
      <c r="G27" s="98"/>
      <c r="H27" s="98"/>
      <c r="I27" s="99">
        <v>402600</v>
      </c>
      <c r="J27" s="99">
        <v>465555</v>
      </c>
      <c r="K27" s="103"/>
      <c r="L27" s="3"/>
    </row>
    <row r="28" spans="1:12" x14ac:dyDescent="0.25">
      <c r="B28" s="92"/>
      <c r="C28" s="92"/>
      <c r="D28" s="137"/>
      <c r="E28" s="137"/>
      <c r="F28" s="137"/>
      <c r="G28" s="100"/>
      <c r="H28" s="100"/>
      <c r="I28" s="100"/>
      <c r="J28" s="100"/>
      <c r="K28" s="100"/>
      <c r="L28" s="3"/>
    </row>
    <row r="29" spans="1:12" x14ac:dyDescent="0.25">
      <c r="B29" s="92"/>
      <c r="C29" s="92"/>
      <c r="D29" s="137"/>
      <c r="E29" s="137"/>
      <c r="F29" s="137"/>
      <c r="G29" s="100"/>
      <c r="H29" s="100"/>
      <c r="I29" s="100"/>
      <c r="J29" s="100"/>
      <c r="K29" s="100"/>
    </row>
    <row r="30" spans="1:12" x14ac:dyDescent="0.25">
      <c r="B30" s="92"/>
      <c r="C30" s="92"/>
      <c r="D30" s="137"/>
      <c r="E30" s="137"/>
      <c r="F30" s="137"/>
      <c r="G30" s="100"/>
      <c r="H30" s="100"/>
      <c r="I30" s="100"/>
      <c r="J30" s="100"/>
      <c r="K30" s="100"/>
    </row>
  </sheetData>
  <mergeCells count="7">
    <mergeCell ref="J16:J17"/>
    <mergeCell ref="K16:K17"/>
    <mergeCell ref="B6:I6"/>
    <mergeCell ref="C16:C17"/>
    <mergeCell ref="G16:G17"/>
    <mergeCell ref="H16:H17"/>
    <mergeCell ref="I16:I17"/>
  </mergeCells>
  <conditionalFormatting sqref="E1:E4">
    <cfRule type="cellIs" dxfId="5" priority="10" operator="equal">
      <formula>"Wertungsfrage"</formula>
    </cfRule>
    <cfRule type="cellIs" dxfId="4" priority="11" operator="equal">
      <formula>"Information"</formula>
    </cfRule>
    <cfRule type="cellIs" dxfId="3" priority="12" operator="equal">
      <formula>"Muss-Kriterium"</formula>
    </cfRule>
  </conditionalFormatting>
  <conditionalFormatting sqref="E7:E13">
    <cfRule type="cellIs" dxfId="2" priority="19" operator="equal">
      <formula>"Wertungsfrage"</formula>
    </cfRule>
    <cfRule type="cellIs" dxfId="1" priority="20" operator="equal">
      <formula>"Information"</formula>
    </cfRule>
    <cfRule type="cellIs" dxfId="0" priority="21" operator="equal">
      <formula>"Muss-Kriterium"</formula>
    </cfRule>
  </conditionalFormatting>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0EA0-2C4B-41DB-B034-86CD69D54608}">
  <dimension ref="A1:J25"/>
  <sheetViews>
    <sheetView zoomScale="80" zoomScaleNormal="80" workbookViewId="0">
      <selection sqref="A1:XFD1048576"/>
    </sheetView>
  </sheetViews>
  <sheetFormatPr baseColWidth="10" defaultRowHeight="12.75" x14ac:dyDescent="0.2"/>
  <cols>
    <col min="1" max="1" width="2" style="399" customWidth="1"/>
    <col min="2" max="2" width="89.5703125" style="399" customWidth="1"/>
    <col min="3" max="4" width="36.42578125" style="399" customWidth="1"/>
    <col min="5" max="5" width="11.42578125" style="399"/>
    <col min="6" max="6" width="19" style="399" bestFit="1" customWidth="1"/>
    <col min="7" max="251" width="11.42578125" style="399"/>
    <col min="252" max="252" width="45.7109375" style="399" customWidth="1"/>
    <col min="253" max="253" width="11.7109375" style="399" customWidth="1"/>
    <col min="254" max="254" width="11.28515625" style="399" bestFit="1" customWidth="1"/>
    <col min="255" max="255" width="20.28515625" style="399" bestFit="1" customWidth="1"/>
    <col min="256" max="256" width="11.42578125" style="399"/>
    <col min="257" max="257" width="18.28515625" style="399" bestFit="1" customWidth="1"/>
    <col min="258" max="258" width="11.42578125" style="399"/>
    <col min="259" max="259" width="18.28515625" style="399" bestFit="1" customWidth="1"/>
    <col min="260" max="507" width="11.42578125" style="399"/>
    <col min="508" max="508" width="45.7109375" style="399" customWidth="1"/>
    <col min="509" max="509" width="11.7109375" style="399" customWidth="1"/>
    <col min="510" max="510" width="11.28515625" style="399" bestFit="1" customWidth="1"/>
    <col min="511" max="511" width="20.28515625" style="399" bestFit="1" customWidth="1"/>
    <col min="512" max="512" width="11.42578125" style="399"/>
    <col min="513" max="513" width="18.28515625" style="399" bestFit="1" customWidth="1"/>
    <col min="514" max="514" width="11.42578125" style="399"/>
    <col min="515" max="515" width="18.28515625" style="399" bestFit="1" customWidth="1"/>
    <col min="516" max="763" width="11.42578125" style="399"/>
    <col min="764" max="764" width="45.7109375" style="399" customWidth="1"/>
    <col min="765" max="765" width="11.7109375" style="399" customWidth="1"/>
    <col min="766" max="766" width="11.28515625" style="399" bestFit="1" customWidth="1"/>
    <col min="767" max="767" width="20.28515625" style="399" bestFit="1" customWidth="1"/>
    <col min="768" max="768" width="11.42578125" style="399"/>
    <col min="769" max="769" width="18.28515625" style="399" bestFit="1" customWidth="1"/>
    <col min="770" max="770" width="11.42578125" style="399"/>
    <col min="771" max="771" width="18.28515625" style="399" bestFit="1" customWidth="1"/>
    <col min="772" max="1019" width="11.42578125" style="399"/>
    <col min="1020" max="1020" width="45.7109375" style="399" customWidth="1"/>
    <col min="1021" max="1021" width="11.7109375" style="399" customWidth="1"/>
    <col min="1022" max="1022" width="11.28515625" style="399" bestFit="1" customWidth="1"/>
    <col min="1023" max="1023" width="20.28515625" style="399" bestFit="1" customWidth="1"/>
    <col min="1024" max="1024" width="11.42578125" style="399"/>
    <col min="1025" max="1025" width="18.28515625" style="399" bestFit="1" customWidth="1"/>
    <col min="1026" max="1026" width="11.42578125" style="399"/>
    <col min="1027" max="1027" width="18.28515625" style="399" bestFit="1" customWidth="1"/>
    <col min="1028" max="1275" width="11.42578125" style="399"/>
    <col min="1276" max="1276" width="45.7109375" style="399" customWidth="1"/>
    <col min="1277" max="1277" width="11.7109375" style="399" customWidth="1"/>
    <col min="1278" max="1278" width="11.28515625" style="399" bestFit="1" customWidth="1"/>
    <col min="1279" max="1279" width="20.28515625" style="399" bestFit="1" customWidth="1"/>
    <col min="1280" max="1280" width="11.42578125" style="399"/>
    <col min="1281" max="1281" width="18.28515625" style="399" bestFit="1" customWidth="1"/>
    <col min="1282" max="1282" width="11.42578125" style="399"/>
    <col min="1283" max="1283" width="18.28515625" style="399" bestFit="1" customWidth="1"/>
    <col min="1284" max="1531" width="11.42578125" style="399"/>
    <col min="1532" max="1532" width="45.7109375" style="399" customWidth="1"/>
    <col min="1533" max="1533" width="11.7109375" style="399" customWidth="1"/>
    <col min="1534" max="1534" width="11.28515625" style="399" bestFit="1" customWidth="1"/>
    <col min="1535" max="1535" width="20.28515625" style="399" bestFit="1" customWidth="1"/>
    <col min="1536" max="1536" width="11.42578125" style="399"/>
    <col min="1537" max="1537" width="18.28515625" style="399" bestFit="1" customWidth="1"/>
    <col min="1538" max="1538" width="11.42578125" style="399"/>
    <col min="1539" max="1539" width="18.28515625" style="399" bestFit="1" customWidth="1"/>
    <col min="1540" max="1787" width="11.42578125" style="399"/>
    <col min="1788" max="1788" width="45.7109375" style="399" customWidth="1"/>
    <col min="1789" max="1789" width="11.7109375" style="399" customWidth="1"/>
    <col min="1790" max="1790" width="11.28515625" style="399" bestFit="1" customWidth="1"/>
    <col min="1791" max="1791" width="20.28515625" style="399" bestFit="1" customWidth="1"/>
    <col min="1792" max="1792" width="11.42578125" style="399"/>
    <col min="1793" max="1793" width="18.28515625" style="399" bestFit="1" customWidth="1"/>
    <col min="1794" max="1794" width="11.42578125" style="399"/>
    <col min="1795" max="1795" width="18.28515625" style="399" bestFit="1" customWidth="1"/>
    <col min="1796" max="2043" width="11.42578125" style="399"/>
    <col min="2044" max="2044" width="45.7109375" style="399" customWidth="1"/>
    <col min="2045" max="2045" width="11.7109375" style="399" customWidth="1"/>
    <col min="2046" max="2046" width="11.28515625" style="399" bestFit="1" customWidth="1"/>
    <col min="2047" max="2047" width="20.28515625" style="399" bestFit="1" customWidth="1"/>
    <col min="2048" max="2048" width="11.42578125" style="399"/>
    <col min="2049" max="2049" width="18.28515625" style="399" bestFit="1" customWidth="1"/>
    <col min="2050" max="2050" width="11.42578125" style="399"/>
    <col min="2051" max="2051" width="18.28515625" style="399" bestFit="1" customWidth="1"/>
    <col min="2052" max="2299" width="11.42578125" style="399"/>
    <col min="2300" max="2300" width="45.7109375" style="399" customWidth="1"/>
    <col min="2301" max="2301" width="11.7109375" style="399" customWidth="1"/>
    <col min="2302" max="2302" width="11.28515625" style="399" bestFit="1" customWidth="1"/>
    <col min="2303" max="2303" width="20.28515625" style="399" bestFit="1" customWidth="1"/>
    <col min="2304" max="2304" width="11.42578125" style="399"/>
    <col min="2305" max="2305" width="18.28515625" style="399" bestFit="1" customWidth="1"/>
    <col min="2306" max="2306" width="11.42578125" style="399"/>
    <col min="2307" max="2307" width="18.28515625" style="399" bestFit="1" customWidth="1"/>
    <col min="2308" max="2555" width="11.42578125" style="399"/>
    <col min="2556" max="2556" width="45.7109375" style="399" customWidth="1"/>
    <col min="2557" max="2557" width="11.7109375" style="399" customWidth="1"/>
    <col min="2558" max="2558" width="11.28515625" style="399" bestFit="1" customWidth="1"/>
    <col min="2559" max="2559" width="20.28515625" style="399" bestFit="1" customWidth="1"/>
    <col min="2560" max="2560" width="11.42578125" style="399"/>
    <col min="2561" max="2561" width="18.28515625" style="399" bestFit="1" customWidth="1"/>
    <col min="2562" max="2562" width="11.42578125" style="399"/>
    <col min="2563" max="2563" width="18.28515625" style="399" bestFit="1" customWidth="1"/>
    <col min="2564" max="2811" width="11.42578125" style="399"/>
    <col min="2812" max="2812" width="45.7109375" style="399" customWidth="1"/>
    <col min="2813" max="2813" width="11.7109375" style="399" customWidth="1"/>
    <col min="2814" max="2814" width="11.28515625" style="399" bestFit="1" customWidth="1"/>
    <col min="2815" max="2815" width="20.28515625" style="399" bestFit="1" customWidth="1"/>
    <col min="2816" max="2816" width="11.42578125" style="399"/>
    <col min="2817" max="2817" width="18.28515625" style="399" bestFit="1" customWidth="1"/>
    <col min="2818" max="2818" width="11.42578125" style="399"/>
    <col min="2819" max="2819" width="18.28515625" style="399" bestFit="1" customWidth="1"/>
    <col min="2820" max="3067" width="11.42578125" style="399"/>
    <col min="3068" max="3068" width="45.7109375" style="399" customWidth="1"/>
    <col min="3069" max="3069" width="11.7109375" style="399" customWidth="1"/>
    <col min="3070" max="3070" width="11.28515625" style="399" bestFit="1" customWidth="1"/>
    <col min="3071" max="3071" width="20.28515625" style="399" bestFit="1" customWidth="1"/>
    <col min="3072" max="3072" width="11.42578125" style="399"/>
    <col min="3073" max="3073" width="18.28515625" style="399" bestFit="1" customWidth="1"/>
    <col min="3074" max="3074" width="11.42578125" style="399"/>
    <col min="3075" max="3075" width="18.28515625" style="399" bestFit="1" customWidth="1"/>
    <col min="3076" max="3323" width="11.42578125" style="399"/>
    <col min="3324" max="3324" width="45.7109375" style="399" customWidth="1"/>
    <col min="3325" max="3325" width="11.7109375" style="399" customWidth="1"/>
    <col min="3326" max="3326" width="11.28515625" style="399" bestFit="1" customWidth="1"/>
    <col min="3327" max="3327" width="20.28515625" style="399" bestFit="1" customWidth="1"/>
    <col min="3328" max="3328" width="11.42578125" style="399"/>
    <col min="3329" max="3329" width="18.28515625" style="399" bestFit="1" customWidth="1"/>
    <col min="3330" max="3330" width="11.42578125" style="399"/>
    <col min="3331" max="3331" width="18.28515625" style="399" bestFit="1" customWidth="1"/>
    <col min="3332" max="3579" width="11.42578125" style="399"/>
    <col min="3580" max="3580" width="45.7109375" style="399" customWidth="1"/>
    <col min="3581" max="3581" width="11.7109375" style="399" customWidth="1"/>
    <col min="3582" max="3582" width="11.28515625" style="399" bestFit="1" customWidth="1"/>
    <col min="3583" max="3583" width="20.28515625" style="399" bestFit="1" customWidth="1"/>
    <col min="3584" max="3584" width="11.42578125" style="399"/>
    <col min="3585" max="3585" width="18.28515625" style="399" bestFit="1" customWidth="1"/>
    <col min="3586" max="3586" width="11.42578125" style="399"/>
    <col min="3587" max="3587" width="18.28515625" style="399" bestFit="1" customWidth="1"/>
    <col min="3588" max="3835" width="11.42578125" style="399"/>
    <col min="3836" max="3836" width="45.7109375" style="399" customWidth="1"/>
    <col min="3837" max="3837" width="11.7109375" style="399" customWidth="1"/>
    <col min="3838" max="3838" width="11.28515625" style="399" bestFit="1" customWidth="1"/>
    <col min="3839" max="3839" width="20.28515625" style="399" bestFit="1" customWidth="1"/>
    <col min="3840" max="3840" width="11.42578125" style="399"/>
    <col min="3841" max="3841" width="18.28515625" style="399" bestFit="1" customWidth="1"/>
    <col min="3842" max="3842" width="11.42578125" style="399"/>
    <col min="3843" max="3843" width="18.28515625" style="399" bestFit="1" customWidth="1"/>
    <col min="3844" max="4091" width="11.42578125" style="399"/>
    <col min="4092" max="4092" width="45.7109375" style="399" customWidth="1"/>
    <col min="4093" max="4093" width="11.7109375" style="399" customWidth="1"/>
    <col min="4094" max="4094" width="11.28515625" style="399" bestFit="1" customWidth="1"/>
    <col min="4095" max="4095" width="20.28515625" style="399" bestFit="1" customWidth="1"/>
    <col min="4096" max="4096" width="11.42578125" style="399"/>
    <col min="4097" max="4097" width="18.28515625" style="399" bestFit="1" customWidth="1"/>
    <col min="4098" max="4098" width="11.42578125" style="399"/>
    <col min="4099" max="4099" width="18.28515625" style="399" bestFit="1" customWidth="1"/>
    <col min="4100" max="4347" width="11.42578125" style="399"/>
    <col min="4348" max="4348" width="45.7109375" style="399" customWidth="1"/>
    <col min="4349" max="4349" width="11.7109375" style="399" customWidth="1"/>
    <col min="4350" max="4350" width="11.28515625" style="399" bestFit="1" customWidth="1"/>
    <col min="4351" max="4351" width="20.28515625" style="399" bestFit="1" customWidth="1"/>
    <col min="4352" max="4352" width="11.42578125" style="399"/>
    <col min="4353" max="4353" width="18.28515625" style="399" bestFit="1" customWidth="1"/>
    <col min="4354" max="4354" width="11.42578125" style="399"/>
    <col min="4355" max="4355" width="18.28515625" style="399" bestFit="1" customWidth="1"/>
    <col min="4356" max="4603" width="11.42578125" style="399"/>
    <col min="4604" max="4604" width="45.7109375" style="399" customWidth="1"/>
    <col min="4605" max="4605" width="11.7109375" style="399" customWidth="1"/>
    <col min="4606" max="4606" width="11.28515625" style="399" bestFit="1" customWidth="1"/>
    <col min="4607" max="4607" width="20.28515625" style="399" bestFit="1" customWidth="1"/>
    <col min="4608" max="4608" width="11.42578125" style="399"/>
    <col min="4609" max="4609" width="18.28515625" style="399" bestFit="1" customWidth="1"/>
    <col min="4610" max="4610" width="11.42578125" style="399"/>
    <col min="4611" max="4611" width="18.28515625" style="399" bestFit="1" customWidth="1"/>
    <col min="4612" max="4859" width="11.42578125" style="399"/>
    <col min="4860" max="4860" width="45.7109375" style="399" customWidth="1"/>
    <col min="4861" max="4861" width="11.7109375" style="399" customWidth="1"/>
    <col min="4862" max="4862" width="11.28515625" style="399" bestFit="1" customWidth="1"/>
    <col min="4863" max="4863" width="20.28515625" style="399" bestFit="1" customWidth="1"/>
    <col min="4864" max="4864" width="11.42578125" style="399"/>
    <col min="4865" max="4865" width="18.28515625" style="399" bestFit="1" customWidth="1"/>
    <col min="4866" max="4866" width="11.42578125" style="399"/>
    <col min="4867" max="4867" width="18.28515625" style="399" bestFit="1" customWidth="1"/>
    <col min="4868" max="5115" width="11.42578125" style="399"/>
    <col min="5116" max="5116" width="45.7109375" style="399" customWidth="1"/>
    <col min="5117" max="5117" width="11.7109375" style="399" customWidth="1"/>
    <col min="5118" max="5118" width="11.28515625" style="399" bestFit="1" customWidth="1"/>
    <col min="5119" max="5119" width="20.28515625" style="399" bestFit="1" customWidth="1"/>
    <col min="5120" max="5120" width="11.42578125" style="399"/>
    <col min="5121" max="5121" width="18.28515625" style="399" bestFit="1" customWidth="1"/>
    <col min="5122" max="5122" width="11.42578125" style="399"/>
    <col min="5123" max="5123" width="18.28515625" style="399" bestFit="1" customWidth="1"/>
    <col min="5124" max="5371" width="11.42578125" style="399"/>
    <col min="5372" max="5372" width="45.7109375" style="399" customWidth="1"/>
    <col min="5373" max="5373" width="11.7109375" style="399" customWidth="1"/>
    <col min="5374" max="5374" width="11.28515625" style="399" bestFit="1" customWidth="1"/>
    <col min="5375" max="5375" width="20.28515625" style="399" bestFit="1" customWidth="1"/>
    <col min="5376" max="5376" width="11.42578125" style="399"/>
    <col min="5377" max="5377" width="18.28515625" style="399" bestFit="1" customWidth="1"/>
    <col min="5378" max="5378" width="11.42578125" style="399"/>
    <col min="5379" max="5379" width="18.28515625" style="399" bestFit="1" customWidth="1"/>
    <col min="5380" max="5627" width="11.42578125" style="399"/>
    <col min="5628" max="5628" width="45.7109375" style="399" customWidth="1"/>
    <col min="5629" max="5629" width="11.7109375" style="399" customWidth="1"/>
    <col min="5630" max="5630" width="11.28515625" style="399" bestFit="1" customWidth="1"/>
    <col min="5631" max="5631" width="20.28515625" style="399" bestFit="1" customWidth="1"/>
    <col min="5632" max="5632" width="11.42578125" style="399"/>
    <col min="5633" max="5633" width="18.28515625" style="399" bestFit="1" customWidth="1"/>
    <col min="5634" max="5634" width="11.42578125" style="399"/>
    <col min="5635" max="5635" width="18.28515625" style="399" bestFit="1" customWidth="1"/>
    <col min="5636" max="5883" width="11.42578125" style="399"/>
    <col min="5884" max="5884" width="45.7109375" style="399" customWidth="1"/>
    <col min="5885" max="5885" width="11.7109375" style="399" customWidth="1"/>
    <col min="5886" max="5886" width="11.28515625" style="399" bestFit="1" customWidth="1"/>
    <col min="5887" max="5887" width="20.28515625" style="399" bestFit="1" customWidth="1"/>
    <col min="5888" max="5888" width="11.42578125" style="399"/>
    <col min="5889" max="5889" width="18.28515625" style="399" bestFit="1" customWidth="1"/>
    <col min="5890" max="5890" width="11.42578125" style="399"/>
    <col min="5891" max="5891" width="18.28515625" style="399" bestFit="1" customWidth="1"/>
    <col min="5892" max="6139" width="11.42578125" style="399"/>
    <col min="6140" max="6140" width="45.7109375" style="399" customWidth="1"/>
    <col min="6141" max="6141" width="11.7109375" style="399" customWidth="1"/>
    <col min="6142" max="6142" width="11.28515625" style="399" bestFit="1" customWidth="1"/>
    <col min="6143" max="6143" width="20.28515625" style="399" bestFit="1" customWidth="1"/>
    <col min="6144" max="6144" width="11.42578125" style="399"/>
    <col min="6145" max="6145" width="18.28515625" style="399" bestFit="1" customWidth="1"/>
    <col min="6146" max="6146" width="11.42578125" style="399"/>
    <col min="6147" max="6147" width="18.28515625" style="399" bestFit="1" customWidth="1"/>
    <col min="6148" max="6395" width="11.42578125" style="399"/>
    <col min="6396" max="6396" width="45.7109375" style="399" customWidth="1"/>
    <col min="6397" max="6397" width="11.7109375" style="399" customWidth="1"/>
    <col min="6398" max="6398" width="11.28515625" style="399" bestFit="1" customWidth="1"/>
    <col min="6399" max="6399" width="20.28515625" style="399" bestFit="1" customWidth="1"/>
    <col min="6400" max="6400" width="11.42578125" style="399"/>
    <col min="6401" max="6401" width="18.28515625" style="399" bestFit="1" customWidth="1"/>
    <col min="6402" max="6402" width="11.42578125" style="399"/>
    <col min="6403" max="6403" width="18.28515625" style="399" bestFit="1" customWidth="1"/>
    <col min="6404" max="6651" width="11.42578125" style="399"/>
    <col min="6652" max="6652" width="45.7109375" style="399" customWidth="1"/>
    <col min="6653" max="6653" width="11.7109375" style="399" customWidth="1"/>
    <col min="6654" max="6654" width="11.28515625" style="399" bestFit="1" customWidth="1"/>
    <col min="6655" max="6655" width="20.28515625" style="399" bestFit="1" customWidth="1"/>
    <col min="6656" max="6656" width="11.42578125" style="399"/>
    <col min="6657" max="6657" width="18.28515625" style="399" bestFit="1" customWidth="1"/>
    <col min="6658" max="6658" width="11.42578125" style="399"/>
    <col min="6659" max="6659" width="18.28515625" style="399" bestFit="1" customWidth="1"/>
    <col min="6660" max="6907" width="11.42578125" style="399"/>
    <col min="6908" max="6908" width="45.7109375" style="399" customWidth="1"/>
    <col min="6909" max="6909" width="11.7109375" style="399" customWidth="1"/>
    <col min="6910" max="6910" width="11.28515625" style="399" bestFit="1" customWidth="1"/>
    <col min="6911" max="6911" width="20.28515625" style="399" bestFit="1" customWidth="1"/>
    <col min="6912" max="6912" width="11.42578125" style="399"/>
    <col min="6913" max="6913" width="18.28515625" style="399" bestFit="1" customWidth="1"/>
    <col min="6914" max="6914" width="11.42578125" style="399"/>
    <col min="6915" max="6915" width="18.28515625" style="399" bestFit="1" customWidth="1"/>
    <col min="6916" max="7163" width="11.42578125" style="399"/>
    <col min="7164" max="7164" width="45.7109375" style="399" customWidth="1"/>
    <col min="7165" max="7165" width="11.7109375" style="399" customWidth="1"/>
    <col min="7166" max="7166" width="11.28515625" style="399" bestFit="1" customWidth="1"/>
    <col min="7167" max="7167" width="20.28515625" style="399" bestFit="1" customWidth="1"/>
    <col min="7168" max="7168" width="11.42578125" style="399"/>
    <col min="7169" max="7169" width="18.28515625" style="399" bestFit="1" customWidth="1"/>
    <col min="7170" max="7170" width="11.42578125" style="399"/>
    <col min="7171" max="7171" width="18.28515625" style="399" bestFit="1" customWidth="1"/>
    <col min="7172" max="7419" width="11.42578125" style="399"/>
    <col min="7420" max="7420" width="45.7109375" style="399" customWidth="1"/>
    <col min="7421" max="7421" width="11.7109375" style="399" customWidth="1"/>
    <col min="7422" max="7422" width="11.28515625" style="399" bestFit="1" customWidth="1"/>
    <col min="7423" max="7423" width="20.28515625" style="399" bestFit="1" customWidth="1"/>
    <col min="7424" max="7424" width="11.42578125" style="399"/>
    <col min="7425" max="7425" width="18.28515625" style="399" bestFit="1" customWidth="1"/>
    <col min="7426" max="7426" width="11.42578125" style="399"/>
    <col min="7427" max="7427" width="18.28515625" style="399" bestFit="1" customWidth="1"/>
    <col min="7428" max="7675" width="11.42578125" style="399"/>
    <col min="7676" max="7676" width="45.7109375" style="399" customWidth="1"/>
    <col min="7677" max="7677" width="11.7109375" style="399" customWidth="1"/>
    <col min="7678" max="7678" width="11.28515625" style="399" bestFit="1" customWidth="1"/>
    <col min="7679" max="7679" width="20.28515625" style="399" bestFit="1" customWidth="1"/>
    <col min="7680" max="7680" width="11.42578125" style="399"/>
    <col min="7681" max="7681" width="18.28515625" style="399" bestFit="1" customWidth="1"/>
    <col min="7682" max="7682" width="11.42578125" style="399"/>
    <col min="7683" max="7683" width="18.28515625" style="399" bestFit="1" customWidth="1"/>
    <col min="7684" max="7931" width="11.42578125" style="399"/>
    <col min="7932" max="7932" width="45.7109375" style="399" customWidth="1"/>
    <col min="7933" max="7933" width="11.7109375" style="399" customWidth="1"/>
    <col min="7934" max="7934" width="11.28515625" style="399" bestFit="1" customWidth="1"/>
    <col min="7935" max="7935" width="20.28515625" style="399" bestFit="1" customWidth="1"/>
    <col min="7936" max="7936" width="11.42578125" style="399"/>
    <col min="7937" max="7937" width="18.28515625" style="399" bestFit="1" customWidth="1"/>
    <col min="7938" max="7938" width="11.42578125" style="399"/>
    <col min="7939" max="7939" width="18.28515625" style="399" bestFit="1" customWidth="1"/>
    <col min="7940" max="8187" width="11.42578125" style="399"/>
    <col min="8188" max="8188" width="45.7109375" style="399" customWidth="1"/>
    <col min="8189" max="8189" width="11.7109375" style="399" customWidth="1"/>
    <col min="8190" max="8190" width="11.28515625" style="399" bestFit="1" customWidth="1"/>
    <col min="8191" max="8191" width="20.28515625" style="399" bestFit="1" customWidth="1"/>
    <col min="8192" max="8192" width="11.42578125" style="399"/>
    <col min="8193" max="8193" width="18.28515625" style="399" bestFit="1" customWidth="1"/>
    <col min="8194" max="8194" width="11.42578125" style="399"/>
    <col min="8195" max="8195" width="18.28515625" style="399" bestFit="1" customWidth="1"/>
    <col min="8196" max="8443" width="11.42578125" style="399"/>
    <col min="8444" max="8444" width="45.7109375" style="399" customWidth="1"/>
    <col min="8445" max="8445" width="11.7109375" style="399" customWidth="1"/>
    <col min="8446" max="8446" width="11.28515625" style="399" bestFit="1" customWidth="1"/>
    <col min="8447" max="8447" width="20.28515625" style="399" bestFit="1" customWidth="1"/>
    <col min="8448" max="8448" width="11.42578125" style="399"/>
    <col min="8449" max="8449" width="18.28515625" style="399" bestFit="1" customWidth="1"/>
    <col min="8450" max="8450" width="11.42578125" style="399"/>
    <col min="8451" max="8451" width="18.28515625" style="399" bestFit="1" customWidth="1"/>
    <col min="8452" max="8699" width="11.42578125" style="399"/>
    <col min="8700" max="8700" width="45.7109375" style="399" customWidth="1"/>
    <col min="8701" max="8701" width="11.7109375" style="399" customWidth="1"/>
    <col min="8702" max="8702" width="11.28515625" style="399" bestFit="1" customWidth="1"/>
    <col min="8703" max="8703" width="20.28515625" style="399" bestFit="1" customWidth="1"/>
    <col min="8704" max="8704" width="11.42578125" style="399"/>
    <col min="8705" max="8705" width="18.28515625" style="399" bestFit="1" customWidth="1"/>
    <col min="8706" max="8706" width="11.42578125" style="399"/>
    <col min="8707" max="8707" width="18.28515625" style="399" bestFit="1" customWidth="1"/>
    <col min="8708" max="8955" width="11.42578125" style="399"/>
    <col min="8956" max="8956" width="45.7109375" style="399" customWidth="1"/>
    <col min="8957" max="8957" width="11.7109375" style="399" customWidth="1"/>
    <col min="8958" max="8958" width="11.28515625" style="399" bestFit="1" customWidth="1"/>
    <col min="8959" max="8959" width="20.28515625" style="399" bestFit="1" customWidth="1"/>
    <col min="8960" max="8960" width="11.42578125" style="399"/>
    <col min="8961" max="8961" width="18.28515625" style="399" bestFit="1" customWidth="1"/>
    <col min="8962" max="8962" width="11.42578125" style="399"/>
    <col min="8963" max="8963" width="18.28515625" style="399" bestFit="1" customWidth="1"/>
    <col min="8964" max="9211" width="11.42578125" style="399"/>
    <col min="9212" max="9212" width="45.7109375" style="399" customWidth="1"/>
    <col min="9213" max="9213" width="11.7109375" style="399" customWidth="1"/>
    <col min="9214" max="9214" width="11.28515625" style="399" bestFit="1" customWidth="1"/>
    <col min="9215" max="9215" width="20.28515625" style="399" bestFit="1" customWidth="1"/>
    <col min="9216" max="9216" width="11.42578125" style="399"/>
    <col min="9217" max="9217" width="18.28515625" style="399" bestFit="1" customWidth="1"/>
    <col min="9218" max="9218" width="11.42578125" style="399"/>
    <col min="9219" max="9219" width="18.28515625" style="399" bestFit="1" customWidth="1"/>
    <col min="9220" max="9467" width="11.42578125" style="399"/>
    <col min="9468" max="9468" width="45.7109375" style="399" customWidth="1"/>
    <col min="9469" max="9469" width="11.7109375" style="399" customWidth="1"/>
    <col min="9470" max="9470" width="11.28515625" style="399" bestFit="1" customWidth="1"/>
    <col min="9471" max="9471" width="20.28515625" style="399" bestFit="1" customWidth="1"/>
    <col min="9472" max="9472" width="11.42578125" style="399"/>
    <col min="9473" max="9473" width="18.28515625" style="399" bestFit="1" customWidth="1"/>
    <col min="9474" max="9474" width="11.42578125" style="399"/>
    <col min="9475" max="9475" width="18.28515625" style="399" bestFit="1" customWidth="1"/>
    <col min="9476" max="9723" width="11.42578125" style="399"/>
    <col min="9724" max="9724" width="45.7109375" style="399" customWidth="1"/>
    <col min="9725" max="9725" width="11.7109375" style="399" customWidth="1"/>
    <col min="9726" max="9726" width="11.28515625" style="399" bestFit="1" customWidth="1"/>
    <col min="9727" max="9727" width="20.28515625" style="399" bestFit="1" customWidth="1"/>
    <col min="9728" max="9728" width="11.42578125" style="399"/>
    <col min="9729" max="9729" width="18.28515625" style="399" bestFit="1" customWidth="1"/>
    <col min="9730" max="9730" width="11.42578125" style="399"/>
    <col min="9731" max="9731" width="18.28515625" style="399" bestFit="1" customWidth="1"/>
    <col min="9732" max="9979" width="11.42578125" style="399"/>
    <col min="9980" max="9980" width="45.7109375" style="399" customWidth="1"/>
    <col min="9981" max="9981" width="11.7109375" style="399" customWidth="1"/>
    <col min="9982" max="9982" width="11.28515625" style="399" bestFit="1" customWidth="1"/>
    <col min="9983" max="9983" width="20.28515625" style="399" bestFit="1" customWidth="1"/>
    <col min="9984" max="9984" width="11.42578125" style="399"/>
    <col min="9985" max="9985" width="18.28515625" style="399" bestFit="1" customWidth="1"/>
    <col min="9986" max="9986" width="11.42578125" style="399"/>
    <col min="9987" max="9987" width="18.28515625" style="399" bestFit="1" customWidth="1"/>
    <col min="9988" max="10235" width="11.42578125" style="399"/>
    <col min="10236" max="10236" width="45.7109375" style="399" customWidth="1"/>
    <col min="10237" max="10237" width="11.7109375" style="399" customWidth="1"/>
    <col min="10238" max="10238" width="11.28515625" style="399" bestFit="1" customWidth="1"/>
    <col min="10239" max="10239" width="20.28515625" style="399" bestFit="1" customWidth="1"/>
    <col min="10240" max="10240" width="11.42578125" style="399"/>
    <col min="10241" max="10241" width="18.28515625" style="399" bestFit="1" customWidth="1"/>
    <col min="10242" max="10242" width="11.42578125" style="399"/>
    <col min="10243" max="10243" width="18.28515625" style="399" bestFit="1" customWidth="1"/>
    <col min="10244" max="10491" width="11.42578125" style="399"/>
    <col min="10492" max="10492" width="45.7109375" style="399" customWidth="1"/>
    <col min="10493" max="10493" width="11.7109375" style="399" customWidth="1"/>
    <col min="10494" max="10494" width="11.28515625" style="399" bestFit="1" customWidth="1"/>
    <col min="10495" max="10495" width="20.28515625" style="399" bestFit="1" customWidth="1"/>
    <col min="10496" max="10496" width="11.42578125" style="399"/>
    <col min="10497" max="10497" width="18.28515625" style="399" bestFit="1" customWidth="1"/>
    <col min="10498" max="10498" width="11.42578125" style="399"/>
    <col min="10499" max="10499" width="18.28515625" style="399" bestFit="1" customWidth="1"/>
    <col min="10500" max="10747" width="11.42578125" style="399"/>
    <col min="10748" max="10748" width="45.7109375" style="399" customWidth="1"/>
    <col min="10749" max="10749" width="11.7109375" style="399" customWidth="1"/>
    <col min="10750" max="10750" width="11.28515625" style="399" bestFit="1" customWidth="1"/>
    <col min="10751" max="10751" width="20.28515625" style="399" bestFit="1" customWidth="1"/>
    <col min="10752" max="10752" width="11.42578125" style="399"/>
    <col min="10753" max="10753" width="18.28515625" style="399" bestFit="1" customWidth="1"/>
    <col min="10754" max="10754" width="11.42578125" style="399"/>
    <col min="10755" max="10755" width="18.28515625" style="399" bestFit="1" customWidth="1"/>
    <col min="10756" max="11003" width="11.42578125" style="399"/>
    <col min="11004" max="11004" width="45.7109375" style="399" customWidth="1"/>
    <col min="11005" max="11005" width="11.7109375" style="399" customWidth="1"/>
    <col min="11006" max="11006" width="11.28515625" style="399" bestFit="1" customWidth="1"/>
    <col min="11007" max="11007" width="20.28515625" style="399" bestFit="1" customWidth="1"/>
    <col min="11008" max="11008" width="11.42578125" style="399"/>
    <col min="11009" max="11009" width="18.28515625" style="399" bestFit="1" customWidth="1"/>
    <col min="11010" max="11010" width="11.42578125" style="399"/>
    <col min="11011" max="11011" width="18.28515625" style="399" bestFit="1" customWidth="1"/>
    <col min="11012" max="11259" width="11.42578125" style="399"/>
    <col min="11260" max="11260" width="45.7109375" style="399" customWidth="1"/>
    <col min="11261" max="11261" width="11.7109375" style="399" customWidth="1"/>
    <col min="11262" max="11262" width="11.28515625" style="399" bestFit="1" customWidth="1"/>
    <col min="11263" max="11263" width="20.28515625" style="399" bestFit="1" customWidth="1"/>
    <col min="11264" max="11264" width="11.42578125" style="399"/>
    <col min="11265" max="11265" width="18.28515625" style="399" bestFit="1" customWidth="1"/>
    <col min="11266" max="11266" width="11.42578125" style="399"/>
    <col min="11267" max="11267" width="18.28515625" style="399" bestFit="1" customWidth="1"/>
    <col min="11268" max="11515" width="11.42578125" style="399"/>
    <col min="11516" max="11516" width="45.7109375" style="399" customWidth="1"/>
    <col min="11517" max="11517" width="11.7109375" style="399" customWidth="1"/>
    <col min="11518" max="11518" width="11.28515625" style="399" bestFit="1" customWidth="1"/>
    <col min="11519" max="11519" width="20.28515625" style="399" bestFit="1" customWidth="1"/>
    <col min="11520" max="11520" width="11.42578125" style="399"/>
    <col min="11521" max="11521" width="18.28515625" style="399" bestFit="1" customWidth="1"/>
    <col min="11522" max="11522" width="11.42578125" style="399"/>
    <col min="11523" max="11523" width="18.28515625" style="399" bestFit="1" customWidth="1"/>
    <col min="11524" max="11771" width="11.42578125" style="399"/>
    <col min="11772" max="11772" width="45.7109375" style="399" customWidth="1"/>
    <col min="11773" max="11773" width="11.7109375" style="399" customWidth="1"/>
    <col min="11774" max="11774" width="11.28515625" style="399" bestFit="1" customWidth="1"/>
    <col min="11775" max="11775" width="20.28515625" style="399" bestFit="1" customWidth="1"/>
    <col min="11776" max="11776" width="11.42578125" style="399"/>
    <col min="11777" max="11777" width="18.28515625" style="399" bestFit="1" customWidth="1"/>
    <col min="11778" max="11778" width="11.42578125" style="399"/>
    <col min="11779" max="11779" width="18.28515625" style="399" bestFit="1" customWidth="1"/>
    <col min="11780" max="12027" width="11.42578125" style="399"/>
    <col min="12028" max="12028" width="45.7109375" style="399" customWidth="1"/>
    <col min="12029" max="12029" width="11.7109375" style="399" customWidth="1"/>
    <col min="12030" max="12030" width="11.28515625" style="399" bestFit="1" customWidth="1"/>
    <col min="12031" max="12031" width="20.28515625" style="399" bestFit="1" customWidth="1"/>
    <col min="12032" max="12032" width="11.42578125" style="399"/>
    <col min="12033" max="12033" width="18.28515625" style="399" bestFit="1" customWidth="1"/>
    <col min="12034" max="12034" width="11.42578125" style="399"/>
    <col min="12035" max="12035" width="18.28515625" style="399" bestFit="1" customWidth="1"/>
    <col min="12036" max="12283" width="11.42578125" style="399"/>
    <col min="12284" max="12284" width="45.7109375" style="399" customWidth="1"/>
    <col min="12285" max="12285" width="11.7109375" style="399" customWidth="1"/>
    <col min="12286" max="12286" width="11.28515625" style="399" bestFit="1" customWidth="1"/>
    <col min="12287" max="12287" width="20.28515625" style="399" bestFit="1" customWidth="1"/>
    <col min="12288" max="12288" width="11.42578125" style="399"/>
    <col min="12289" max="12289" width="18.28515625" style="399" bestFit="1" customWidth="1"/>
    <col min="12290" max="12290" width="11.42578125" style="399"/>
    <col min="12291" max="12291" width="18.28515625" style="399" bestFit="1" customWidth="1"/>
    <col min="12292" max="12539" width="11.42578125" style="399"/>
    <col min="12540" max="12540" width="45.7109375" style="399" customWidth="1"/>
    <col min="12541" max="12541" width="11.7109375" style="399" customWidth="1"/>
    <col min="12542" max="12542" width="11.28515625" style="399" bestFit="1" customWidth="1"/>
    <col min="12543" max="12543" width="20.28515625" style="399" bestFit="1" customWidth="1"/>
    <col min="12544" max="12544" width="11.42578125" style="399"/>
    <col min="12545" max="12545" width="18.28515625" style="399" bestFit="1" customWidth="1"/>
    <col min="12546" max="12546" width="11.42578125" style="399"/>
    <col min="12547" max="12547" width="18.28515625" style="399" bestFit="1" customWidth="1"/>
    <col min="12548" max="12795" width="11.42578125" style="399"/>
    <col min="12796" max="12796" width="45.7109375" style="399" customWidth="1"/>
    <col min="12797" max="12797" width="11.7109375" style="399" customWidth="1"/>
    <col min="12798" max="12798" width="11.28515625" style="399" bestFit="1" customWidth="1"/>
    <col min="12799" max="12799" width="20.28515625" style="399" bestFit="1" customWidth="1"/>
    <col min="12800" max="12800" width="11.42578125" style="399"/>
    <col min="12801" max="12801" width="18.28515625" style="399" bestFit="1" customWidth="1"/>
    <col min="12802" max="12802" width="11.42578125" style="399"/>
    <col min="12803" max="12803" width="18.28515625" style="399" bestFit="1" customWidth="1"/>
    <col min="12804" max="13051" width="11.42578125" style="399"/>
    <col min="13052" max="13052" width="45.7109375" style="399" customWidth="1"/>
    <col min="13053" max="13053" width="11.7109375" style="399" customWidth="1"/>
    <col min="13054" max="13054" width="11.28515625" style="399" bestFit="1" customWidth="1"/>
    <col min="13055" max="13055" width="20.28515625" style="399" bestFit="1" customWidth="1"/>
    <col min="13056" max="13056" width="11.42578125" style="399"/>
    <col min="13057" max="13057" width="18.28515625" style="399" bestFit="1" customWidth="1"/>
    <col min="13058" max="13058" width="11.42578125" style="399"/>
    <col min="13059" max="13059" width="18.28515625" style="399" bestFit="1" customWidth="1"/>
    <col min="13060" max="13307" width="11.42578125" style="399"/>
    <col min="13308" max="13308" width="45.7109375" style="399" customWidth="1"/>
    <col min="13309" max="13309" width="11.7109375" style="399" customWidth="1"/>
    <col min="13310" max="13310" width="11.28515625" style="399" bestFit="1" customWidth="1"/>
    <col min="13311" max="13311" width="20.28515625" style="399" bestFit="1" customWidth="1"/>
    <col min="13312" max="13312" width="11.42578125" style="399"/>
    <col min="13313" max="13313" width="18.28515625" style="399" bestFit="1" customWidth="1"/>
    <col min="13314" max="13314" width="11.42578125" style="399"/>
    <col min="13315" max="13315" width="18.28515625" style="399" bestFit="1" customWidth="1"/>
    <col min="13316" max="13563" width="11.42578125" style="399"/>
    <col min="13564" max="13564" width="45.7109375" style="399" customWidth="1"/>
    <col min="13565" max="13565" width="11.7109375" style="399" customWidth="1"/>
    <col min="13566" max="13566" width="11.28515625" style="399" bestFit="1" customWidth="1"/>
    <col min="13567" max="13567" width="20.28515625" style="399" bestFit="1" customWidth="1"/>
    <col min="13568" max="13568" width="11.42578125" style="399"/>
    <col min="13569" max="13569" width="18.28515625" style="399" bestFit="1" customWidth="1"/>
    <col min="13570" max="13570" width="11.42578125" style="399"/>
    <col min="13571" max="13571" width="18.28515625" style="399" bestFit="1" customWidth="1"/>
    <col min="13572" max="13819" width="11.42578125" style="399"/>
    <col min="13820" max="13820" width="45.7109375" style="399" customWidth="1"/>
    <col min="13821" max="13821" width="11.7109375" style="399" customWidth="1"/>
    <col min="13822" max="13822" width="11.28515625" style="399" bestFit="1" customWidth="1"/>
    <col min="13823" max="13823" width="20.28515625" style="399" bestFit="1" customWidth="1"/>
    <col min="13824" max="13824" width="11.42578125" style="399"/>
    <col min="13825" max="13825" width="18.28515625" style="399" bestFit="1" customWidth="1"/>
    <col min="13826" max="13826" width="11.42578125" style="399"/>
    <col min="13827" max="13827" width="18.28515625" style="399" bestFit="1" customWidth="1"/>
    <col min="13828" max="14075" width="11.42578125" style="399"/>
    <col min="14076" max="14076" width="45.7109375" style="399" customWidth="1"/>
    <col min="14077" max="14077" width="11.7109375" style="399" customWidth="1"/>
    <col min="14078" max="14078" width="11.28515625" style="399" bestFit="1" customWidth="1"/>
    <col min="14079" max="14079" width="20.28515625" style="399" bestFit="1" customWidth="1"/>
    <col min="14080" max="14080" width="11.42578125" style="399"/>
    <col min="14081" max="14081" width="18.28515625" style="399" bestFit="1" customWidth="1"/>
    <col min="14082" max="14082" width="11.42578125" style="399"/>
    <col min="14083" max="14083" width="18.28515625" style="399" bestFit="1" customWidth="1"/>
    <col min="14084" max="14331" width="11.42578125" style="399"/>
    <col min="14332" max="14332" width="45.7109375" style="399" customWidth="1"/>
    <col min="14333" max="14333" width="11.7109375" style="399" customWidth="1"/>
    <col min="14334" max="14334" width="11.28515625" style="399" bestFit="1" customWidth="1"/>
    <col min="14335" max="14335" width="20.28515625" style="399" bestFit="1" customWidth="1"/>
    <col min="14336" max="14336" width="11.42578125" style="399"/>
    <col min="14337" max="14337" width="18.28515625" style="399" bestFit="1" customWidth="1"/>
    <col min="14338" max="14338" width="11.42578125" style="399"/>
    <col min="14339" max="14339" width="18.28515625" style="399" bestFit="1" customWidth="1"/>
    <col min="14340" max="14587" width="11.42578125" style="399"/>
    <col min="14588" max="14588" width="45.7109375" style="399" customWidth="1"/>
    <col min="14589" max="14589" width="11.7109375" style="399" customWidth="1"/>
    <col min="14590" max="14590" width="11.28515625" style="399" bestFit="1" customWidth="1"/>
    <col min="14591" max="14591" width="20.28515625" style="399" bestFit="1" customWidth="1"/>
    <col min="14592" max="14592" width="11.42578125" style="399"/>
    <col min="14593" max="14593" width="18.28515625" style="399" bestFit="1" customWidth="1"/>
    <col min="14594" max="14594" width="11.42578125" style="399"/>
    <col min="14595" max="14595" width="18.28515625" style="399" bestFit="1" customWidth="1"/>
    <col min="14596" max="14843" width="11.42578125" style="399"/>
    <col min="14844" max="14844" width="45.7109375" style="399" customWidth="1"/>
    <col min="14845" max="14845" width="11.7109375" style="399" customWidth="1"/>
    <col min="14846" max="14846" width="11.28515625" style="399" bestFit="1" customWidth="1"/>
    <col min="14847" max="14847" width="20.28515625" style="399" bestFit="1" customWidth="1"/>
    <col min="14848" max="14848" width="11.42578125" style="399"/>
    <col min="14849" max="14849" width="18.28515625" style="399" bestFit="1" customWidth="1"/>
    <col min="14850" max="14850" width="11.42578125" style="399"/>
    <col min="14851" max="14851" width="18.28515625" style="399" bestFit="1" customWidth="1"/>
    <col min="14852" max="15099" width="11.42578125" style="399"/>
    <col min="15100" max="15100" width="45.7109375" style="399" customWidth="1"/>
    <col min="15101" max="15101" width="11.7109375" style="399" customWidth="1"/>
    <col min="15102" max="15102" width="11.28515625" style="399" bestFit="1" customWidth="1"/>
    <col min="15103" max="15103" width="20.28515625" style="399" bestFit="1" customWidth="1"/>
    <col min="15104" max="15104" width="11.42578125" style="399"/>
    <col min="15105" max="15105" width="18.28515625" style="399" bestFit="1" customWidth="1"/>
    <col min="15106" max="15106" width="11.42578125" style="399"/>
    <col min="15107" max="15107" width="18.28515625" style="399" bestFit="1" customWidth="1"/>
    <col min="15108" max="15355" width="11.42578125" style="399"/>
    <col min="15356" max="15356" width="45.7109375" style="399" customWidth="1"/>
    <col min="15357" max="15357" width="11.7109375" style="399" customWidth="1"/>
    <col min="15358" max="15358" width="11.28515625" style="399" bestFit="1" customWidth="1"/>
    <col min="15359" max="15359" width="20.28515625" style="399" bestFit="1" customWidth="1"/>
    <col min="15360" max="15360" width="11.42578125" style="399"/>
    <col min="15361" max="15361" width="18.28515625" style="399" bestFit="1" customWidth="1"/>
    <col min="15362" max="15362" width="11.42578125" style="399"/>
    <col min="15363" max="15363" width="18.28515625" style="399" bestFit="1" customWidth="1"/>
    <col min="15364" max="15611" width="11.42578125" style="399"/>
    <col min="15612" max="15612" width="45.7109375" style="399" customWidth="1"/>
    <col min="15613" max="15613" width="11.7109375" style="399" customWidth="1"/>
    <col min="15614" max="15614" width="11.28515625" style="399" bestFit="1" customWidth="1"/>
    <col min="15615" max="15615" width="20.28515625" style="399" bestFit="1" customWidth="1"/>
    <col min="15616" max="15616" width="11.42578125" style="399"/>
    <col min="15617" max="15617" width="18.28515625" style="399" bestFit="1" customWidth="1"/>
    <col min="15618" max="15618" width="11.42578125" style="399"/>
    <col min="15619" max="15619" width="18.28515625" style="399" bestFit="1" customWidth="1"/>
    <col min="15620" max="15867" width="11.42578125" style="399"/>
    <col min="15868" max="15868" width="45.7109375" style="399" customWidth="1"/>
    <col min="15869" max="15869" width="11.7109375" style="399" customWidth="1"/>
    <col min="15870" max="15870" width="11.28515625" style="399" bestFit="1" customWidth="1"/>
    <col min="15871" max="15871" width="20.28515625" style="399" bestFit="1" customWidth="1"/>
    <col min="15872" max="15872" width="11.42578125" style="399"/>
    <col min="15873" max="15873" width="18.28515625" style="399" bestFit="1" customWidth="1"/>
    <col min="15874" max="15874" width="11.42578125" style="399"/>
    <col min="15875" max="15875" width="18.28515625" style="399" bestFit="1" customWidth="1"/>
    <col min="15876" max="16123" width="11.42578125" style="399"/>
    <col min="16124" max="16124" width="45.7109375" style="399" customWidth="1"/>
    <col min="16125" max="16125" width="11.7109375" style="399" customWidth="1"/>
    <col min="16126" max="16126" width="11.28515625" style="399" bestFit="1" customWidth="1"/>
    <col min="16127" max="16127" width="20.28515625" style="399" bestFit="1" customWidth="1"/>
    <col min="16128" max="16128" width="11.42578125" style="399"/>
    <col min="16129" max="16129" width="18.28515625" style="399" bestFit="1" customWidth="1"/>
    <col min="16130" max="16130" width="11.42578125" style="399"/>
    <col min="16131" max="16131" width="18.28515625" style="399" bestFit="1" customWidth="1"/>
    <col min="16132" max="16384" width="11.42578125" style="399"/>
  </cols>
  <sheetData>
    <row r="1" spans="1:10" ht="26.25" x14ac:dyDescent="0.2">
      <c r="B1" s="400"/>
      <c r="C1" s="401"/>
      <c r="D1" s="401"/>
    </row>
    <row r="2" spans="1:10" s="406" customFormat="1" ht="19.5" x14ac:dyDescent="0.25">
      <c r="A2" s="402"/>
      <c r="B2" s="403" t="s">
        <v>490</v>
      </c>
      <c r="C2" s="404"/>
      <c r="D2" s="404"/>
      <c r="E2" s="405"/>
      <c r="I2" s="407"/>
      <c r="J2" s="407"/>
    </row>
    <row r="3" spans="1:10" s="406" customFormat="1" ht="19.5" x14ac:dyDescent="0.25">
      <c r="A3" s="402"/>
      <c r="B3" s="408" t="s">
        <v>491</v>
      </c>
      <c r="C3" s="409"/>
      <c r="D3" s="409"/>
      <c r="E3" s="405"/>
    </row>
    <row r="4" spans="1:10" s="413" customFormat="1" ht="19.5" x14ac:dyDescent="0.25">
      <c r="A4" s="403"/>
      <c r="B4" s="410"/>
      <c r="C4" s="411"/>
      <c r="D4" s="411"/>
      <c r="E4" s="412"/>
      <c r="I4" s="414"/>
      <c r="J4" s="414"/>
    </row>
    <row r="5" spans="1:10" ht="18.75" thickBot="1" x14ac:dyDescent="0.25">
      <c r="B5" s="415"/>
      <c r="C5" s="401"/>
      <c r="D5" s="401"/>
    </row>
    <row r="6" spans="1:10" s="416" customFormat="1" ht="47.25" customHeight="1" thickBot="1" x14ac:dyDescent="0.25">
      <c r="B6" s="417" t="s">
        <v>16</v>
      </c>
      <c r="C6" s="418" t="s">
        <v>489</v>
      </c>
      <c r="D6" s="419"/>
    </row>
    <row r="7" spans="1:10" s="416" customFormat="1" ht="16.5" customHeight="1" thickBot="1" x14ac:dyDescent="0.25">
      <c r="B7" s="420"/>
      <c r="C7" s="421" t="s">
        <v>528</v>
      </c>
      <c r="D7" s="421" t="s">
        <v>529</v>
      </c>
    </row>
    <row r="8" spans="1:10" s="422" customFormat="1" ht="15.75" thickBot="1" x14ac:dyDescent="0.25">
      <c r="B8" s="423" t="s">
        <v>156</v>
      </c>
      <c r="C8" s="424">
        <f>SUM(C9:C12)</f>
        <v>0</v>
      </c>
      <c r="D8" s="424">
        <f>SUM(D9:D12)</f>
        <v>0</v>
      </c>
    </row>
    <row r="9" spans="1:10" x14ac:dyDescent="0.2">
      <c r="B9" s="425" t="str">
        <f>"GP Pos. " &amp; Leistungsverzeichnis!B15 &amp; " - " &amp; Leistungsverzeichnis!C15</f>
        <v>GP Pos. 1.1 - Dokumentations- und Revisionsunterlagen</v>
      </c>
      <c r="C9" s="426">
        <f>Leistungsverzeichnis!G25</f>
        <v>0</v>
      </c>
      <c r="D9" s="426">
        <f>1.19*C9</f>
        <v>0</v>
      </c>
    </row>
    <row r="10" spans="1:10" x14ac:dyDescent="0.2">
      <c r="B10" s="427" t="str">
        <f>"GP Pos. " &amp; Leistungsverzeichnis!B27 &amp; " - " &amp; Leistungsverzeichnis!C27</f>
        <v>GP Pos. 1.2 - Einweisungen für das medizinische Personal</v>
      </c>
      <c r="C10" s="426">
        <f>Leistungsverzeichnis!G35</f>
        <v>0</v>
      </c>
      <c r="D10" s="426">
        <f t="shared" ref="D10:D12" si="0">1.19*C10</f>
        <v>0</v>
      </c>
    </row>
    <row r="11" spans="1:10" x14ac:dyDescent="0.2">
      <c r="B11" s="427" t="str">
        <f>"GP Pos. " &amp; Leistungsverzeichnis!B37 &amp; " - " &amp; Leistungsverzeichnis!C37</f>
        <v>GP Pos. 1.3 - Demontage und Entsorgung</v>
      </c>
      <c r="C11" s="426">
        <f>Leistungsverzeichnis!G39</f>
        <v>0</v>
      </c>
      <c r="D11" s="426">
        <f t="shared" si="0"/>
        <v>0</v>
      </c>
    </row>
    <row r="12" spans="1:10" ht="15.75" customHeight="1" thickBot="1" x14ac:dyDescent="0.25">
      <c r="B12" s="428" t="str">
        <f>"GP Pos. " &amp; Leistungsverzeichnis!B41 &amp; " - " &amp; Leistungsverzeichnis!C41</f>
        <v>GP Pos. 1.4 - Urologische Röntgeneinheit</v>
      </c>
      <c r="C12" s="429">
        <f>Leistungsverzeichnis!G237</f>
        <v>0</v>
      </c>
      <c r="D12" s="426">
        <f t="shared" si="0"/>
        <v>0</v>
      </c>
    </row>
    <row r="13" spans="1:10" ht="15.75" thickBot="1" x14ac:dyDescent="0.25">
      <c r="B13" s="423" t="s">
        <v>160</v>
      </c>
      <c r="C13" s="424">
        <f>SUM(C14,C20)</f>
        <v>0</v>
      </c>
      <c r="D13" s="424">
        <f>SUM(D14,D20)</f>
        <v>0</v>
      </c>
    </row>
    <row r="14" spans="1:10" x14ac:dyDescent="0.2">
      <c r="B14" s="430" t="str">
        <f>'Service Wartung'!C60</f>
        <v>Serviceperiode A:</v>
      </c>
      <c r="C14" s="431">
        <f>SUM(C15:C19)</f>
        <v>0</v>
      </c>
      <c r="D14" s="431">
        <f>SUM(D15:D19)</f>
        <v>0</v>
      </c>
    </row>
    <row r="15" spans="1:10" x14ac:dyDescent="0.2">
      <c r="B15" s="427" t="str">
        <f>'Service Wartung'!C61</f>
        <v>Vertragsjahr 1 (= Jahr der Inbetriebnahme)</v>
      </c>
      <c r="C15" s="432">
        <f>'Service Wartung'!G61</f>
        <v>0</v>
      </c>
      <c r="D15" s="432">
        <f>1.19*C15</f>
        <v>0</v>
      </c>
    </row>
    <row r="16" spans="1:10" x14ac:dyDescent="0.2">
      <c r="B16" s="427" t="str">
        <f>'Service Wartung'!C62</f>
        <v>Vertragsjahr 2</v>
      </c>
      <c r="C16" s="432">
        <f>'Service Wartung'!G62</f>
        <v>0</v>
      </c>
      <c r="D16" s="432">
        <f t="shared" ref="D16:D19" si="1">1.19*C16</f>
        <v>0</v>
      </c>
    </row>
    <row r="17" spans="2:4" x14ac:dyDescent="0.2">
      <c r="B17" s="427" t="str">
        <f>'Service Wartung'!C63</f>
        <v>Vertragsjahr 3</v>
      </c>
      <c r="C17" s="432">
        <f>'Service Wartung'!G63</f>
        <v>0</v>
      </c>
      <c r="D17" s="432">
        <f t="shared" si="1"/>
        <v>0</v>
      </c>
    </row>
    <row r="18" spans="2:4" x14ac:dyDescent="0.2">
      <c r="B18" s="427" t="str">
        <f>'Service Wartung'!C64</f>
        <v>Vertragsjahr 4</v>
      </c>
      <c r="C18" s="432">
        <f>'Service Wartung'!G64</f>
        <v>0</v>
      </c>
      <c r="D18" s="432">
        <f t="shared" si="1"/>
        <v>0</v>
      </c>
    </row>
    <row r="19" spans="2:4" x14ac:dyDescent="0.2">
      <c r="B19" s="427" t="str">
        <f>'Service Wartung'!C65</f>
        <v>Vertragsjahr 5</v>
      </c>
      <c r="C19" s="432">
        <f>'Service Wartung'!G65</f>
        <v>0</v>
      </c>
      <c r="D19" s="432">
        <f t="shared" si="1"/>
        <v>0</v>
      </c>
    </row>
    <row r="20" spans="2:4" x14ac:dyDescent="0.2">
      <c r="B20" s="433" t="str">
        <f>'Service Wartung'!C66</f>
        <v>Serviceperiode B:</v>
      </c>
      <c r="C20" s="434">
        <f>SUM(C21:C25)</f>
        <v>0</v>
      </c>
      <c r="D20" s="434">
        <f>SUM(D21:D25)</f>
        <v>0</v>
      </c>
    </row>
    <row r="21" spans="2:4" x14ac:dyDescent="0.2">
      <c r="B21" s="427" t="str">
        <f>'Service Wartung'!C67</f>
        <v>Kalenderjahr 6</v>
      </c>
      <c r="C21" s="432">
        <f>'Service Wartung'!G67</f>
        <v>0</v>
      </c>
      <c r="D21" s="432">
        <f>1.19*C21</f>
        <v>0</v>
      </c>
    </row>
    <row r="22" spans="2:4" x14ac:dyDescent="0.2">
      <c r="B22" s="427" t="str">
        <f>'Service Wartung'!C68</f>
        <v>Kalenderjahr 7</v>
      </c>
      <c r="C22" s="432">
        <f>'Service Wartung'!G68</f>
        <v>0</v>
      </c>
      <c r="D22" s="432">
        <f t="shared" ref="D22:D25" si="2">1.19*C22</f>
        <v>0</v>
      </c>
    </row>
    <row r="23" spans="2:4" x14ac:dyDescent="0.2">
      <c r="B23" s="427" t="str">
        <f>'Service Wartung'!C69</f>
        <v>Kalenderjahr 8</v>
      </c>
      <c r="C23" s="432">
        <f>'Service Wartung'!G69</f>
        <v>0</v>
      </c>
      <c r="D23" s="432">
        <f t="shared" si="2"/>
        <v>0</v>
      </c>
    </row>
    <row r="24" spans="2:4" x14ac:dyDescent="0.2">
      <c r="B24" s="427" t="str">
        <f>'Service Wartung'!C70</f>
        <v>Kalenderjahr 9</v>
      </c>
      <c r="C24" s="432">
        <f>'Service Wartung'!G70</f>
        <v>0</v>
      </c>
      <c r="D24" s="432">
        <f t="shared" si="2"/>
        <v>0</v>
      </c>
    </row>
    <row r="25" spans="2:4" ht="13.5" thickBot="1" x14ac:dyDescent="0.25">
      <c r="B25" s="428" t="str">
        <f>'Service Wartung'!C71</f>
        <v>Kalenderjahr 10</v>
      </c>
      <c r="C25" s="429">
        <f>'Service Wartung'!G70</f>
        <v>0</v>
      </c>
      <c r="D25" s="429">
        <f t="shared" si="2"/>
        <v>0</v>
      </c>
    </row>
  </sheetData>
  <sheetProtection algorithmName="SHA-512" hashValue="joPUQuU0wnWP9oqZvGIPdDuMzI3NrNUeidy4k4bGzrpKGlOKPv/5dbZTF7R7A/D3nzsjcQFK0W364KRANT+iHg==" saltValue="fh/iPhIiARLUorhhin5Kiw==" spinCount="100000" sheet="1" objects="1" scenarios="1" selectLockedCells="1"/>
  <mergeCells count="2">
    <mergeCell ref="B6:B7"/>
    <mergeCell ref="C6:D6"/>
  </mergeCells>
  <phoneticPr fontId="40" type="noConversion"/>
  <pageMargins left="0.7" right="0.7" top="0.78740157499999996" bottom="0.78740157499999996" header="0.3" footer="0.3"/>
  <pageSetup paperSize="9" orientation="portrait"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759-FC7E-42BC-93F8-747A7734B9DB}">
  <dimension ref="A1:O23"/>
  <sheetViews>
    <sheetView zoomScale="70" zoomScaleNormal="70" workbookViewId="0">
      <selection activeCell="E33" sqref="E33"/>
    </sheetView>
  </sheetViews>
  <sheetFormatPr baseColWidth="10" defaultRowHeight="12.75" x14ac:dyDescent="0.2"/>
  <cols>
    <col min="1" max="1" width="2" style="399" customWidth="1"/>
    <col min="2" max="2" width="64" style="399" customWidth="1"/>
    <col min="3" max="3" width="17.42578125" style="399" customWidth="1"/>
    <col min="4" max="4" width="5.85546875" style="480" customWidth="1"/>
    <col min="5" max="5" width="24.7109375" style="399" customWidth="1"/>
    <col min="6" max="6" width="15.140625" style="399" customWidth="1"/>
    <col min="7" max="7" width="24.7109375" style="399" customWidth="1"/>
    <col min="8" max="8" width="15.140625" style="399" customWidth="1"/>
    <col min="9" max="9" width="72" style="481" customWidth="1"/>
    <col min="10" max="10" width="11.42578125" style="399"/>
    <col min="11" max="11" width="19" style="399" bestFit="1" customWidth="1"/>
    <col min="12" max="256" width="11.42578125" style="399"/>
    <col min="257" max="257" width="45.7109375" style="399" customWidth="1"/>
    <col min="258" max="258" width="11.7109375" style="399" customWidth="1"/>
    <col min="259" max="259" width="11.28515625" style="399" bestFit="1" customWidth="1"/>
    <col min="260" max="260" width="20.28515625" style="399" bestFit="1" customWidth="1"/>
    <col min="261" max="261" width="11.42578125" style="399"/>
    <col min="262" max="262" width="18.28515625" style="399" bestFit="1" customWidth="1"/>
    <col min="263" max="263" width="11.42578125" style="399"/>
    <col min="264" max="264" width="18.28515625" style="399" bestFit="1" customWidth="1"/>
    <col min="265" max="512" width="11.42578125" style="399"/>
    <col min="513" max="513" width="45.7109375" style="399" customWidth="1"/>
    <col min="514" max="514" width="11.7109375" style="399" customWidth="1"/>
    <col min="515" max="515" width="11.28515625" style="399" bestFit="1" customWidth="1"/>
    <col min="516" max="516" width="20.28515625" style="399" bestFit="1" customWidth="1"/>
    <col min="517" max="517" width="11.42578125" style="399"/>
    <col min="518" max="518" width="18.28515625" style="399" bestFit="1" customWidth="1"/>
    <col min="519" max="519" width="11.42578125" style="399"/>
    <col min="520" max="520" width="18.28515625" style="399" bestFit="1" customWidth="1"/>
    <col min="521" max="768" width="11.42578125" style="399"/>
    <col min="769" max="769" width="45.7109375" style="399" customWidth="1"/>
    <col min="770" max="770" width="11.7109375" style="399" customWidth="1"/>
    <col min="771" max="771" width="11.28515625" style="399" bestFit="1" customWidth="1"/>
    <col min="772" max="772" width="20.28515625" style="399" bestFit="1" customWidth="1"/>
    <col min="773" max="773" width="11.42578125" style="399"/>
    <col min="774" max="774" width="18.28515625" style="399" bestFit="1" customWidth="1"/>
    <col min="775" max="775" width="11.42578125" style="399"/>
    <col min="776" max="776" width="18.28515625" style="399" bestFit="1" customWidth="1"/>
    <col min="777" max="1024" width="11.42578125" style="399"/>
    <col min="1025" max="1025" width="45.7109375" style="399" customWidth="1"/>
    <col min="1026" max="1026" width="11.7109375" style="399" customWidth="1"/>
    <col min="1027" max="1027" width="11.28515625" style="399" bestFit="1" customWidth="1"/>
    <col min="1028" max="1028" width="20.28515625" style="399" bestFit="1" customWidth="1"/>
    <col min="1029" max="1029" width="11.42578125" style="399"/>
    <col min="1030" max="1030" width="18.28515625" style="399" bestFit="1" customWidth="1"/>
    <col min="1031" max="1031" width="11.42578125" style="399"/>
    <col min="1032" max="1032" width="18.28515625" style="399" bestFit="1" customWidth="1"/>
    <col min="1033" max="1280" width="11.42578125" style="399"/>
    <col min="1281" max="1281" width="45.7109375" style="399" customWidth="1"/>
    <col min="1282" max="1282" width="11.7109375" style="399" customWidth="1"/>
    <col min="1283" max="1283" width="11.28515625" style="399" bestFit="1" customWidth="1"/>
    <col min="1284" max="1284" width="20.28515625" style="399" bestFit="1" customWidth="1"/>
    <col min="1285" max="1285" width="11.42578125" style="399"/>
    <col min="1286" max="1286" width="18.28515625" style="399" bestFit="1" customWidth="1"/>
    <col min="1287" max="1287" width="11.42578125" style="399"/>
    <col min="1288" max="1288" width="18.28515625" style="399" bestFit="1" customWidth="1"/>
    <col min="1289" max="1536" width="11.42578125" style="399"/>
    <col min="1537" max="1537" width="45.7109375" style="399" customWidth="1"/>
    <col min="1538" max="1538" width="11.7109375" style="399" customWidth="1"/>
    <col min="1539" max="1539" width="11.28515625" style="399" bestFit="1" customWidth="1"/>
    <col min="1540" max="1540" width="20.28515625" style="399" bestFit="1" customWidth="1"/>
    <col min="1541" max="1541" width="11.42578125" style="399"/>
    <col min="1542" max="1542" width="18.28515625" style="399" bestFit="1" customWidth="1"/>
    <col min="1543" max="1543" width="11.42578125" style="399"/>
    <col min="1544" max="1544" width="18.28515625" style="399" bestFit="1" customWidth="1"/>
    <col min="1545" max="1792" width="11.42578125" style="399"/>
    <col min="1793" max="1793" width="45.7109375" style="399" customWidth="1"/>
    <col min="1794" max="1794" width="11.7109375" style="399" customWidth="1"/>
    <col min="1795" max="1795" width="11.28515625" style="399" bestFit="1" customWidth="1"/>
    <col min="1796" max="1796" width="20.28515625" style="399" bestFit="1" customWidth="1"/>
    <col min="1797" max="1797" width="11.42578125" style="399"/>
    <col min="1798" max="1798" width="18.28515625" style="399" bestFit="1" customWidth="1"/>
    <col min="1799" max="1799" width="11.42578125" style="399"/>
    <col min="1800" max="1800" width="18.28515625" style="399" bestFit="1" customWidth="1"/>
    <col min="1801" max="2048" width="11.42578125" style="399"/>
    <col min="2049" max="2049" width="45.7109375" style="399" customWidth="1"/>
    <col min="2050" max="2050" width="11.7109375" style="399" customWidth="1"/>
    <col min="2051" max="2051" width="11.28515625" style="399" bestFit="1" customWidth="1"/>
    <col min="2052" max="2052" width="20.28515625" style="399" bestFit="1" customWidth="1"/>
    <col min="2053" max="2053" width="11.42578125" style="399"/>
    <col min="2054" max="2054" width="18.28515625" style="399" bestFit="1" customWidth="1"/>
    <col min="2055" max="2055" width="11.42578125" style="399"/>
    <col min="2056" max="2056" width="18.28515625" style="399" bestFit="1" customWidth="1"/>
    <col min="2057" max="2304" width="11.42578125" style="399"/>
    <col min="2305" max="2305" width="45.7109375" style="399" customWidth="1"/>
    <col min="2306" max="2306" width="11.7109375" style="399" customWidth="1"/>
    <col min="2307" max="2307" width="11.28515625" style="399" bestFit="1" customWidth="1"/>
    <col min="2308" max="2308" width="20.28515625" style="399" bestFit="1" customWidth="1"/>
    <col min="2309" max="2309" width="11.42578125" style="399"/>
    <col min="2310" max="2310" width="18.28515625" style="399" bestFit="1" customWidth="1"/>
    <col min="2311" max="2311" width="11.42578125" style="399"/>
    <col min="2312" max="2312" width="18.28515625" style="399" bestFit="1" customWidth="1"/>
    <col min="2313" max="2560" width="11.42578125" style="399"/>
    <col min="2561" max="2561" width="45.7109375" style="399" customWidth="1"/>
    <col min="2562" max="2562" width="11.7109375" style="399" customWidth="1"/>
    <col min="2563" max="2563" width="11.28515625" style="399" bestFit="1" customWidth="1"/>
    <col min="2564" max="2564" width="20.28515625" style="399" bestFit="1" customWidth="1"/>
    <col min="2565" max="2565" width="11.42578125" style="399"/>
    <col min="2566" max="2566" width="18.28515625" style="399" bestFit="1" customWidth="1"/>
    <col min="2567" max="2567" width="11.42578125" style="399"/>
    <col min="2568" max="2568" width="18.28515625" style="399" bestFit="1" customWidth="1"/>
    <col min="2569" max="2816" width="11.42578125" style="399"/>
    <col min="2817" max="2817" width="45.7109375" style="399" customWidth="1"/>
    <col min="2818" max="2818" width="11.7109375" style="399" customWidth="1"/>
    <col min="2819" max="2819" width="11.28515625" style="399" bestFit="1" customWidth="1"/>
    <col min="2820" max="2820" width="20.28515625" style="399" bestFit="1" customWidth="1"/>
    <col min="2821" max="2821" width="11.42578125" style="399"/>
    <col min="2822" max="2822" width="18.28515625" style="399" bestFit="1" customWidth="1"/>
    <col min="2823" max="2823" width="11.42578125" style="399"/>
    <col min="2824" max="2824" width="18.28515625" style="399" bestFit="1" customWidth="1"/>
    <col min="2825" max="3072" width="11.42578125" style="399"/>
    <col min="3073" max="3073" width="45.7109375" style="399" customWidth="1"/>
    <col min="3074" max="3074" width="11.7109375" style="399" customWidth="1"/>
    <col min="3075" max="3075" width="11.28515625" style="399" bestFit="1" customWidth="1"/>
    <col min="3076" max="3076" width="20.28515625" style="399" bestFit="1" customWidth="1"/>
    <col min="3077" max="3077" width="11.42578125" style="399"/>
    <col min="3078" max="3078" width="18.28515625" style="399" bestFit="1" customWidth="1"/>
    <col min="3079" max="3079" width="11.42578125" style="399"/>
    <col min="3080" max="3080" width="18.28515625" style="399" bestFit="1" customWidth="1"/>
    <col min="3081" max="3328" width="11.42578125" style="399"/>
    <col min="3329" max="3329" width="45.7109375" style="399" customWidth="1"/>
    <col min="3330" max="3330" width="11.7109375" style="399" customWidth="1"/>
    <col min="3331" max="3331" width="11.28515625" style="399" bestFit="1" customWidth="1"/>
    <col min="3332" max="3332" width="20.28515625" style="399" bestFit="1" customWidth="1"/>
    <col min="3333" max="3333" width="11.42578125" style="399"/>
    <col min="3334" max="3334" width="18.28515625" style="399" bestFit="1" customWidth="1"/>
    <col min="3335" max="3335" width="11.42578125" style="399"/>
    <col min="3336" max="3336" width="18.28515625" style="399" bestFit="1" customWidth="1"/>
    <col min="3337" max="3584" width="11.42578125" style="399"/>
    <col min="3585" max="3585" width="45.7109375" style="399" customWidth="1"/>
    <col min="3586" max="3586" width="11.7109375" style="399" customWidth="1"/>
    <col min="3587" max="3587" width="11.28515625" style="399" bestFit="1" customWidth="1"/>
    <col min="3588" max="3588" width="20.28515625" style="399" bestFit="1" customWidth="1"/>
    <col min="3589" max="3589" width="11.42578125" style="399"/>
    <col min="3590" max="3590" width="18.28515625" style="399" bestFit="1" customWidth="1"/>
    <col min="3591" max="3591" width="11.42578125" style="399"/>
    <col min="3592" max="3592" width="18.28515625" style="399" bestFit="1" customWidth="1"/>
    <col min="3593" max="3840" width="11.42578125" style="399"/>
    <col min="3841" max="3841" width="45.7109375" style="399" customWidth="1"/>
    <col min="3842" max="3842" width="11.7109375" style="399" customWidth="1"/>
    <col min="3843" max="3843" width="11.28515625" style="399" bestFit="1" customWidth="1"/>
    <col min="3844" max="3844" width="20.28515625" style="399" bestFit="1" customWidth="1"/>
    <col min="3845" max="3845" width="11.42578125" style="399"/>
    <col min="3846" max="3846" width="18.28515625" style="399" bestFit="1" customWidth="1"/>
    <col min="3847" max="3847" width="11.42578125" style="399"/>
    <col min="3848" max="3848" width="18.28515625" style="399" bestFit="1" customWidth="1"/>
    <col min="3849" max="4096" width="11.42578125" style="399"/>
    <col min="4097" max="4097" width="45.7109375" style="399" customWidth="1"/>
    <col min="4098" max="4098" width="11.7109375" style="399" customWidth="1"/>
    <col min="4099" max="4099" width="11.28515625" style="399" bestFit="1" customWidth="1"/>
    <col min="4100" max="4100" width="20.28515625" style="399" bestFit="1" customWidth="1"/>
    <col min="4101" max="4101" width="11.42578125" style="399"/>
    <col min="4102" max="4102" width="18.28515625" style="399" bestFit="1" customWidth="1"/>
    <col min="4103" max="4103" width="11.42578125" style="399"/>
    <col min="4104" max="4104" width="18.28515625" style="399" bestFit="1" customWidth="1"/>
    <col min="4105" max="4352" width="11.42578125" style="399"/>
    <col min="4353" max="4353" width="45.7109375" style="399" customWidth="1"/>
    <col min="4354" max="4354" width="11.7109375" style="399" customWidth="1"/>
    <col min="4355" max="4355" width="11.28515625" style="399" bestFit="1" customWidth="1"/>
    <col min="4356" max="4356" width="20.28515625" style="399" bestFit="1" customWidth="1"/>
    <col min="4357" max="4357" width="11.42578125" style="399"/>
    <col min="4358" max="4358" width="18.28515625" style="399" bestFit="1" customWidth="1"/>
    <col min="4359" max="4359" width="11.42578125" style="399"/>
    <col min="4360" max="4360" width="18.28515625" style="399" bestFit="1" customWidth="1"/>
    <col min="4361" max="4608" width="11.42578125" style="399"/>
    <col min="4609" max="4609" width="45.7109375" style="399" customWidth="1"/>
    <col min="4610" max="4610" width="11.7109375" style="399" customWidth="1"/>
    <col min="4611" max="4611" width="11.28515625" style="399" bestFit="1" customWidth="1"/>
    <col min="4612" max="4612" width="20.28515625" style="399" bestFit="1" customWidth="1"/>
    <col min="4613" max="4613" width="11.42578125" style="399"/>
    <col min="4614" max="4614" width="18.28515625" style="399" bestFit="1" customWidth="1"/>
    <col min="4615" max="4615" width="11.42578125" style="399"/>
    <col min="4616" max="4616" width="18.28515625" style="399" bestFit="1" customWidth="1"/>
    <col min="4617" max="4864" width="11.42578125" style="399"/>
    <col min="4865" max="4865" width="45.7109375" style="399" customWidth="1"/>
    <col min="4866" max="4866" width="11.7109375" style="399" customWidth="1"/>
    <col min="4867" max="4867" width="11.28515625" style="399" bestFit="1" customWidth="1"/>
    <col min="4868" max="4868" width="20.28515625" style="399" bestFit="1" customWidth="1"/>
    <col min="4869" max="4869" width="11.42578125" style="399"/>
    <col min="4870" max="4870" width="18.28515625" style="399" bestFit="1" customWidth="1"/>
    <col min="4871" max="4871" width="11.42578125" style="399"/>
    <col min="4872" max="4872" width="18.28515625" style="399" bestFit="1" customWidth="1"/>
    <col min="4873" max="5120" width="11.42578125" style="399"/>
    <col min="5121" max="5121" width="45.7109375" style="399" customWidth="1"/>
    <col min="5122" max="5122" width="11.7109375" style="399" customWidth="1"/>
    <col min="5123" max="5123" width="11.28515625" style="399" bestFit="1" customWidth="1"/>
    <col min="5124" max="5124" width="20.28515625" style="399" bestFit="1" customWidth="1"/>
    <col min="5125" max="5125" width="11.42578125" style="399"/>
    <col min="5126" max="5126" width="18.28515625" style="399" bestFit="1" customWidth="1"/>
    <col min="5127" max="5127" width="11.42578125" style="399"/>
    <col min="5128" max="5128" width="18.28515625" style="399" bestFit="1" customWidth="1"/>
    <col min="5129" max="5376" width="11.42578125" style="399"/>
    <col min="5377" max="5377" width="45.7109375" style="399" customWidth="1"/>
    <col min="5378" max="5378" width="11.7109375" style="399" customWidth="1"/>
    <col min="5379" max="5379" width="11.28515625" style="399" bestFit="1" customWidth="1"/>
    <col min="5380" max="5380" width="20.28515625" style="399" bestFit="1" customWidth="1"/>
    <col min="5381" max="5381" width="11.42578125" style="399"/>
    <col min="5382" max="5382" width="18.28515625" style="399" bestFit="1" customWidth="1"/>
    <col min="5383" max="5383" width="11.42578125" style="399"/>
    <col min="5384" max="5384" width="18.28515625" style="399" bestFit="1" customWidth="1"/>
    <col min="5385" max="5632" width="11.42578125" style="399"/>
    <col min="5633" max="5633" width="45.7109375" style="399" customWidth="1"/>
    <col min="5634" max="5634" width="11.7109375" style="399" customWidth="1"/>
    <col min="5635" max="5635" width="11.28515625" style="399" bestFit="1" customWidth="1"/>
    <col min="5636" max="5636" width="20.28515625" style="399" bestFit="1" customWidth="1"/>
    <col min="5637" max="5637" width="11.42578125" style="399"/>
    <col min="5638" max="5638" width="18.28515625" style="399" bestFit="1" customWidth="1"/>
    <col min="5639" max="5639" width="11.42578125" style="399"/>
    <col min="5640" max="5640" width="18.28515625" style="399" bestFit="1" customWidth="1"/>
    <col min="5641" max="5888" width="11.42578125" style="399"/>
    <col min="5889" max="5889" width="45.7109375" style="399" customWidth="1"/>
    <col min="5890" max="5890" width="11.7109375" style="399" customWidth="1"/>
    <col min="5891" max="5891" width="11.28515625" style="399" bestFit="1" customWidth="1"/>
    <col min="5892" max="5892" width="20.28515625" style="399" bestFit="1" customWidth="1"/>
    <col min="5893" max="5893" width="11.42578125" style="399"/>
    <col min="5894" max="5894" width="18.28515625" style="399" bestFit="1" customWidth="1"/>
    <col min="5895" max="5895" width="11.42578125" style="399"/>
    <col min="5896" max="5896" width="18.28515625" style="399" bestFit="1" customWidth="1"/>
    <col min="5897" max="6144" width="11.42578125" style="399"/>
    <col min="6145" max="6145" width="45.7109375" style="399" customWidth="1"/>
    <col min="6146" max="6146" width="11.7109375" style="399" customWidth="1"/>
    <col min="6147" max="6147" width="11.28515625" style="399" bestFit="1" customWidth="1"/>
    <col min="6148" max="6148" width="20.28515625" style="399" bestFit="1" customWidth="1"/>
    <col min="6149" max="6149" width="11.42578125" style="399"/>
    <col min="6150" max="6150" width="18.28515625" style="399" bestFit="1" customWidth="1"/>
    <col min="6151" max="6151" width="11.42578125" style="399"/>
    <col min="6152" max="6152" width="18.28515625" style="399" bestFit="1" customWidth="1"/>
    <col min="6153" max="6400" width="11.42578125" style="399"/>
    <col min="6401" max="6401" width="45.7109375" style="399" customWidth="1"/>
    <col min="6402" max="6402" width="11.7109375" style="399" customWidth="1"/>
    <col min="6403" max="6403" width="11.28515625" style="399" bestFit="1" customWidth="1"/>
    <col min="6404" max="6404" width="20.28515625" style="399" bestFit="1" customWidth="1"/>
    <col min="6405" max="6405" width="11.42578125" style="399"/>
    <col min="6406" max="6406" width="18.28515625" style="399" bestFit="1" customWidth="1"/>
    <col min="6407" max="6407" width="11.42578125" style="399"/>
    <col min="6408" max="6408" width="18.28515625" style="399" bestFit="1" customWidth="1"/>
    <col min="6409" max="6656" width="11.42578125" style="399"/>
    <col min="6657" max="6657" width="45.7109375" style="399" customWidth="1"/>
    <col min="6658" max="6658" width="11.7109375" style="399" customWidth="1"/>
    <col min="6659" max="6659" width="11.28515625" style="399" bestFit="1" customWidth="1"/>
    <col min="6660" max="6660" width="20.28515625" style="399" bestFit="1" customWidth="1"/>
    <col min="6661" max="6661" width="11.42578125" style="399"/>
    <col min="6662" max="6662" width="18.28515625" style="399" bestFit="1" customWidth="1"/>
    <col min="6663" max="6663" width="11.42578125" style="399"/>
    <col min="6664" max="6664" width="18.28515625" style="399" bestFit="1" customWidth="1"/>
    <col min="6665" max="6912" width="11.42578125" style="399"/>
    <col min="6913" max="6913" width="45.7109375" style="399" customWidth="1"/>
    <col min="6914" max="6914" width="11.7109375" style="399" customWidth="1"/>
    <col min="6915" max="6915" width="11.28515625" style="399" bestFit="1" customWidth="1"/>
    <col min="6916" max="6916" width="20.28515625" style="399" bestFit="1" customWidth="1"/>
    <col min="6917" max="6917" width="11.42578125" style="399"/>
    <col min="6918" max="6918" width="18.28515625" style="399" bestFit="1" customWidth="1"/>
    <col min="6919" max="6919" width="11.42578125" style="399"/>
    <col min="6920" max="6920" width="18.28515625" style="399" bestFit="1" customWidth="1"/>
    <col min="6921" max="7168" width="11.42578125" style="399"/>
    <col min="7169" max="7169" width="45.7109375" style="399" customWidth="1"/>
    <col min="7170" max="7170" width="11.7109375" style="399" customWidth="1"/>
    <col min="7171" max="7171" width="11.28515625" style="399" bestFit="1" customWidth="1"/>
    <col min="7172" max="7172" width="20.28515625" style="399" bestFit="1" customWidth="1"/>
    <col min="7173" max="7173" width="11.42578125" style="399"/>
    <col min="7174" max="7174" width="18.28515625" style="399" bestFit="1" customWidth="1"/>
    <col min="7175" max="7175" width="11.42578125" style="399"/>
    <col min="7176" max="7176" width="18.28515625" style="399" bestFit="1" customWidth="1"/>
    <col min="7177" max="7424" width="11.42578125" style="399"/>
    <col min="7425" max="7425" width="45.7109375" style="399" customWidth="1"/>
    <col min="7426" max="7426" width="11.7109375" style="399" customWidth="1"/>
    <col min="7427" max="7427" width="11.28515625" style="399" bestFit="1" customWidth="1"/>
    <col min="7428" max="7428" width="20.28515625" style="399" bestFit="1" customWidth="1"/>
    <col min="7429" max="7429" width="11.42578125" style="399"/>
    <col min="7430" max="7430" width="18.28515625" style="399" bestFit="1" customWidth="1"/>
    <col min="7431" max="7431" width="11.42578125" style="399"/>
    <col min="7432" max="7432" width="18.28515625" style="399" bestFit="1" customWidth="1"/>
    <col min="7433" max="7680" width="11.42578125" style="399"/>
    <col min="7681" max="7681" width="45.7109375" style="399" customWidth="1"/>
    <col min="7682" max="7682" width="11.7109375" style="399" customWidth="1"/>
    <col min="7683" max="7683" width="11.28515625" style="399" bestFit="1" customWidth="1"/>
    <col min="7684" max="7684" width="20.28515625" style="399" bestFit="1" customWidth="1"/>
    <col min="7685" max="7685" width="11.42578125" style="399"/>
    <col min="7686" max="7686" width="18.28515625" style="399" bestFit="1" customWidth="1"/>
    <col min="7687" max="7687" width="11.42578125" style="399"/>
    <col min="7688" max="7688" width="18.28515625" style="399" bestFit="1" customWidth="1"/>
    <col min="7689" max="7936" width="11.42578125" style="399"/>
    <col min="7937" max="7937" width="45.7109375" style="399" customWidth="1"/>
    <col min="7938" max="7938" width="11.7109375" style="399" customWidth="1"/>
    <col min="7939" max="7939" width="11.28515625" style="399" bestFit="1" customWidth="1"/>
    <col min="7940" max="7940" width="20.28515625" style="399" bestFit="1" customWidth="1"/>
    <col min="7941" max="7941" width="11.42578125" style="399"/>
    <col min="7942" max="7942" width="18.28515625" style="399" bestFit="1" customWidth="1"/>
    <col min="7943" max="7943" width="11.42578125" style="399"/>
    <col min="7944" max="7944" width="18.28515625" style="399" bestFit="1" customWidth="1"/>
    <col min="7945" max="8192" width="11.42578125" style="399"/>
    <col min="8193" max="8193" width="45.7109375" style="399" customWidth="1"/>
    <col min="8194" max="8194" width="11.7109375" style="399" customWidth="1"/>
    <col min="8195" max="8195" width="11.28515625" style="399" bestFit="1" customWidth="1"/>
    <col min="8196" max="8196" width="20.28515625" style="399" bestFit="1" customWidth="1"/>
    <col min="8197" max="8197" width="11.42578125" style="399"/>
    <col min="8198" max="8198" width="18.28515625" style="399" bestFit="1" customWidth="1"/>
    <col min="8199" max="8199" width="11.42578125" style="399"/>
    <col min="8200" max="8200" width="18.28515625" style="399" bestFit="1" customWidth="1"/>
    <col min="8201" max="8448" width="11.42578125" style="399"/>
    <col min="8449" max="8449" width="45.7109375" style="399" customWidth="1"/>
    <col min="8450" max="8450" width="11.7109375" style="399" customWidth="1"/>
    <col min="8451" max="8451" width="11.28515625" style="399" bestFit="1" customWidth="1"/>
    <col min="8452" max="8452" width="20.28515625" style="399" bestFit="1" customWidth="1"/>
    <col min="8453" max="8453" width="11.42578125" style="399"/>
    <col min="8454" max="8454" width="18.28515625" style="399" bestFit="1" customWidth="1"/>
    <col min="8455" max="8455" width="11.42578125" style="399"/>
    <col min="8456" max="8456" width="18.28515625" style="399" bestFit="1" customWidth="1"/>
    <col min="8457" max="8704" width="11.42578125" style="399"/>
    <col min="8705" max="8705" width="45.7109375" style="399" customWidth="1"/>
    <col min="8706" max="8706" width="11.7109375" style="399" customWidth="1"/>
    <col min="8707" max="8707" width="11.28515625" style="399" bestFit="1" customWidth="1"/>
    <col min="8708" max="8708" width="20.28515625" style="399" bestFit="1" customWidth="1"/>
    <col min="8709" max="8709" width="11.42578125" style="399"/>
    <col min="8710" max="8710" width="18.28515625" style="399" bestFit="1" customWidth="1"/>
    <col min="8711" max="8711" width="11.42578125" style="399"/>
    <col min="8712" max="8712" width="18.28515625" style="399" bestFit="1" customWidth="1"/>
    <col min="8713" max="8960" width="11.42578125" style="399"/>
    <col min="8961" max="8961" width="45.7109375" style="399" customWidth="1"/>
    <col min="8962" max="8962" width="11.7109375" style="399" customWidth="1"/>
    <col min="8963" max="8963" width="11.28515625" style="399" bestFit="1" customWidth="1"/>
    <col min="8964" max="8964" width="20.28515625" style="399" bestFit="1" customWidth="1"/>
    <col min="8965" max="8965" width="11.42578125" style="399"/>
    <col min="8966" max="8966" width="18.28515625" style="399" bestFit="1" customWidth="1"/>
    <col min="8967" max="8967" width="11.42578125" style="399"/>
    <col min="8968" max="8968" width="18.28515625" style="399" bestFit="1" customWidth="1"/>
    <col min="8969" max="9216" width="11.42578125" style="399"/>
    <col min="9217" max="9217" width="45.7109375" style="399" customWidth="1"/>
    <col min="9218" max="9218" width="11.7109375" style="399" customWidth="1"/>
    <col min="9219" max="9219" width="11.28515625" style="399" bestFit="1" customWidth="1"/>
    <col min="9220" max="9220" width="20.28515625" style="399" bestFit="1" customWidth="1"/>
    <col min="9221" max="9221" width="11.42578125" style="399"/>
    <col min="9222" max="9222" width="18.28515625" style="399" bestFit="1" customWidth="1"/>
    <col min="9223" max="9223" width="11.42578125" style="399"/>
    <col min="9224" max="9224" width="18.28515625" style="399" bestFit="1" customWidth="1"/>
    <col min="9225" max="9472" width="11.42578125" style="399"/>
    <col min="9473" max="9473" width="45.7109375" style="399" customWidth="1"/>
    <col min="9474" max="9474" width="11.7109375" style="399" customWidth="1"/>
    <col min="9475" max="9475" width="11.28515625" style="399" bestFit="1" customWidth="1"/>
    <col min="9476" max="9476" width="20.28515625" style="399" bestFit="1" customWidth="1"/>
    <col min="9477" max="9477" width="11.42578125" style="399"/>
    <col min="9478" max="9478" width="18.28515625" style="399" bestFit="1" customWidth="1"/>
    <col min="9479" max="9479" width="11.42578125" style="399"/>
    <col min="9480" max="9480" width="18.28515625" style="399" bestFit="1" customWidth="1"/>
    <col min="9481" max="9728" width="11.42578125" style="399"/>
    <col min="9729" max="9729" width="45.7109375" style="399" customWidth="1"/>
    <col min="9730" max="9730" width="11.7109375" style="399" customWidth="1"/>
    <col min="9731" max="9731" width="11.28515625" style="399" bestFit="1" customWidth="1"/>
    <col min="9732" max="9732" width="20.28515625" style="399" bestFit="1" customWidth="1"/>
    <col min="9733" max="9733" width="11.42578125" style="399"/>
    <col min="9734" max="9734" width="18.28515625" style="399" bestFit="1" customWidth="1"/>
    <col min="9735" max="9735" width="11.42578125" style="399"/>
    <col min="9736" max="9736" width="18.28515625" style="399" bestFit="1" customWidth="1"/>
    <col min="9737" max="9984" width="11.42578125" style="399"/>
    <col min="9985" max="9985" width="45.7109375" style="399" customWidth="1"/>
    <col min="9986" max="9986" width="11.7109375" style="399" customWidth="1"/>
    <col min="9987" max="9987" width="11.28515625" style="399" bestFit="1" customWidth="1"/>
    <col min="9988" max="9988" width="20.28515625" style="399" bestFit="1" customWidth="1"/>
    <col min="9989" max="9989" width="11.42578125" style="399"/>
    <col min="9990" max="9990" width="18.28515625" style="399" bestFit="1" customWidth="1"/>
    <col min="9991" max="9991" width="11.42578125" style="399"/>
    <col min="9992" max="9992" width="18.28515625" style="399" bestFit="1" customWidth="1"/>
    <col min="9993" max="10240" width="11.42578125" style="399"/>
    <col min="10241" max="10241" width="45.7109375" style="399" customWidth="1"/>
    <col min="10242" max="10242" width="11.7109375" style="399" customWidth="1"/>
    <col min="10243" max="10243" width="11.28515625" style="399" bestFit="1" customWidth="1"/>
    <col min="10244" max="10244" width="20.28515625" style="399" bestFit="1" customWidth="1"/>
    <col min="10245" max="10245" width="11.42578125" style="399"/>
    <col min="10246" max="10246" width="18.28515625" style="399" bestFit="1" customWidth="1"/>
    <col min="10247" max="10247" width="11.42578125" style="399"/>
    <col min="10248" max="10248" width="18.28515625" style="399" bestFit="1" customWidth="1"/>
    <col min="10249" max="10496" width="11.42578125" style="399"/>
    <col min="10497" max="10497" width="45.7109375" style="399" customWidth="1"/>
    <col min="10498" max="10498" width="11.7109375" style="399" customWidth="1"/>
    <col min="10499" max="10499" width="11.28515625" style="399" bestFit="1" customWidth="1"/>
    <col min="10500" max="10500" width="20.28515625" style="399" bestFit="1" customWidth="1"/>
    <col min="10501" max="10501" width="11.42578125" style="399"/>
    <col min="10502" max="10502" width="18.28515625" style="399" bestFit="1" customWidth="1"/>
    <col min="10503" max="10503" width="11.42578125" style="399"/>
    <col min="10504" max="10504" width="18.28515625" style="399" bestFit="1" customWidth="1"/>
    <col min="10505" max="10752" width="11.42578125" style="399"/>
    <col min="10753" max="10753" width="45.7109375" style="399" customWidth="1"/>
    <col min="10754" max="10754" width="11.7109375" style="399" customWidth="1"/>
    <col min="10755" max="10755" width="11.28515625" style="399" bestFit="1" customWidth="1"/>
    <col min="10756" max="10756" width="20.28515625" style="399" bestFit="1" customWidth="1"/>
    <col min="10757" max="10757" width="11.42578125" style="399"/>
    <col min="10758" max="10758" width="18.28515625" style="399" bestFit="1" customWidth="1"/>
    <col min="10759" max="10759" width="11.42578125" style="399"/>
    <col min="10760" max="10760" width="18.28515625" style="399" bestFit="1" customWidth="1"/>
    <col min="10761" max="11008" width="11.42578125" style="399"/>
    <col min="11009" max="11009" width="45.7109375" style="399" customWidth="1"/>
    <col min="11010" max="11010" width="11.7109375" style="399" customWidth="1"/>
    <col min="11011" max="11011" width="11.28515625" style="399" bestFit="1" customWidth="1"/>
    <col min="11012" max="11012" width="20.28515625" style="399" bestFit="1" customWidth="1"/>
    <col min="11013" max="11013" width="11.42578125" style="399"/>
    <col min="11014" max="11014" width="18.28515625" style="399" bestFit="1" customWidth="1"/>
    <col min="11015" max="11015" width="11.42578125" style="399"/>
    <col min="11016" max="11016" width="18.28515625" style="399" bestFit="1" customWidth="1"/>
    <col min="11017" max="11264" width="11.42578125" style="399"/>
    <col min="11265" max="11265" width="45.7109375" style="399" customWidth="1"/>
    <col min="11266" max="11266" width="11.7109375" style="399" customWidth="1"/>
    <col min="11267" max="11267" width="11.28515625" style="399" bestFit="1" customWidth="1"/>
    <col min="11268" max="11268" width="20.28515625" style="399" bestFit="1" customWidth="1"/>
    <col min="11269" max="11269" width="11.42578125" style="399"/>
    <col min="11270" max="11270" width="18.28515625" style="399" bestFit="1" customWidth="1"/>
    <col min="11271" max="11271" width="11.42578125" style="399"/>
    <col min="11272" max="11272" width="18.28515625" style="399" bestFit="1" customWidth="1"/>
    <col min="11273" max="11520" width="11.42578125" style="399"/>
    <col min="11521" max="11521" width="45.7109375" style="399" customWidth="1"/>
    <col min="11522" max="11522" width="11.7109375" style="399" customWidth="1"/>
    <col min="11523" max="11523" width="11.28515625" style="399" bestFit="1" customWidth="1"/>
    <col min="11524" max="11524" width="20.28515625" style="399" bestFit="1" customWidth="1"/>
    <col min="11525" max="11525" width="11.42578125" style="399"/>
    <col min="11526" max="11526" width="18.28515625" style="399" bestFit="1" customWidth="1"/>
    <col min="11527" max="11527" width="11.42578125" style="399"/>
    <col min="11528" max="11528" width="18.28515625" style="399" bestFit="1" customWidth="1"/>
    <col min="11529" max="11776" width="11.42578125" style="399"/>
    <col min="11777" max="11777" width="45.7109375" style="399" customWidth="1"/>
    <col min="11778" max="11778" width="11.7109375" style="399" customWidth="1"/>
    <col min="11779" max="11779" width="11.28515625" style="399" bestFit="1" customWidth="1"/>
    <col min="11780" max="11780" width="20.28515625" style="399" bestFit="1" customWidth="1"/>
    <col min="11781" max="11781" width="11.42578125" style="399"/>
    <col min="11782" max="11782" width="18.28515625" style="399" bestFit="1" customWidth="1"/>
    <col min="11783" max="11783" width="11.42578125" style="399"/>
    <col min="11784" max="11784" width="18.28515625" style="399" bestFit="1" customWidth="1"/>
    <col min="11785" max="12032" width="11.42578125" style="399"/>
    <col min="12033" max="12033" width="45.7109375" style="399" customWidth="1"/>
    <col min="12034" max="12034" width="11.7109375" style="399" customWidth="1"/>
    <col min="12035" max="12035" width="11.28515625" style="399" bestFit="1" customWidth="1"/>
    <col min="12036" max="12036" width="20.28515625" style="399" bestFit="1" customWidth="1"/>
    <col min="12037" max="12037" width="11.42578125" style="399"/>
    <col min="12038" max="12038" width="18.28515625" style="399" bestFit="1" customWidth="1"/>
    <col min="12039" max="12039" width="11.42578125" style="399"/>
    <col min="12040" max="12040" width="18.28515625" style="399" bestFit="1" customWidth="1"/>
    <col min="12041" max="12288" width="11.42578125" style="399"/>
    <col min="12289" max="12289" width="45.7109375" style="399" customWidth="1"/>
    <col min="12290" max="12290" width="11.7109375" style="399" customWidth="1"/>
    <col min="12291" max="12291" width="11.28515625" style="399" bestFit="1" customWidth="1"/>
    <col min="12292" max="12292" width="20.28515625" style="399" bestFit="1" customWidth="1"/>
    <col min="12293" max="12293" width="11.42578125" style="399"/>
    <col min="12294" max="12294" width="18.28515625" style="399" bestFit="1" customWidth="1"/>
    <col min="12295" max="12295" width="11.42578125" style="399"/>
    <col min="12296" max="12296" width="18.28515625" style="399" bestFit="1" customWidth="1"/>
    <col min="12297" max="12544" width="11.42578125" style="399"/>
    <col min="12545" max="12545" width="45.7109375" style="399" customWidth="1"/>
    <col min="12546" max="12546" width="11.7109375" style="399" customWidth="1"/>
    <col min="12547" max="12547" width="11.28515625" style="399" bestFit="1" customWidth="1"/>
    <col min="12548" max="12548" width="20.28515625" style="399" bestFit="1" customWidth="1"/>
    <col min="12549" max="12549" width="11.42578125" style="399"/>
    <col min="12550" max="12550" width="18.28515625" style="399" bestFit="1" customWidth="1"/>
    <col min="12551" max="12551" width="11.42578125" style="399"/>
    <col min="12552" max="12552" width="18.28515625" style="399" bestFit="1" customWidth="1"/>
    <col min="12553" max="12800" width="11.42578125" style="399"/>
    <col min="12801" max="12801" width="45.7109375" style="399" customWidth="1"/>
    <col min="12802" max="12802" width="11.7109375" style="399" customWidth="1"/>
    <col min="12803" max="12803" width="11.28515625" style="399" bestFit="1" customWidth="1"/>
    <col min="12804" max="12804" width="20.28515625" style="399" bestFit="1" customWidth="1"/>
    <col min="12805" max="12805" width="11.42578125" style="399"/>
    <col min="12806" max="12806" width="18.28515625" style="399" bestFit="1" customWidth="1"/>
    <col min="12807" max="12807" width="11.42578125" style="399"/>
    <col min="12808" max="12808" width="18.28515625" style="399" bestFit="1" customWidth="1"/>
    <col min="12809" max="13056" width="11.42578125" style="399"/>
    <col min="13057" max="13057" width="45.7109375" style="399" customWidth="1"/>
    <col min="13058" max="13058" width="11.7109375" style="399" customWidth="1"/>
    <col min="13059" max="13059" width="11.28515625" style="399" bestFit="1" customWidth="1"/>
    <col min="13060" max="13060" width="20.28515625" style="399" bestFit="1" customWidth="1"/>
    <col min="13061" max="13061" width="11.42578125" style="399"/>
    <col min="13062" max="13062" width="18.28515625" style="399" bestFit="1" customWidth="1"/>
    <col min="13063" max="13063" width="11.42578125" style="399"/>
    <col min="13064" max="13064" width="18.28515625" style="399" bestFit="1" customWidth="1"/>
    <col min="13065" max="13312" width="11.42578125" style="399"/>
    <col min="13313" max="13313" width="45.7109375" style="399" customWidth="1"/>
    <col min="13314" max="13314" width="11.7109375" style="399" customWidth="1"/>
    <col min="13315" max="13315" width="11.28515625" style="399" bestFit="1" customWidth="1"/>
    <col min="13316" max="13316" width="20.28515625" style="399" bestFit="1" customWidth="1"/>
    <col min="13317" max="13317" width="11.42578125" style="399"/>
    <col min="13318" max="13318" width="18.28515625" style="399" bestFit="1" customWidth="1"/>
    <col min="13319" max="13319" width="11.42578125" style="399"/>
    <col min="13320" max="13320" width="18.28515625" style="399" bestFit="1" customWidth="1"/>
    <col min="13321" max="13568" width="11.42578125" style="399"/>
    <col min="13569" max="13569" width="45.7109375" style="399" customWidth="1"/>
    <col min="13570" max="13570" width="11.7109375" style="399" customWidth="1"/>
    <col min="13571" max="13571" width="11.28515625" style="399" bestFit="1" customWidth="1"/>
    <col min="13572" max="13572" width="20.28515625" style="399" bestFit="1" customWidth="1"/>
    <col min="13573" max="13573" width="11.42578125" style="399"/>
    <col min="13574" max="13574" width="18.28515625" style="399" bestFit="1" customWidth="1"/>
    <col min="13575" max="13575" width="11.42578125" style="399"/>
    <col min="13576" max="13576" width="18.28515625" style="399" bestFit="1" customWidth="1"/>
    <col min="13577" max="13824" width="11.42578125" style="399"/>
    <col min="13825" max="13825" width="45.7109375" style="399" customWidth="1"/>
    <col min="13826" max="13826" width="11.7109375" style="399" customWidth="1"/>
    <col min="13827" max="13827" width="11.28515625" style="399" bestFit="1" customWidth="1"/>
    <col min="13828" max="13828" width="20.28515625" style="399" bestFit="1" customWidth="1"/>
    <col min="13829" max="13829" width="11.42578125" style="399"/>
    <col min="13830" max="13830" width="18.28515625" style="399" bestFit="1" customWidth="1"/>
    <col min="13831" max="13831" width="11.42578125" style="399"/>
    <col min="13832" max="13832" width="18.28515625" style="399" bestFit="1" customWidth="1"/>
    <col min="13833" max="14080" width="11.42578125" style="399"/>
    <col min="14081" max="14081" width="45.7109375" style="399" customWidth="1"/>
    <col min="14082" max="14082" width="11.7109375" style="399" customWidth="1"/>
    <col min="14083" max="14083" width="11.28515625" style="399" bestFit="1" customWidth="1"/>
    <col min="14084" max="14084" width="20.28515625" style="399" bestFit="1" customWidth="1"/>
    <col min="14085" max="14085" width="11.42578125" style="399"/>
    <col min="14086" max="14086" width="18.28515625" style="399" bestFit="1" customWidth="1"/>
    <col min="14087" max="14087" width="11.42578125" style="399"/>
    <col min="14088" max="14088" width="18.28515625" style="399" bestFit="1" customWidth="1"/>
    <col min="14089" max="14336" width="11.42578125" style="399"/>
    <col min="14337" max="14337" width="45.7109375" style="399" customWidth="1"/>
    <col min="14338" max="14338" width="11.7109375" style="399" customWidth="1"/>
    <col min="14339" max="14339" width="11.28515625" style="399" bestFit="1" customWidth="1"/>
    <col min="14340" max="14340" width="20.28515625" style="399" bestFit="1" customWidth="1"/>
    <col min="14341" max="14341" width="11.42578125" style="399"/>
    <col min="14342" max="14342" width="18.28515625" style="399" bestFit="1" customWidth="1"/>
    <col min="14343" max="14343" width="11.42578125" style="399"/>
    <col min="14344" max="14344" width="18.28515625" style="399" bestFit="1" customWidth="1"/>
    <col min="14345" max="14592" width="11.42578125" style="399"/>
    <col min="14593" max="14593" width="45.7109375" style="399" customWidth="1"/>
    <col min="14594" max="14594" width="11.7109375" style="399" customWidth="1"/>
    <col min="14595" max="14595" width="11.28515625" style="399" bestFit="1" customWidth="1"/>
    <col min="14596" max="14596" width="20.28515625" style="399" bestFit="1" customWidth="1"/>
    <col min="14597" max="14597" width="11.42578125" style="399"/>
    <col min="14598" max="14598" width="18.28515625" style="399" bestFit="1" customWidth="1"/>
    <col min="14599" max="14599" width="11.42578125" style="399"/>
    <col min="14600" max="14600" width="18.28515625" style="399" bestFit="1" customWidth="1"/>
    <col min="14601" max="14848" width="11.42578125" style="399"/>
    <col min="14849" max="14849" width="45.7109375" style="399" customWidth="1"/>
    <col min="14850" max="14850" width="11.7109375" style="399" customWidth="1"/>
    <col min="14851" max="14851" width="11.28515625" style="399" bestFit="1" customWidth="1"/>
    <col min="14852" max="14852" width="20.28515625" style="399" bestFit="1" customWidth="1"/>
    <col min="14853" max="14853" width="11.42578125" style="399"/>
    <col min="14854" max="14854" width="18.28515625" style="399" bestFit="1" customWidth="1"/>
    <col min="14855" max="14855" width="11.42578125" style="399"/>
    <col min="14856" max="14856" width="18.28515625" style="399" bestFit="1" customWidth="1"/>
    <col min="14857" max="15104" width="11.42578125" style="399"/>
    <col min="15105" max="15105" width="45.7109375" style="399" customWidth="1"/>
    <col min="15106" max="15106" width="11.7109375" style="399" customWidth="1"/>
    <col min="15107" max="15107" width="11.28515625" style="399" bestFit="1" customWidth="1"/>
    <col min="15108" max="15108" width="20.28515625" style="399" bestFit="1" customWidth="1"/>
    <col min="15109" max="15109" width="11.42578125" style="399"/>
    <col min="15110" max="15110" width="18.28515625" style="399" bestFit="1" customWidth="1"/>
    <col min="15111" max="15111" width="11.42578125" style="399"/>
    <col min="15112" max="15112" width="18.28515625" style="399" bestFit="1" customWidth="1"/>
    <col min="15113" max="15360" width="11.42578125" style="399"/>
    <col min="15361" max="15361" width="45.7109375" style="399" customWidth="1"/>
    <col min="15362" max="15362" width="11.7109375" style="399" customWidth="1"/>
    <col min="15363" max="15363" width="11.28515625" style="399" bestFit="1" customWidth="1"/>
    <col min="15364" max="15364" width="20.28515625" style="399" bestFit="1" customWidth="1"/>
    <col min="15365" max="15365" width="11.42578125" style="399"/>
    <col min="15366" max="15366" width="18.28515625" style="399" bestFit="1" customWidth="1"/>
    <col min="15367" max="15367" width="11.42578125" style="399"/>
    <col min="15368" max="15368" width="18.28515625" style="399" bestFit="1" customWidth="1"/>
    <col min="15369" max="15616" width="11.42578125" style="399"/>
    <col min="15617" max="15617" width="45.7109375" style="399" customWidth="1"/>
    <col min="15618" max="15618" width="11.7109375" style="399" customWidth="1"/>
    <col min="15619" max="15619" width="11.28515625" style="399" bestFit="1" customWidth="1"/>
    <col min="15620" max="15620" width="20.28515625" style="399" bestFit="1" customWidth="1"/>
    <col min="15621" max="15621" width="11.42578125" style="399"/>
    <col min="15622" max="15622" width="18.28515625" style="399" bestFit="1" customWidth="1"/>
    <col min="15623" max="15623" width="11.42578125" style="399"/>
    <col min="15624" max="15624" width="18.28515625" style="399" bestFit="1" customWidth="1"/>
    <col min="15625" max="15872" width="11.42578125" style="399"/>
    <col min="15873" max="15873" width="45.7109375" style="399" customWidth="1"/>
    <col min="15874" max="15874" width="11.7109375" style="399" customWidth="1"/>
    <col min="15875" max="15875" width="11.28515625" style="399" bestFit="1" customWidth="1"/>
    <col min="15876" max="15876" width="20.28515625" style="399" bestFit="1" customWidth="1"/>
    <col min="15877" max="15877" width="11.42578125" style="399"/>
    <col min="15878" max="15878" width="18.28515625" style="399" bestFit="1" customWidth="1"/>
    <col min="15879" max="15879" width="11.42578125" style="399"/>
    <col min="15880" max="15880" width="18.28515625" style="399" bestFit="1" customWidth="1"/>
    <col min="15881" max="16128" width="11.42578125" style="399"/>
    <col min="16129" max="16129" width="45.7109375" style="399" customWidth="1"/>
    <col min="16130" max="16130" width="11.7109375" style="399" customWidth="1"/>
    <col min="16131" max="16131" width="11.28515625" style="399" bestFit="1" customWidth="1"/>
    <col min="16132" max="16132" width="20.28515625" style="399" bestFit="1" customWidth="1"/>
    <col min="16133" max="16133" width="11.42578125" style="399"/>
    <col min="16134" max="16134" width="18.28515625" style="399" bestFit="1" customWidth="1"/>
    <col min="16135" max="16135" width="11.42578125" style="399"/>
    <col min="16136" max="16136" width="18.28515625" style="399" bestFit="1" customWidth="1"/>
    <col min="16137" max="16384" width="11.42578125" style="399"/>
  </cols>
  <sheetData>
    <row r="1" spans="1:15" ht="26.25" x14ac:dyDescent="0.2">
      <c r="B1" s="400"/>
      <c r="C1" s="400"/>
      <c r="D1" s="435"/>
      <c r="E1" s="401"/>
      <c r="F1" s="401"/>
      <c r="G1" s="436"/>
      <c r="H1" s="436"/>
      <c r="I1" s="437"/>
    </row>
    <row r="2" spans="1:15" s="406" customFormat="1" ht="19.5" x14ac:dyDescent="0.25">
      <c r="A2" s="402"/>
      <c r="B2" s="403" t="s">
        <v>490</v>
      </c>
      <c r="C2" s="403"/>
      <c r="D2" s="438"/>
      <c r="E2" s="404"/>
      <c r="F2" s="404"/>
      <c r="G2" s="404"/>
      <c r="H2" s="404"/>
      <c r="I2" s="408"/>
      <c r="J2" s="405"/>
      <c r="N2" s="407"/>
      <c r="O2" s="407"/>
    </row>
    <row r="3" spans="1:15" s="406" customFormat="1" ht="19.5" x14ac:dyDescent="0.25">
      <c r="A3" s="402"/>
      <c r="B3" s="402" t="s">
        <v>492</v>
      </c>
      <c r="C3" s="402"/>
      <c r="D3" s="438"/>
      <c r="E3" s="439"/>
      <c r="F3" s="404"/>
      <c r="G3" s="404"/>
      <c r="H3" s="404"/>
      <c r="I3" s="408"/>
      <c r="J3" s="405"/>
    </row>
    <row r="4" spans="1:15" s="413" customFormat="1" ht="19.5" x14ac:dyDescent="0.25">
      <c r="A4" s="403"/>
      <c r="B4" s="440"/>
      <c r="C4" s="440"/>
      <c r="D4" s="441"/>
      <c r="E4" s="442"/>
      <c r="F4" s="404"/>
      <c r="G4" s="404"/>
      <c r="H4" s="404"/>
      <c r="I4" s="443"/>
      <c r="J4" s="412"/>
      <c r="N4" s="414"/>
      <c r="O4" s="414"/>
    </row>
    <row r="5" spans="1:15" ht="18.75" thickBot="1" x14ac:dyDescent="0.25">
      <c r="B5" s="415"/>
      <c r="C5" s="415"/>
      <c r="D5" s="444"/>
      <c r="E5" s="401"/>
      <c r="F5" s="415"/>
      <c r="G5" s="401"/>
      <c r="H5" s="401"/>
      <c r="I5" s="437"/>
    </row>
    <row r="6" spans="1:15" s="416" customFormat="1" ht="47.25" customHeight="1" thickBot="1" x14ac:dyDescent="0.25">
      <c r="B6" s="417" t="s">
        <v>16</v>
      </c>
      <c r="C6" s="445"/>
      <c r="D6" s="445"/>
      <c r="E6" s="446" t="s">
        <v>381</v>
      </c>
      <c r="F6" s="447"/>
      <c r="G6" s="446" t="s">
        <v>382</v>
      </c>
      <c r="H6" s="447"/>
      <c r="I6" s="448" t="s">
        <v>155</v>
      </c>
    </row>
    <row r="7" spans="1:15" s="416" customFormat="1" ht="47.25" customHeight="1" thickBot="1" x14ac:dyDescent="0.25">
      <c r="B7" s="420"/>
      <c r="C7" s="449"/>
      <c r="D7" s="449"/>
      <c r="E7" s="421" t="s">
        <v>183</v>
      </c>
      <c r="F7" s="421" t="s">
        <v>519</v>
      </c>
      <c r="G7" s="421" t="s">
        <v>183</v>
      </c>
      <c r="H7" s="421" t="s">
        <v>519</v>
      </c>
      <c r="I7" s="450"/>
    </row>
    <row r="8" spans="1:15" s="422" customFormat="1" ht="50.25" customHeight="1" thickBot="1" x14ac:dyDescent="0.25">
      <c r="B8" s="451" t="s">
        <v>156</v>
      </c>
      <c r="C8" s="452" t="s">
        <v>520</v>
      </c>
      <c r="D8" s="453">
        <v>30</v>
      </c>
      <c r="E8" s="454">
        <v>350000</v>
      </c>
      <c r="F8" s="455">
        <f>IF(E8=MIN($E8,$G8),$D8,
IF(E8=MAX($E8,$G8),0,
((MAX($E8,$G8)-E8)/(MAX($E8,$G8)-MIN($E8,$G8))*$D8)))</f>
        <v>0</v>
      </c>
      <c r="G8" s="456">
        <v>310000</v>
      </c>
      <c r="H8" s="455">
        <f>IF(G8=MIN($E8,$G8),$D8,
IF(G8=MAX($E8,$G8),0,
((MAX($E8,$G8)-G8)/(MAX($E8,$G8)-MIN($E8,$G8))*$D8)))</f>
        <v>30</v>
      </c>
      <c r="I8" s="457" t="s">
        <v>523</v>
      </c>
    </row>
    <row r="9" spans="1:15" ht="40.5" customHeight="1" thickBot="1" x14ac:dyDescent="0.25">
      <c r="B9" s="458" t="s">
        <v>160</v>
      </c>
      <c r="C9" s="459" t="s">
        <v>520</v>
      </c>
      <c r="D9" s="460">
        <v>30</v>
      </c>
      <c r="E9" s="461">
        <f>SUM(E10,E11)</f>
        <v>230000</v>
      </c>
      <c r="F9" s="462">
        <f>IF(E9=MIN($E9,$G9),$D9,
IF(E9=MAX($E9,$G9),0,
((MAX($E9,$G9)-E9)/(MAX($E9,$G9)-MIN($E9,$G9))*$D9)))</f>
        <v>30</v>
      </c>
      <c r="G9" s="463">
        <f>SUM(G10,G11)</f>
        <v>250000</v>
      </c>
      <c r="H9" s="462">
        <f>IF(G9=MIN($E9,$G9),$D9,
IF(G9=MAX($E9,$G9),0,
((MAX($E9,$G9)-G9)/(MAX($E9,$G9)-MIN($E9,$G9))*$D9)))</f>
        <v>0</v>
      </c>
      <c r="I9" s="464" t="s">
        <v>523</v>
      </c>
    </row>
    <row r="10" spans="1:15" x14ac:dyDescent="0.2">
      <c r="B10" s="465" t="str">
        <f>'Service Wartung'!C60</f>
        <v>Serviceperiode A:</v>
      </c>
      <c r="C10" s="466"/>
      <c r="D10" s="467"/>
      <c r="E10" s="468">
        <v>100000</v>
      </c>
      <c r="F10" s="469"/>
      <c r="G10" s="470">
        <v>125000</v>
      </c>
      <c r="H10" s="469"/>
      <c r="I10" s="471"/>
    </row>
    <row r="11" spans="1:15" ht="13.5" thickBot="1" x14ac:dyDescent="0.25">
      <c r="B11" s="472" t="str">
        <f>'Service Wartung'!C66</f>
        <v>Serviceperiode B:</v>
      </c>
      <c r="C11" s="473"/>
      <c r="D11" s="474"/>
      <c r="E11" s="475">
        <v>130000</v>
      </c>
      <c r="F11" s="476"/>
      <c r="G11" s="477">
        <v>125000</v>
      </c>
      <c r="H11" s="476"/>
      <c r="I11" s="478"/>
    </row>
    <row r="12" spans="1:15" s="422" customFormat="1" ht="50.25" customHeight="1" thickBot="1" x14ac:dyDescent="0.25">
      <c r="B12" s="458" t="s">
        <v>512</v>
      </c>
      <c r="C12" s="459" t="s">
        <v>520</v>
      </c>
      <c r="D12" s="460">
        <v>30</v>
      </c>
      <c r="E12" s="461"/>
      <c r="F12" s="462">
        <v>20</v>
      </c>
      <c r="G12" s="463"/>
      <c r="H12" s="462">
        <v>10</v>
      </c>
      <c r="I12" s="479" t="s">
        <v>514</v>
      </c>
    </row>
    <row r="13" spans="1:15" ht="13.5" thickBot="1" x14ac:dyDescent="0.25"/>
    <row r="14" spans="1:15" ht="30.75" thickBot="1" x14ac:dyDescent="0.25">
      <c r="B14" s="482" t="s">
        <v>173</v>
      </c>
      <c r="C14" s="483" t="s">
        <v>488</v>
      </c>
      <c r="D14" s="484"/>
      <c r="E14" s="247" t="s">
        <v>157</v>
      </c>
      <c r="F14" s="248" t="s">
        <v>158</v>
      </c>
      <c r="G14" s="247" t="s">
        <v>157</v>
      </c>
      <c r="H14" s="248" t="s">
        <v>158</v>
      </c>
      <c r="I14" s="485" t="s">
        <v>155</v>
      </c>
    </row>
    <row r="15" spans="1:15" s="486" customFormat="1" ht="24" customHeight="1" x14ac:dyDescent="0.25">
      <c r="B15" s="487" t="s">
        <v>163</v>
      </c>
      <c r="C15" s="488">
        <v>40</v>
      </c>
      <c r="D15" s="489"/>
      <c r="E15" s="490">
        <f>F8</f>
        <v>0</v>
      </c>
      <c r="F15" s="258">
        <f>$C15%*E15</f>
        <v>0</v>
      </c>
      <c r="G15" s="490">
        <f>H8</f>
        <v>30</v>
      </c>
      <c r="H15" s="258">
        <f>$C15%*G15</f>
        <v>12</v>
      </c>
      <c r="I15" s="491" t="str">
        <f>"Die Investitionskosten werden zu " &amp;C15 &amp; "% gewertet"</f>
        <v>Die Investitionskosten werden zu 40% gewertet</v>
      </c>
    </row>
    <row r="16" spans="1:15" s="486" customFormat="1" ht="24" customHeight="1" x14ac:dyDescent="0.25">
      <c r="B16" s="492" t="s">
        <v>162</v>
      </c>
      <c r="C16" s="493">
        <v>40</v>
      </c>
      <c r="D16" s="494"/>
      <c r="E16" s="495">
        <f>F9</f>
        <v>30</v>
      </c>
      <c r="F16" s="246">
        <f>E16*$C16%</f>
        <v>12</v>
      </c>
      <c r="G16" s="495">
        <f>H9</f>
        <v>0</v>
      </c>
      <c r="H16" s="246">
        <f>G16*$C16%</f>
        <v>0</v>
      </c>
      <c r="I16" s="491" t="str">
        <f>"Die Instandhaltungskosten werden zu " &amp;C16 &amp; "% gewertet"</f>
        <v>Die Instandhaltungskosten werden zu 40% gewertet</v>
      </c>
    </row>
    <row r="17" spans="2:10" s="486" customFormat="1" ht="24" customHeight="1" thickBot="1" x14ac:dyDescent="0.3">
      <c r="B17" s="496" t="s">
        <v>513</v>
      </c>
      <c r="C17" s="497">
        <v>20</v>
      </c>
      <c r="D17" s="498"/>
      <c r="E17" s="499">
        <f>F12</f>
        <v>20</v>
      </c>
      <c r="F17" s="249">
        <f>E17*$C17%</f>
        <v>4</v>
      </c>
      <c r="G17" s="499">
        <f>H12</f>
        <v>10</v>
      </c>
      <c r="H17" s="249">
        <f>G17*$C17%</f>
        <v>2</v>
      </c>
      <c r="I17" s="500" t="str">
        <f>"Die Wertungspunkte werden zu " &amp;C17 &amp; "% gewertet"</f>
        <v>Die Wertungspunkte werden zu 20% gewertet</v>
      </c>
    </row>
    <row r="18" spans="2:10" s="504" customFormat="1" ht="18" customHeight="1" x14ac:dyDescent="0.25">
      <c r="B18" s="501" t="s">
        <v>161</v>
      </c>
      <c r="C18" s="397">
        <f>SUM(C15:D17)</f>
        <v>100</v>
      </c>
      <c r="D18" s="398"/>
      <c r="E18" s="502"/>
      <c r="F18" s="143">
        <f>SUM(F15:F17)</f>
        <v>16</v>
      </c>
      <c r="G18" s="502"/>
      <c r="H18" s="143">
        <f>SUM(H15:H17)</f>
        <v>14</v>
      </c>
      <c r="I18" s="503" t="s">
        <v>524</v>
      </c>
      <c r="J18" s="141"/>
    </row>
    <row r="19" spans="2:10" s="486" customFormat="1" ht="12.75" customHeight="1" x14ac:dyDescent="0.2">
      <c r="B19" s="505"/>
      <c r="C19" s="506"/>
      <c r="D19" s="507"/>
      <c r="E19" s="508"/>
      <c r="F19" s="509"/>
      <c r="G19" s="508"/>
      <c r="H19" s="509"/>
      <c r="I19" s="503"/>
    </row>
    <row r="20" spans="2:10" s="515" customFormat="1" ht="18.75" thickBot="1" x14ac:dyDescent="0.3">
      <c r="B20" s="510" t="s">
        <v>159</v>
      </c>
      <c r="C20" s="511"/>
      <c r="D20" s="512"/>
      <c r="E20" s="513"/>
      <c r="F20" s="144">
        <f>RANK(F18,F18:H18,0)</f>
        <v>1</v>
      </c>
      <c r="G20" s="513"/>
      <c r="H20" s="144">
        <f>RANK(H18,F18:H18,0)</f>
        <v>2</v>
      </c>
      <c r="I20" s="514"/>
      <c r="J20" s="142"/>
    </row>
    <row r="23" spans="2:10" x14ac:dyDescent="0.2">
      <c r="F23" s="480"/>
      <c r="I23" s="399"/>
    </row>
  </sheetData>
  <sheetProtection algorithmName="SHA-512" hashValue="EMSTupPWO/qZpz8Oj/h5z/Yurlhp06EPGgYa5wTuHBTugeDaCWFJNkbD1ea0NUiiYUwpVcH+iNs91QgyJaoxhQ==" saltValue="ykcSMp9BFBwO5Q7xIPYSXQ==" spinCount="100000" sheet="1" objects="1" scenarios="1" selectLockedCells="1"/>
  <mergeCells count="10">
    <mergeCell ref="I18:I20"/>
    <mergeCell ref="B6:D7"/>
    <mergeCell ref="E6:F6"/>
    <mergeCell ref="G6:H6"/>
    <mergeCell ref="I9:I11"/>
    <mergeCell ref="C14:D14"/>
    <mergeCell ref="C15:D15"/>
    <mergeCell ref="C16:D16"/>
    <mergeCell ref="C17:D17"/>
    <mergeCell ref="C18:D1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FD47336FEF614A82BF26EC4DAC1428" ma:contentTypeVersion="12" ma:contentTypeDescription="Create a new document." ma:contentTypeScope="" ma:versionID="d64fad137061cb88a8836a039de08c29">
  <xsd:schema xmlns:xsd="http://www.w3.org/2001/XMLSchema" xmlns:xs="http://www.w3.org/2001/XMLSchema" xmlns:p="http://schemas.microsoft.com/office/2006/metadata/properties" xmlns:ns2="7b408235-14b6-4e85-a548-aac3b5dffd72" xmlns:ns3="c9449851-0aa2-4654-863d-cec50cd14d0e" targetNamespace="http://schemas.microsoft.com/office/2006/metadata/properties" ma:root="true" ma:fieldsID="fdccfd44a161ce876913ed988e14fdc8" ns2:_="" ns3:_="">
    <xsd:import namespace="7b408235-14b6-4e85-a548-aac3b5dffd72"/>
    <xsd:import namespace="c9449851-0aa2-4654-863d-cec50cd14d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8235-14b6-4e85-a548-aac3b5dff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6a0586-fcdd-425c-aa1a-d011eadb1c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449851-0aa2-4654-863d-cec50cd14d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174f83-55c7-4502-b246-d54bf05571b1}" ma:internalName="TaxCatchAll" ma:showField="CatchAllData" ma:web="c9449851-0aa2-4654-863d-cec50cd14d0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408235-14b6-4e85-a548-aac3b5dffd72">
      <Terms xmlns="http://schemas.microsoft.com/office/infopath/2007/PartnerControls"/>
    </lcf76f155ced4ddcb4097134ff3c332f>
    <TaxCatchAll xmlns="c9449851-0aa2-4654-863d-cec50cd14d0e" xsi:nil="true"/>
  </documentManagement>
</p:properties>
</file>

<file path=customXml/item4.xml>��< ? x m l   v e r s i o n = " 1 . 0 "   e n c o d i n g = " u t f - 1 6 " ? > < D a t a M a s h u p   x m l n s = " h t t p : / / s c h e m a s . m i c r o s o f t . c o m / D a t a M a s h u p " > A A A A A B c D A A B Q S w M E F A A C A A g A g m z Z W q j T x E W n A A A A 9 w A A A B I A H A B D b 2 5 m a W c v U G F j a 2 F n Z S 5 4 b W w g o h g A K K A U A A A A A A A A A A A A A A A A A A A A A A A A A A A A h Y 9 L D o I w G I S v Q r q n L T U h Q n 7 K Q t 1 J Y m J i 3 D a l Q i M U Q 4 v l b i 4 8 k l c Q 4 3 P n c m a + S W Z u l y v k Y 9 s E Z 9 V b 3 Z k M R Z i i Q B n Z l d p U G R r c I Z y j n M N G y K O o V D D B x q a j 1 R m q n T u l h H j v s Z / h r q 8 I o z Q i + 2 K 9 l b V q R a i N d c J I h T 6 t 8 n 8 L c d g 9 x 3 C G k x h H S R w z T I G 8 X S i 0 + R J s G v x I f 0 x Y D I 0 b e s V L F S 5 X Q N 4 S y O s E v w N Q S w M E F A A C A A g A g m z 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J s 2 V o o i k e 4 D g A A A B E A A A A T A B w A R m 9 y b X V s Y X M v U 2 V j d G l v b j E u b S C i G A A o o B Q A A A A A A A A A A A A A A A A A A A A A A A A A A A A r T k 0 u y c z P U w i G 0 I b W A F B L A Q I t A B Q A A g A I A I J s 2 V q o 0 8 R F p w A A A P c A A A A S A A A A A A A A A A A A A A A A A A A A A A B D b 2 5 m a W c v U G F j a 2 F n Z S 5 4 b W x Q S w E C L Q A U A A I A C A C C b N l a D 8 r p q 6 Q A A A D p A A A A E w A A A A A A A A A A A A A A A A D z A A A A W 0 N v b n R l b n R f V H l w Z X N d L n h t b F B L A Q I t A B Q A A g A I A I J s 2 V 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W M n v 1 k y l R 4 x b v W B D M E W F A A A A A A I A A A A A A B B m A A A A A Q A A I A A A A I S p v t 2 T h c 5 n e G D H M O X c F V / m t g r O O G r o x u Z q h T m o 3 P / 3 A A A A A A 6 A A A A A A g A A I A A A A H e I 0 7 + 7 z i H q s 4 M k g Q Y u 2 5 k u C l Z 3 K T v E v Y W p 2 / 5 o + 9 Z k U A A A A F 5 K x 3 F 1 t l q M m D J s y c j 3 W Q W e m c L V I b B a F f d h U J U E 3 r 1 p s r M 9 t 1 z z c Y U j v 2 p O Q m T h S b D C n C f g M 9 z m 2 R w 2 2 E 8 L W / w i F z 8 j D C 2 j l I A v W H T 1 i V T n Q A A A A M P k d n I R 7 1 g Y p s Y d 9 w r E 8 d 8 N + 3 9 N S l H l H 9 c w K u t W l z I n f 2 5 E R w y / 9 U T k c a K o V K X d y b f Q e w Y G L r r p 3 v I C R C 4 j l T w = < / D a t a M a s h u p > 
</file>

<file path=customXml/itemProps1.xml><?xml version="1.0" encoding="utf-8"?>
<ds:datastoreItem xmlns:ds="http://schemas.openxmlformats.org/officeDocument/2006/customXml" ds:itemID="{CFBC057F-D8A0-420E-8F33-CB1444DB79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8235-14b6-4e85-a548-aac3b5dffd72"/>
    <ds:schemaRef ds:uri="c9449851-0aa2-4654-863d-cec50cd14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5E53CE-F358-4D33-968A-8C0D492C280E}">
  <ds:schemaRefs>
    <ds:schemaRef ds:uri="http://schemas.microsoft.com/sharepoint/v3/contenttype/forms"/>
  </ds:schemaRefs>
</ds:datastoreItem>
</file>

<file path=customXml/itemProps3.xml><?xml version="1.0" encoding="utf-8"?>
<ds:datastoreItem xmlns:ds="http://schemas.openxmlformats.org/officeDocument/2006/customXml" ds:itemID="{513A5BBB-B8C8-4A8B-8CFA-3530FE678B9B}">
  <ds:schemaRefs>
    <ds:schemaRef ds:uri="http://purl.org/dc/elements/1.1/"/>
    <ds:schemaRef ds:uri="c9449851-0aa2-4654-863d-cec50cd14d0e"/>
    <ds:schemaRef ds:uri="7b408235-14b6-4e85-a548-aac3b5dffd7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8F8F82FE-DEDD-4D05-B4D9-97AEBB165B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Einführung</vt:lpstr>
      <vt:lpstr>WR_LOS 1) AV-Lösung PREISBLATT</vt:lpstr>
      <vt:lpstr>WR_LOS 1) AV-Lösung DL-KOSTEN</vt:lpstr>
      <vt:lpstr>Leistungsverzeichnis</vt:lpstr>
      <vt:lpstr>Service Wartung</vt:lpstr>
      <vt:lpstr>WR_LOS 2) SchnStKtr PREISBLATT</vt:lpstr>
      <vt:lpstr>Preisblatt</vt:lpstr>
      <vt:lpstr>Wertungsblatt - Beispiel</vt:lpstr>
      <vt:lpstr>Ja</vt:lpstr>
    </vt:vector>
  </TitlesOfParts>
  <Manager/>
  <Company>Sana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Rauss, Wilhelm Rudolf</dc:creator>
  <cp:keywords/>
  <dc:description/>
  <cp:lastModifiedBy>Sondermann, Anna Katharina</cp:lastModifiedBy>
  <cp:revision/>
  <dcterms:created xsi:type="dcterms:W3CDTF">2022-03-13T15:00:05Z</dcterms:created>
  <dcterms:modified xsi:type="dcterms:W3CDTF">2025-10-15T09:25:28Z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0x010100F7FD47336FEF614A82BF26EC4DAC1428</vt:lpwstr>
  </property>
  <property fmtid="{D5CDD505-2E9C-101B-9397-08002B2CF9AE}" pid="3" name="MediaServiceImageTags">
    <vt:lpwstr/>
  </property>
</Properties>
</file>