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nfredo\Documents\1805-PS-Stadtlohn\15_Vergabe-Burgstrasse\"/>
    </mc:Choice>
  </mc:AlternateContent>
  <bookViews>
    <workbookView xWindow="0" yWindow="0" windowWidth="29010" windowHeight="11775" tabRatio="776"/>
  </bookViews>
  <sheets>
    <sheet name="Zusammenstellung Honorar" sheetId="51" r:id="rId1"/>
    <sheet name="1-Ing.-Bauw" sheetId="63" r:id="rId2"/>
    <sheet name="2-Verkehrsanlagen" sheetId="91" r:id="rId3"/>
    <sheet name="3-Geotechnik" sheetId="90" r:id="rId4"/>
    <sheet name="4-Vermessung" sheetId="86" r:id="rId5"/>
    <sheet name="5-SiGeKo" sheetId="87" r:id="rId6"/>
    <sheet name="6-Beweissicherung" sheetId="88" r:id="rId7"/>
    <sheet name="Stundensätze" sheetId="69" r:id="rId8"/>
  </sheets>
  <definedNames>
    <definedName name="_xlnm.Print_Area" localSheetId="1">'1-Ing.-Bauw'!$A$1:$E$92</definedName>
    <definedName name="_xlnm.Print_Area" localSheetId="2">'2-Verkehrsanlagen'!$A$1:$E$39</definedName>
    <definedName name="_xlnm.Print_Area" localSheetId="3">'3-Geotechnik'!$A$2:$D$14</definedName>
    <definedName name="_xlnm.Print_Area" localSheetId="0">'Zusammenstellung Honorar'!$A$1:$F$38</definedName>
    <definedName name="_xlnm.Print_Titles" localSheetId="3">'3-Geotechnik'!$3:$3</definedName>
    <definedName name="_xlnm.Print_Titles" localSheetId="4">'4-Vermessung'!$3:$3</definedName>
    <definedName name="_xlnm.Print_Titles" localSheetId="5">'5-SiGeKo'!$3:$3</definedName>
    <definedName name="_xlnm.Print_Titles" localSheetId="6">'6-Beweissicherung'!$3:$3</definedName>
  </definedNames>
  <calcPr calcId="162913"/>
</workbook>
</file>

<file path=xl/calcChain.xml><?xml version="1.0" encoding="utf-8"?>
<calcChain xmlns="http://schemas.openxmlformats.org/spreadsheetml/2006/main">
  <c r="E36" i="91" l="1"/>
  <c r="E37" i="91" l="1"/>
  <c r="H92" i="63"/>
  <c r="E90" i="63"/>
  <c r="E89" i="63"/>
  <c r="C84" i="63" l="1"/>
  <c r="E87" i="63" s="1"/>
  <c r="E11" i="51" l="1"/>
  <c r="D14" i="90"/>
  <c r="D12" i="90"/>
  <c r="D11" i="90"/>
  <c r="E75" i="63" l="1"/>
  <c r="E58" i="63"/>
  <c r="E59" i="63" s="1"/>
  <c r="E60" i="63" s="1"/>
  <c r="D57" i="63"/>
  <c r="C57" i="63"/>
  <c r="E34" i="91" l="1"/>
  <c r="E21" i="91"/>
  <c r="E22" i="91" s="1"/>
  <c r="D20" i="91"/>
  <c r="C20" i="91"/>
  <c r="B1" i="91"/>
  <c r="E39" i="91" l="1"/>
  <c r="E8" i="51" s="1"/>
  <c r="E23" i="91"/>
  <c r="D4" i="86"/>
  <c r="D7" i="86"/>
  <c r="B1" i="69"/>
  <c r="B1" i="88"/>
  <c r="B1" i="87"/>
  <c r="B1" i="86"/>
  <c r="B1" i="90"/>
  <c r="B1" i="63"/>
  <c r="D11" i="86" l="1"/>
  <c r="E14" i="51" s="1"/>
  <c r="C11" i="88"/>
  <c r="E20" i="51" s="1"/>
  <c r="C11" i="87"/>
  <c r="E17" i="51" s="1"/>
  <c r="D21" i="63" l="1"/>
  <c r="C21" i="63"/>
  <c r="E39" i="63"/>
  <c r="E22" i="63" l="1"/>
  <c r="E23" i="63" s="1"/>
  <c r="E24" i="63" l="1"/>
  <c r="E92" i="63" l="1"/>
  <c r="E5" i="51" s="1"/>
  <c r="E22" i="51" s="1"/>
  <c r="E23" i="51" l="1"/>
  <c r="E24" i="51" s="1"/>
  <c r="E26" i="51" s="1"/>
  <c r="E27" i="51" s="1"/>
  <c r="E29" i="51" l="1"/>
  <c r="E30" i="51" s="1"/>
</calcChain>
</file>

<file path=xl/sharedStrings.xml><?xml version="1.0" encoding="utf-8"?>
<sst xmlns="http://schemas.openxmlformats.org/spreadsheetml/2006/main" count="272" uniqueCount="126">
  <si>
    <t>Honorarzone</t>
  </si>
  <si>
    <t>Honorarsatz</t>
  </si>
  <si>
    <t>Grundhonorar</t>
  </si>
  <si>
    <t>Besondere Leistungen</t>
  </si>
  <si>
    <t>Gesamt-Nettosumme</t>
  </si>
  <si>
    <t>Leistung</t>
  </si>
  <si>
    <t>Gesamt-MwSt (19%)</t>
  </si>
  <si>
    <t>Pos.</t>
  </si>
  <si>
    <t>1</t>
  </si>
  <si>
    <t>Honorar (€)</t>
  </si>
  <si>
    <t>LP 3</t>
  </si>
  <si>
    <t>Gesamtübersicht Honorar</t>
  </si>
  <si>
    <t>Leistungs-
bewertung
HOAI</t>
  </si>
  <si>
    <t>Leistungs-
bewertung
Bieter</t>
  </si>
  <si>
    <t>Grundleistungen</t>
  </si>
  <si>
    <t>opt.</t>
  </si>
  <si>
    <t>III</t>
  </si>
  <si>
    <t>LP 1</t>
  </si>
  <si>
    <t>LP 2</t>
  </si>
  <si>
    <t>LP 4</t>
  </si>
  <si>
    <t xml:space="preserve">LP 5 </t>
  </si>
  <si>
    <t xml:space="preserve">LP 6 </t>
  </si>
  <si>
    <t>Summe Ingenieurbauwerke - optionale Leistungen</t>
  </si>
  <si>
    <t>Summe Ingenieurbauwerke - nicht optionale Leistungen</t>
  </si>
  <si>
    <t xml:space="preserve">Summe Grundleistungen </t>
  </si>
  <si>
    <t xml:space="preserve">Anrechenbare Kosten </t>
  </si>
  <si>
    <t>3</t>
  </si>
  <si>
    <t>Sollten sich im Zuge der Bearbeitung nicht bereits von der vereinbarten pauschalen Vergütung erfasste Arbeiten ergeben, die zum heutigen Zeitpunkt nicht abzusehen oder nicht kalkulierbar sind, sind die Stundenmittelsätze anzugeben. Diese sind verbindlich bis zum Projektende.</t>
  </si>
  <si>
    <t>Funktion</t>
  </si>
  <si>
    <t>Std.-Satz
€/h</t>
  </si>
  <si>
    <t xml:space="preserve">Geschäftsführer, Sachverstaendigenleistung                                   </t>
  </si>
  <si>
    <t xml:space="preserve">Senior-Ingenieur / in mit mindestens 
10 Jahren Berufserfahrung  </t>
  </si>
  <si>
    <t xml:space="preserve">Techn. – wirtschaftliche(r) Mitarbeiter / in, Junior-Ingenieur / in    </t>
  </si>
  <si>
    <t xml:space="preserve">Techn. Zeichner / in und Sonstige Mitarbeiter </t>
  </si>
  <si>
    <t>1.1</t>
  </si>
  <si>
    <t>2.1</t>
  </si>
  <si>
    <t>2</t>
  </si>
  <si>
    <t xml:space="preserve"> LP 6 </t>
  </si>
  <si>
    <t xml:space="preserve"> LP 7 </t>
  </si>
  <si>
    <t xml:space="preserve"> LP 9 </t>
  </si>
  <si>
    <t>* Anfertigen von Nutzen-Kosten-Untersuchungen
* Wirtschaftlichkeitsprüfungen</t>
  </si>
  <si>
    <t xml:space="preserve">Summe  Besondere Leistungen </t>
  </si>
  <si>
    <t>* Fortschreiben von Nutzen-Kosten-Untersuchungen</t>
  </si>
  <si>
    <t>* detaillierte Planung von Bauphasen bei besonderen Anforderungen</t>
  </si>
  <si>
    <t>LP 7</t>
  </si>
  <si>
    <t xml:space="preserve">LP 9 </t>
  </si>
  <si>
    <t>2.2</t>
  </si>
  <si>
    <t>1.2</t>
  </si>
  <si>
    <t>Ingenieurbauwerke</t>
  </si>
  <si>
    <t>Nettosumme Ingenieurbauwerke</t>
  </si>
  <si>
    <t xml:space="preserve"> LP 5</t>
  </si>
  <si>
    <t xml:space="preserve">* Objektübergreifende, integrierte Bauablaufplanung
* Koordination des Gesamtprojekts
* Aufstellen von Ablauf- und Netzplänen
</t>
  </si>
  <si>
    <t>* Überwachen  der  Mängelbeseitigung  innerhalb  der Verjährungsfrist
* Protokollierte mängelfreie Übergabe am Ende der Verjährungsfrist</t>
  </si>
  <si>
    <t>Umbauzuschlag</t>
  </si>
  <si>
    <t>vom Bieter anzugeben</t>
  </si>
  <si>
    <t>Zwischensumme</t>
  </si>
  <si>
    <t>Gesamtsumme Pos. 1 -  Ingenieurbauwerke - netto</t>
  </si>
  <si>
    <t>Nebenkosten</t>
  </si>
  <si>
    <t xml:space="preserve">§ 43  Ingenieurbauwerke und Anlage 12 </t>
  </si>
  <si>
    <t>* Prüfen und Werten von 5 Nebenangeboten</t>
  </si>
  <si>
    <t xml:space="preserve">Preisnachlass o.B. </t>
  </si>
  <si>
    <t xml:space="preserve">Gesamt-Bruttosumme einschl. Preisnachlass o.B. </t>
  </si>
  <si>
    <t xml:space="preserve">Gesamt-Nettosumme einschl. Preisnachlass o.B. </t>
  </si>
  <si>
    <t>[Firma]</t>
  </si>
  <si>
    <t xml:space="preserve">Bieter: </t>
  </si>
  <si>
    <t>Honorar €</t>
  </si>
  <si>
    <t>Vermessungsleistungen</t>
  </si>
  <si>
    <t>pauschal</t>
  </si>
  <si>
    <t>Planen, Durchführen und Auswerten planungsbegleitender Vermessungen</t>
  </si>
  <si>
    <t>Planen, Durchführen und Auswerten baubegleitender Vermessungen</t>
  </si>
  <si>
    <t xml:space="preserve"> Sicherheits- und Gesundheitskoordination</t>
  </si>
  <si>
    <t>SiGeKo planungsbegleitend</t>
  </si>
  <si>
    <t>Leistungen gem. RAB 30 - Pkt. 3.1</t>
  </si>
  <si>
    <t>SiGeKo baubegleitend</t>
  </si>
  <si>
    <t>Leistungen gem. RAB 30 - Pkt. 3.2</t>
  </si>
  <si>
    <t>Beweissicherung</t>
  </si>
  <si>
    <t>Beweissicherung vor Baubeginn</t>
  </si>
  <si>
    <t>Beweissicherung nach Schadensmeldung</t>
  </si>
  <si>
    <t>Soweit während bzw. nach der Baumaßnahme von Eigentümern beweisgesicherter Gebäude Schäden gemeldet werden, erfolgen erneute Beweissicherungen und Bewertungen. Die Beauftragung erfolgt auf Grundlage eines Nachtragsangebots.</t>
  </si>
  <si>
    <t>5.1</t>
  </si>
  <si>
    <t>5.2</t>
  </si>
  <si>
    <t>4.1</t>
  </si>
  <si>
    <t>4.2</t>
  </si>
  <si>
    <t>pauschal je Tag</t>
  </si>
  <si>
    <t>6.1</t>
  </si>
  <si>
    <t xml:space="preserve">Nettosumme </t>
  </si>
  <si>
    <t>4</t>
  </si>
  <si>
    <t>5</t>
  </si>
  <si>
    <t>6</t>
  </si>
  <si>
    <t>SiGeKo</t>
  </si>
  <si>
    <t>geschätzter Aufwand: 10 Tagessätze Kolonne Vermessungsleistungen vor Ort inkl.  Anfahrt und Abfahrt incl.  Auswertung und Datenaufbereitung</t>
  </si>
  <si>
    <t>EP €</t>
  </si>
  <si>
    <t>Geotechnik  / Bodenmanagement</t>
  </si>
  <si>
    <t>Pos. 3 - Geotechnik / Bodenmanagement</t>
  </si>
  <si>
    <t>3.1</t>
  </si>
  <si>
    <t>Gesamtsumme Pos. 3:  Leistungen Geotechnik - netto</t>
  </si>
  <si>
    <t>Gesamtsumme Pos. 4 -  Vermessungsleistungen - netto</t>
  </si>
  <si>
    <t>Verkehrsanlagen</t>
  </si>
  <si>
    <t>§ 47  Verkehrsanlagen und Anlage 13</t>
  </si>
  <si>
    <t>Gesamtsumme Pos. 2 -  Verkehrsanlagen - netto</t>
  </si>
  <si>
    <t>Gesamtsumme Pos. 5 -  SiGeKo - netto</t>
  </si>
  <si>
    <t>6.2
opt.</t>
  </si>
  <si>
    <t>Gesamtsumme Pos. 6 -  Beweissicherung - netto</t>
  </si>
  <si>
    <t>Nettosumme Verkehrsanlagen</t>
  </si>
  <si>
    <t>Düker Garwerts Mähre</t>
  </si>
  <si>
    <t>1.1.1</t>
  </si>
  <si>
    <t>1.1.2</t>
  </si>
  <si>
    <t>Grundstücksentwässerungen</t>
  </si>
  <si>
    <r>
      <t xml:space="preserve">Umfang:  
</t>
    </r>
    <r>
      <rPr>
        <sz val="12"/>
        <rFont val="Calibri"/>
        <family val="2"/>
        <scheme val="minor"/>
      </rPr>
      <t>• 30 Gebäude</t>
    </r>
    <r>
      <rPr>
        <sz val="12"/>
        <color rgb="FFFF0000"/>
        <rFont val="Calibri"/>
        <family val="2"/>
        <scheme val="minor"/>
      </rPr>
      <t xml:space="preserve">
</t>
    </r>
    <r>
      <rPr>
        <sz val="12"/>
        <color rgb="FF000000"/>
        <rFont val="Calibri"/>
        <family val="2"/>
        <scheme val="minor"/>
      </rPr>
      <t xml:space="preserve">
Leistungen:
• abschließende Festlegung des Umfanges mit dem AG, 
• Terminabstimmung mit den Eigentümern, 
• Durchführung der erforderlichen Beweissicherungen vor Baubeginn (Begehung, Fotodokumentation, Dokumentation der Ergebnisse) durch einen Sachverständigen 
</t>
    </r>
  </si>
  <si>
    <t>Leistungen im Rahmen der Planung</t>
  </si>
  <si>
    <t>Leistungen im Rahmen der Bauphase</t>
  </si>
  <si>
    <t>Summe Verkehrsanlagen - nicht optionale Leistungen</t>
  </si>
  <si>
    <t>Summe Verkehrsanlagen - optionale Leistungen</t>
  </si>
  <si>
    <t>Summe Geotechnik - nicht optionale Leistungen</t>
  </si>
  <si>
    <t>Summe Geotechnik - optionale Leistungen</t>
  </si>
  <si>
    <t>3.2</t>
  </si>
  <si>
    <t xml:space="preserve">• Erstellen Untersuchungsprogramm (ggf. in Stufen) und Abstimmen mit AG, Fach-/Genehmigungsbehörden  
• Erstellen von Leistungsverzeichnissen für Feldarbeiten und Laborarbeiten
• Mitwirken bei der Vergabe der Feld- und Laborarbeiten
• Überwachen der Geländearbeiten
• Übernahme der Laborergebnisse; Auswertung und Bewertung 
• Erstellen eines Bodenmanagementkonzepts
• Übergabe der Ergebnisse digital
</t>
  </si>
  <si>
    <t xml:space="preserve">• Überwachen von Feldarbeiten
• Übernahme der Labor-Ergebnisse und Auswertungen von Bodenuntersuchungen. Erstellen von Berichten. 
• stichprobenartige Überwachung der Bauausführung (v.a. Herstellung der Baustraßen und La-gerflächen, Rückbau von Bauwerken, Verbauherstellung, Wasserhaltung, Gründung etc.)
• stichprobenartige Überwachung der Aushubarbeiten: v.a. Separierung von Böden unterschied-licher bautechnischer Eignung und chemischer Beschaffenheit; Überprüfung der Wiederein-baufähigkeit von Aushubböden 
• stichprobenartige Überwachung des Wiedereinbaus (Kontrolle der bodenmechanischen und bodenchemischen Eignung; ggfls. Veranlassen von Verdichtungskontrollen)
• stichprobenartige Überwachung der externen Entsorgung 
• Überprüfung der fachgerechten Lagerung des Aushubmaterials im Baufeld bzw. Bereitstel-lungslager
• Überprüfung von Mietenplänen aufgestellt von der Baufirma
• Mithilfe bei der Aufstellung/Überwachung von Massenströmen 
• fachgutachterliche Begleitung von Planumsabnahmen
• Teilnahme an Baubesprechungen auf der Baustelle 
• Teilnahme an Baustellenbegehungen
• Erstellen einer Abschlussdokumentation zur Verwertung und Entsorgung von Bodenmassen.
</t>
  </si>
  <si>
    <t>1.3</t>
  </si>
  <si>
    <t>Leistungsphase 8 für Pos. 1.1, 1.2 und 2</t>
  </si>
  <si>
    <t>LP 8 - entfällt siehe Pos. 1.3</t>
  </si>
  <si>
    <t>Honorarermittlung</t>
  </si>
  <si>
    <t>Summe</t>
  </si>
  <si>
    <t>Proz von Summe anr. Kosten</t>
  </si>
  <si>
    <t>anrechenbare Kosten (geschätzt)
 [€ / netto]</t>
  </si>
  <si>
    <t xml:space="preserve">Für die aktuelle Honorarermittlung soll der Aufwand für die Grundleistungen und Besonderen Leistungen der Leistungsphase 8 gemeinsam für die Objekte Pos. 1.1, 1.2 und 2 als Prozentwert bezogen auf die Summe der anrechenbaren Kosten für die Objekte Pos. 1.1, 1.2 und 2 berechnet werden. 
Für die örtliche Bauüberwachung gilt für Pos. 1.1, 1.2 und 2 jeweils der in Abschnitt 4.1 der Leistungsbeschreibung für die Lp 8 beschriebene Leistungsumfang gem. Nr. 0-29.
Die Abrechnung erfolgt unter Zugrundelegung des o.g. Prozentsatzes auf das Submissionsergebnis für die zu überwachenden Baumaßnahmen (Pos. 1.1, 1.2 und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</si>
</sst>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0\ &quot;€&quot;;[Red]\-#,##0\ &quot;€&quot;"/>
    <numFmt numFmtId="44" formatCode="_-* #,##0.00\ &quot;€&quot;_-;\-* #,##0.00\ &quot;€&quot;_-;_-* &quot;-&quot;??\ &quot;€&quot;_-;_-@_-"/>
    <numFmt numFmtId="164" formatCode="_-* #,##0.00\ [$€-1]_-;\-* #,##0.00\ [$€-1]_-;_-* &quot;-&quot;??\ [$€-1]_-"/>
    <numFmt numFmtId="165" formatCode="_-* #,##0.00\ [$€]_-;\-* #,##0.00\ [$€]_-;_-* &quot;-&quot;??\ [$€]_-;_-@_-"/>
    <numFmt numFmtId="166" formatCode="#,##0.00\ &quot;€&quot;"/>
    <numFmt numFmtId="167" formatCode="0.0"/>
  </numFmts>
  <fonts count="20" x14ac:knownFonts="1">
    <font>
      <sz val="11"/>
      <color theme="1"/>
      <name val="Calibri"/>
      <family val="2"/>
      <scheme val="minor"/>
    </font>
    <font>
      <sz val="11"/>
      <color theme="1"/>
      <name val="Calibri"/>
      <family val="2"/>
      <scheme val="minor"/>
    </font>
    <font>
      <sz val="10"/>
      <name val="Arial"/>
      <family val="2"/>
    </font>
    <font>
      <sz val="10"/>
      <name val="Arial"/>
      <family val="2"/>
    </font>
    <font>
      <b/>
      <sz val="12"/>
      <name val="Calibri"/>
      <family val="2"/>
      <scheme val="minor"/>
    </font>
    <font>
      <b/>
      <sz val="12"/>
      <color theme="1"/>
      <name val="Calibri"/>
      <family val="2"/>
      <scheme val="minor"/>
    </font>
    <font>
      <b/>
      <sz val="12"/>
      <color theme="0"/>
      <name val="Calibri"/>
      <family val="2"/>
      <scheme val="minor"/>
    </font>
    <font>
      <b/>
      <sz val="14"/>
      <color theme="0"/>
      <name val="Calibri"/>
      <family val="2"/>
      <scheme val="minor"/>
    </font>
    <font>
      <sz val="12"/>
      <color theme="1"/>
      <name val="Calibri"/>
      <family val="2"/>
      <scheme val="minor"/>
    </font>
    <font>
      <sz val="12"/>
      <color theme="0"/>
      <name val="Calibri"/>
      <family val="2"/>
      <scheme val="minor"/>
    </font>
    <font>
      <b/>
      <u/>
      <sz val="12"/>
      <color theme="0"/>
      <name val="Calibri"/>
      <family val="2"/>
      <scheme val="minor"/>
    </font>
    <font>
      <sz val="12"/>
      <name val="Calibri"/>
      <family val="2"/>
      <scheme val="minor"/>
    </font>
    <font>
      <sz val="11"/>
      <name val="Arial"/>
      <family val="2"/>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
      <sz val="11"/>
      <name val="Calibri"/>
      <family val="2"/>
      <scheme val="minor"/>
    </font>
    <font>
      <sz val="12"/>
      <color rgb="FFFF0000"/>
      <name val="Calibri"/>
      <family val="2"/>
      <scheme val="minor"/>
    </font>
    <font>
      <sz val="12"/>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5" tint="-0.499984740745262"/>
        <bgColor indexed="64"/>
      </patternFill>
    </fill>
    <fill>
      <patternFill patternType="solid">
        <fgColor theme="4" tint="-0.499984740745262"/>
        <bgColor indexed="64"/>
      </patternFill>
    </fill>
  </fills>
  <borders count="6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diagonal/>
    </border>
  </borders>
  <cellStyleXfs count="12">
    <xf numFmtId="0" fontId="0" fillId="0" borderId="0"/>
    <xf numFmtId="44" fontId="1" fillId="0" borderId="0" applyFont="0" applyFill="0" applyBorder="0" applyAlignment="0" applyProtection="0"/>
    <xf numFmtId="0" fontId="2" fillId="0" borderId="0"/>
    <xf numFmtId="164"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0" fontId="3" fillId="0" borderId="0"/>
    <xf numFmtId="164" fontId="3" fillId="0" borderId="0" applyFont="0" applyFill="0" applyBorder="0" applyAlignment="0" applyProtection="0"/>
    <xf numFmtId="9" fontId="1" fillId="0" borderId="0" applyFont="0" applyFill="0" applyBorder="0" applyAlignment="0" applyProtection="0"/>
    <xf numFmtId="165" fontId="2" fillId="0" borderId="0" applyFont="0" applyFill="0" applyBorder="0" applyAlignment="0" applyProtection="0"/>
    <xf numFmtId="0" fontId="2" fillId="0" borderId="0"/>
    <xf numFmtId="164" fontId="2" fillId="0" borderId="0" applyFont="0" applyFill="0" applyBorder="0" applyAlignment="0" applyProtection="0"/>
  </cellStyleXfs>
  <cellXfs count="260">
    <xf numFmtId="0" fontId="0" fillId="0" borderId="0" xfId="0"/>
    <xf numFmtId="0" fontId="0" fillId="0" borderId="0" xfId="0"/>
    <xf numFmtId="4" fontId="0" fillId="0" borderId="0" xfId="0" applyNumberFormat="1"/>
    <xf numFmtId="0" fontId="0" fillId="0" borderId="0" xfId="0" applyFill="1"/>
    <xf numFmtId="0" fontId="0" fillId="0" borderId="0" xfId="0"/>
    <xf numFmtId="0" fontId="6" fillId="3" borderId="6" xfId="2" applyFont="1" applyFill="1" applyBorder="1" applyAlignment="1">
      <alignment horizontal="left" vertical="center"/>
    </xf>
    <xf numFmtId="49" fontId="7" fillId="3" borderId="16" xfId="0" applyNumberFormat="1" applyFont="1" applyFill="1" applyBorder="1" applyAlignment="1">
      <alignment vertical="center"/>
    </xf>
    <xf numFmtId="49" fontId="8" fillId="0" borderId="0" xfId="0" applyNumberFormat="1" applyFont="1"/>
    <xf numFmtId="0" fontId="8" fillId="0" borderId="22" xfId="0" applyFont="1" applyBorder="1" applyAlignment="1">
      <alignment vertical="center"/>
    </xf>
    <xf numFmtId="0" fontId="8" fillId="0" borderId="0" xfId="0" applyFont="1"/>
    <xf numFmtId="0" fontId="8" fillId="0" borderId="4" xfId="0" applyFont="1" applyBorder="1"/>
    <xf numFmtId="0" fontId="8" fillId="0" borderId="0" xfId="0" applyFont="1" applyBorder="1"/>
    <xf numFmtId="0" fontId="8" fillId="0" borderId="14" xfId="0" applyFont="1" applyBorder="1"/>
    <xf numFmtId="9" fontId="8" fillId="0" borderId="13" xfId="0" applyNumberFormat="1" applyFont="1" applyBorder="1" applyAlignment="1">
      <alignment horizontal="center" vertical="center"/>
    </xf>
    <xf numFmtId="4" fontId="8" fillId="0" borderId="32" xfId="0" applyNumberFormat="1" applyFont="1" applyBorder="1" applyAlignment="1"/>
    <xf numFmtId="9" fontId="8" fillId="0" borderId="12" xfId="8" applyFont="1" applyBorder="1" applyAlignment="1">
      <alignment horizontal="center"/>
    </xf>
    <xf numFmtId="4" fontId="8" fillId="2" borderId="23" xfId="0" applyNumberFormat="1" applyFont="1" applyFill="1" applyBorder="1" applyAlignment="1"/>
    <xf numFmtId="0" fontId="8" fillId="0" borderId="37" xfId="0" applyFont="1" applyBorder="1" applyAlignment="1">
      <alignment vertical="center"/>
    </xf>
    <xf numFmtId="0" fontId="0" fillId="0" borderId="0" xfId="0"/>
    <xf numFmtId="49" fontId="8" fillId="0" borderId="0" xfId="0" applyNumberFormat="1" applyFont="1" applyAlignment="1">
      <alignment horizontal="center"/>
    </xf>
    <xf numFmtId="49" fontId="9" fillId="0" borderId="0" xfId="0" applyNumberFormat="1" applyFont="1" applyFill="1" applyAlignment="1">
      <alignment horizontal="center"/>
    </xf>
    <xf numFmtId="49" fontId="0" fillId="0" borderId="0" xfId="0" applyNumberFormat="1" applyAlignment="1">
      <alignment horizontal="center"/>
    </xf>
    <xf numFmtId="49" fontId="7" fillId="3" borderId="16" xfId="0" applyNumberFormat="1" applyFont="1" applyFill="1" applyBorder="1" applyAlignment="1">
      <alignment horizontal="left" vertical="center"/>
    </xf>
    <xf numFmtId="0" fontId="8" fillId="0" borderId="0" xfId="0" applyFont="1" applyFill="1" applyBorder="1" applyAlignment="1"/>
    <xf numFmtId="0" fontId="6" fillId="5" borderId="9" xfId="0" applyFont="1" applyFill="1" applyBorder="1" applyAlignment="1">
      <alignment horizontal="left" vertical="center"/>
    </xf>
    <xf numFmtId="0" fontId="0" fillId="0" borderId="0" xfId="0" applyFont="1"/>
    <xf numFmtId="4" fontId="0" fillId="0" borderId="0" xfId="0" applyNumberFormat="1" applyFont="1"/>
    <xf numFmtId="0" fontId="8" fillId="0" borderId="40" xfId="0" applyFont="1" applyBorder="1"/>
    <xf numFmtId="0" fontId="4" fillId="4" borderId="33" xfId="0" applyNumberFormat="1" applyFont="1" applyFill="1" applyBorder="1" applyAlignment="1">
      <alignment vertical="center"/>
    </xf>
    <xf numFmtId="4" fontId="4" fillId="4" borderId="34" xfId="0" applyNumberFormat="1" applyFont="1" applyFill="1" applyBorder="1" applyAlignment="1">
      <alignment vertical="center"/>
    </xf>
    <xf numFmtId="49" fontId="13" fillId="0" borderId="0" xfId="2" applyNumberFormat="1" applyFont="1" applyAlignment="1">
      <alignment horizontal="left"/>
    </xf>
    <xf numFmtId="49" fontId="5" fillId="0" borderId="0" xfId="0" applyNumberFormat="1" applyFont="1" applyAlignment="1">
      <alignment horizontal="left" vertical="center"/>
    </xf>
    <xf numFmtId="0" fontId="13" fillId="0" borderId="0" xfId="2" applyFont="1" applyAlignment="1">
      <alignment vertical="center"/>
    </xf>
    <xf numFmtId="4" fontId="13" fillId="0" borderId="0" xfId="2" applyNumberFormat="1" applyFont="1" applyAlignment="1">
      <alignment horizontal="right"/>
    </xf>
    <xf numFmtId="4" fontId="8" fillId="0" borderId="0" xfId="0" applyNumberFormat="1" applyFont="1" applyBorder="1"/>
    <xf numFmtId="0" fontId="4" fillId="4" borderId="9" xfId="0" applyFont="1" applyFill="1" applyBorder="1" applyAlignment="1">
      <alignment horizontal="left" vertical="center"/>
    </xf>
    <xf numFmtId="0" fontId="4" fillId="4" borderId="11" xfId="0" applyNumberFormat="1" applyFont="1" applyFill="1" applyBorder="1" applyAlignment="1">
      <alignment vertical="center"/>
    </xf>
    <xf numFmtId="4" fontId="4" fillId="4" borderId="10" xfId="0" applyNumberFormat="1" applyFont="1" applyFill="1" applyBorder="1" applyAlignment="1">
      <alignment vertical="center"/>
    </xf>
    <xf numFmtId="4" fontId="4" fillId="2" borderId="10" xfId="0" applyNumberFormat="1" applyFont="1" applyFill="1" applyBorder="1" applyAlignment="1">
      <alignment horizontal="right" vertical="center"/>
    </xf>
    <xf numFmtId="0" fontId="4" fillId="4" borderId="31" xfId="0" applyFont="1" applyFill="1" applyBorder="1" applyAlignment="1">
      <alignment horizontal="left" vertical="center"/>
    </xf>
    <xf numFmtId="4" fontId="6" fillId="5" borderId="10" xfId="0" applyNumberFormat="1" applyFont="1" applyFill="1" applyBorder="1" applyAlignment="1">
      <alignment vertical="center"/>
    </xf>
    <xf numFmtId="49" fontId="6" fillId="3" borderId="6" xfId="2" applyNumberFormat="1" applyFont="1" applyFill="1" applyBorder="1" applyAlignment="1">
      <alignment horizontal="center" vertical="center"/>
    </xf>
    <xf numFmtId="49" fontId="6" fillId="0" borderId="0" xfId="0" applyNumberFormat="1" applyFont="1" applyFill="1" applyBorder="1" applyAlignment="1">
      <alignment horizontal="left" vertical="center"/>
    </xf>
    <xf numFmtId="49" fontId="6" fillId="5" borderId="9" xfId="0" applyNumberFormat="1" applyFont="1" applyFill="1" applyBorder="1" applyAlignment="1">
      <alignment horizontal="left" vertical="center"/>
    </xf>
    <xf numFmtId="49" fontId="0" fillId="0" borderId="0" xfId="0" applyNumberFormat="1" applyFont="1"/>
    <xf numFmtId="0" fontId="6" fillId="3" borderId="4" xfId="2" applyFont="1" applyFill="1" applyBorder="1" applyAlignment="1">
      <alignment horizontal="left" vertical="center"/>
    </xf>
    <xf numFmtId="0" fontId="5" fillId="0" borderId="0" xfId="0" applyFont="1"/>
    <xf numFmtId="0" fontId="6" fillId="3" borderId="6" xfId="2" applyFont="1" applyFill="1" applyBorder="1" applyAlignment="1">
      <alignment horizontal="center" vertical="center" wrapText="1"/>
    </xf>
    <xf numFmtId="0" fontId="8" fillId="0" borderId="12" xfId="0" applyFont="1" applyBorder="1" applyAlignment="1">
      <alignment vertical="center" wrapText="1"/>
    </xf>
    <xf numFmtId="2" fontId="0" fillId="0" borderId="12" xfId="0" applyNumberFormat="1" applyBorder="1" applyAlignment="1">
      <alignment horizontal="center" vertical="center"/>
    </xf>
    <xf numFmtId="0" fontId="14" fillId="0" borderId="0" xfId="0" applyFont="1" applyAlignment="1">
      <alignment vertical="top" wrapText="1"/>
    </xf>
    <xf numFmtId="0" fontId="6" fillId="0" borderId="0" xfId="0" applyFont="1" applyFill="1" applyBorder="1" applyAlignment="1">
      <alignment horizontal="left" vertical="center"/>
    </xf>
    <xf numFmtId="4" fontId="6" fillId="0" borderId="0" xfId="0" applyNumberFormat="1" applyFont="1" applyFill="1" applyBorder="1" applyAlignment="1">
      <alignment vertical="center"/>
    </xf>
    <xf numFmtId="0" fontId="15" fillId="0" borderId="24" xfId="0" applyFont="1" applyBorder="1" applyAlignment="1">
      <alignment vertical="center"/>
    </xf>
    <xf numFmtId="0" fontId="16" fillId="0" borderId="25" xfId="0" applyFont="1" applyBorder="1" applyAlignment="1">
      <alignment vertical="center"/>
    </xf>
    <xf numFmtId="4" fontId="5" fillId="2" borderId="42" xfId="1" applyNumberFormat="1" applyFont="1" applyFill="1" applyBorder="1" applyAlignment="1"/>
    <xf numFmtId="0" fontId="5" fillId="0" borderId="0" xfId="0" applyFont="1" applyFill="1" applyBorder="1" applyAlignment="1">
      <alignment horizontal="center"/>
    </xf>
    <xf numFmtId="0" fontId="8" fillId="0" borderId="19" xfId="0" applyFont="1" applyBorder="1"/>
    <xf numFmtId="0" fontId="8" fillId="0" borderId="44" xfId="0" applyFont="1" applyBorder="1"/>
    <xf numFmtId="0" fontId="8" fillId="0" borderId="15" xfId="0" applyFont="1" applyBorder="1"/>
    <xf numFmtId="4" fontId="8" fillId="0" borderId="45" xfId="0" applyNumberFormat="1" applyFont="1" applyBorder="1" applyAlignment="1">
      <alignment horizontal="right"/>
    </xf>
    <xf numFmtId="0" fontId="8" fillId="0" borderId="15" xfId="0" applyFont="1" applyFill="1" applyBorder="1" applyAlignment="1"/>
    <xf numFmtId="0" fontId="8" fillId="4" borderId="11" xfId="0" applyFont="1" applyFill="1" applyBorder="1" applyAlignment="1"/>
    <xf numFmtId="4" fontId="5" fillId="2" borderId="1" xfId="0" applyNumberFormat="1" applyFont="1" applyFill="1" applyBorder="1" applyAlignment="1">
      <alignment horizontal="right"/>
    </xf>
    <xf numFmtId="0" fontId="8" fillId="0" borderId="43" xfId="0" applyFont="1" applyFill="1" applyBorder="1" applyAlignment="1">
      <alignment horizontal="center"/>
    </xf>
    <xf numFmtId="0" fontId="8" fillId="0" borderId="44" xfId="0" applyFont="1" applyFill="1" applyBorder="1" applyAlignment="1">
      <alignment horizontal="center"/>
    </xf>
    <xf numFmtId="0" fontId="8" fillId="0" borderId="43" xfId="0" applyFont="1" applyBorder="1" applyAlignment="1">
      <alignment horizontal="center"/>
    </xf>
    <xf numFmtId="0" fontId="5" fillId="0" borderId="36" xfId="0" applyFont="1" applyBorder="1" applyAlignment="1">
      <alignment vertical="top"/>
    </xf>
    <xf numFmtId="0" fontId="8" fillId="0" borderId="35" xfId="0" applyFont="1" applyBorder="1" applyAlignment="1">
      <alignment vertical="top"/>
    </xf>
    <xf numFmtId="0" fontId="5" fillId="0" borderId="36" xfId="0" applyFont="1" applyFill="1" applyBorder="1" applyAlignment="1">
      <alignment vertical="top"/>
    </xf>
    <xf numFmtId="0" fontId="8" fillId="0" borderId="35" xfId="0" applyFont="1" applyFill="1" applyBorder="1" applyAlignment="1">
      <alignment vertical="top"/>
    </xf>
    <xf numFmtId="49" fontId="17" fillId="0" borderId="0" xfId="2" applyNumberFormat="1" applyFont="1" applyFill="1" applyBorder="1" applyAlignment="1">
      <alignment horizontal="right" vertical="top" wrapText="1"/>
    </xf>
    <xf numFmtId="9" fontId="11" fillId="0" borderId="12" xfId="2" applyNumberFormat="1" applyFont="1" applyFill="1" applyBorder="1" applyAlignment="1">
      <alignment horizontal="center" vertical="center"/>
    </xf>
    <xf numFmtId="9" fontId="11" fillId="0" borderId="12" xfId="2" applyNumberFormat="1" applyFont="1" applyBorder="1" applyAlignment="1">
      <alignment horizontal="center" vertical="center"/>
    </xf>
    <xf numFmtId="0" fontId="5" fillId="4" borderId="9" xfId="0" applyFont="1" applyFill="1" applyBorder="1" applyAlignment="1"/>
    <xf numFmtId="0" fontId="5" fillId="4" borderId="11" xfId="0" applyFont="1" applyFill="1" applyBorder="1" applyAlignment="1"/>
    <xf numFmtId="0" fontId="8" fillId="4" borderId="11" xfId="0" applyFont="1" applyFill="1" applyBorder="1"/>
    <xf numFmtId="0" fontId="5" fillId="0" borderId="16" xfId="0" applyFont="1" applyBorder="1" applyAlignment="1">
      <alignment horizontal="left" vertical="center"/>
    </xf>
    <xf numFmtId="9" fontId="5" fillId="0" borderId="11" xfId="8" applyNumberFormat="1" applyFont="1" applyBorder="1" applyAlignment="1">
      <alignment horizontal="center"/>
    </xf>
    <xf numFmtId="0" fontId="5" fillId="0" borderId="24" xfId="0" applyFont="1" applyBorder="1" applyAlignment="1">
      <alignment vertical="center"/>
    </xf>
    <xf numFmtId="0" fontId="8" fillId="0" borderId="25" xfId="0" applyFont="1" applyBorder="1" applyAlignment="1">
      <alignment vertical="center"/>
    </xf>
    <xf numFmtId="0" fontId="8" fillId="0" borderId="31" xfId="0" applyFont="1" applyBorder="1" applyAlignment="1">
      <alignment vertical="center"/>
    </xf>
    <xf numFmtId="0" fontId="8" fillId="0" borderId="33" xfId="0" applyFont="1" applyBorder="1" applyAlignment="1">
      <alignment vertical="center"/>
    </xf>
    <xf numFmtId="49" fontId="4" fillId="4" borderId="1" xfId="2" applyNumberFormat="1" applyFont="1" applyFill="1" applyBorder="1" applyAlignment="1">
      <alignment horizontal="center" vertical="center"/>
    </xf>
    <xf numFmtId="9" fontId="8" fillId="0" borderId="46" xfId="8" applyFont="1" applyBorder="1" applyAlignment="1">
      <alignment horizontal="center" vertical="center"/>
    </xf>
    <xf numFmtId="0" fontId="8" fillId="0" borderId="27" xfId="0" applyFont="1" applyBorder="1"/>
    <xf numFmtId="0" fontId="8" fillId="0" borderId="0" xfId="0" applyFont="1" applyAlignment="1">
      <alignment vertical="center"/>
    </xf>
    <xf numFmtId="0" fontId="8" fillId="0" borderId="0" xfId="0" applyFont="1" applyBorder="1" applyAlignment="1">
      <alignment vertical="center"/>
    </xf>
    <xf numFmtId="9" fontId="8" fillId="0" borderId="51" xfId="8" applyFont="1" applyBorder="1" applyAlignment="1">
      <alignment horizontal="center" vertical="center"/>
    </xf>
    <xf numFmtId="4" fontId="5" fillId="4" borderId="10" xfId="0" applyNumberFormat="1" applyFont="1" applyFill="1" applyBorder="1" applyAlignment="1">
      <alignment horizontal="right" vertical="center"/>
    </xf>
    <xf numFmtId="0" fontId="5" fillId="4" borderId="0" xfId="0" applyFont="1" applyFill="1" applyBorder="1" applyAlignment="1">
      <alignment horizontal="center" vertical="center" wrapText="1"/>
    </xf>
    <xf numFmtId="0" fontId="5" fillId="4" borderId="4" xfId="0" applyFont="1" applyFill="1" applyBorder="1" applyAlignment="1">
      <alignment vertical="center"/>
    </xf>
    <xf numFmtId="0" fontId="5" fillId="4" borderId="5" xfId="0" applyFont="1" applyFill="1" applyBorder="1" applyAlignment="1">
      <alignment horizontal="center" vertical="center" wrapText="1"/>
    </xf>
    <xf numFmtId="9" fontId="8" fillId="0" borderId="28" xfId="0" applyNumberFormat="1" applyFont="1" applyBorder="1" applyAlignment="1">
      <alignment horizontal="center" vertical="center"/>
    </xf>
    <xf numFmtId="9" fontId="11" fillId="0" borderId="28" xfId="2" applyNumberFormat="1" applyFont="1" applyFill="1" applyBorder="1" applyAlignment="1">
      <alignment horizontal="center" vertical="center"/>
    </xf>
    <xf numFmtId="4" fontId="8" fillId="0" borderId="26" xfId="0" applyNumberFormat="1" applyFont="1" applyBorder="1" applyAlignment="1"/>
    <xf numFmtId="0" fontId="11" fillId="0" borderId="14" xfId="2" applyFont="1" applyFill="1" applyBorder="1" applyAlignment="1">
      <alignment horizontal="left" vertical="center" wrapText="1"/>
    </xf>
    <xf numFmtId="0" fontId="11" fillId="0" borderId="50" xfId="2" applyFont="1" applyFill="1" applyBorder="1" applyAlignment="1">
      <alignment horizontal="left" vertical="center" wrapText="1"/>
    </xf>
    <xf numFmtId="9" fontId="8" fillId="0" borderId="46" xfId="8" applyFont="1" applyBorder="1" applyAlignment="1">
      <alignment horizontal="center"/>
    </xf>
    <xf numFmtId="9" fontId="11" fillId="0" borderId="46" xfId="2" applyNumberFormat="1" applyFont="1" applyBorder="1" applyAlignment="1">
      <alignment horizontal="center" vertical="center"/>
    </xf>
    <xf numFmtId="4" fontId="8" fillId="0" borderId="34" xfId="0" applyNumberFormat="1" applyFont="1" applyBorder="1" applyAlignment="1"/>
    <xf numFmtId="0" fontId="5" fillId="0" borderId="0" xfId="0" applyFont="1" applyFill="1" applyBorder="1"/>
    <xf numFmtId="49" fontId="8" fillId="0" borderId="0" xfId="0" applyNumberFormat="1" applyFont="1" applyBorder="1"/>
    <xf numFmtId="49" fontId="12" fillId="0" borderId="38" xfId="2" applyNumberFormat="1" applyFont="1" applyFill="1" applyBorder="1" applyAlignment="1">
      <alignment horizontal="center" vertical="center" wrapText="1"/>
    </xf>
    <xf numFmtId="4" fontId="15" fillId="2" borderId="29" xfId="0" applyNumberFormat="1" applyFont="1" applyFill="1" applyBorder="1" applyAlignment="1"/>
    <xf numFmtId="0" fontId="8" fillId="0" borderId="6" xfId="0" applyFont="1" applyBorder="1"/>
    <xf numFmtId="0" fontId="8" fillId="0" borderId="7" xfId="0" applyFont="1" applyBorder="1" applyAlignment="1">
      <alignment horizontal="right"/>
    </xf>
    <xf numFmtId="0" fontId="5" fillId="0" borderId="7" xfId="0" applyFont="1" applyFill="1" applyBorder="1" applyAlignment="1">
      <alignment horizontal="right"/>
    </xf>
    <xf numFmtId="0" fontId="15" fillId="0" borderId="9" xfId="0" applyFont="1" applyBorder="1" applyAlignment="1">
      <alignment vertical="center"/>
    </xf>
    <xf numFmtId="0" fontId="16" fillId="0" borderId="11" xfId="0" applyFont="1" applyBorder="1" applyAlignment="1">
      <alignment vertical="center"/>
    </xf>
    <xf numFmtId="4" fontId="15" fillId="2" borderId="18" xfId="0" applyNumberFormat="1" applyFont="1" applyFill="1" applyBorder="1" applyAlignment="1"/>
    <xf numFmtId="0" fontId="8" fillId="0" borderId="53" xfId="0" applyFont="1" applyFill="1" applyBorder="1" applyAlignment="1">
      <alignment horizontal="center"/>
    </xf>
    <xf numFmtId="0" fontId="5" fillId="0" borderId="2" xfId="0" applyFont="1" applyBorder="1" applyAlignment="1">
      <alignment vertical="top"/>
    </xf>
    <xf numFmtId="0" fontId="8" fillId="0" borderId="3" xfId="0" applyFont="1" applyBorder="1" applyAlignment="1">
      <alignment vertical="top"/>
    </xf>
    <xf numFmtId="4" fontId="8" fillId="0" borderId="54" xfId="0" applyNumberFormat="1" applyFont="1" applyBorder="1" applyAlignment="1">
      <alignment horizontal="right"/>
    </xf>
    <xf numFmtId="0" fontId="8" fillId="0" borderId="42" xfId="0" applyFont="1" applyBorder="1"/>
    <xf numFmtId="0" fontId="6" fillId="3" borderId="42" xfId="0" applyFont="1" applyFill="1" applyBorder="1" applyAlignment="1">
      <alignment horizontal="center" vertical="center"/>
    </xf>
    <xf numFmtId="0" fontId="6" fillId="5" borderId="38" xfId="0" applyFont="1" applyFill="1" applyBorder="1" applyAlignment="1">
      <alignment horizontal="left" vertical="center"/>
    </xf>
    <xf numFmtId="0" fontId="6" fillId="5" borderId="20" xfId="0" applyFont="1" applyFill="1" applyBorder="1" applyAlignment="1">
      <alignment horizontal="left" vertical="center"/>
    </xf>
    <xf numFmtId="4" fontId="6" fillId="5" borderId="21" xfId="0" applyNumberFormat="1" applyFont="1" applyFill="1" applyBorder="1" applyAlignment="1">
      <alignment vertical="center"/>
    </xf>
    <xf numFmtId="0" fontId="8" fillId="0" borderId="11" xfId="0" applyFont="1" applyBorder="1" applyAlignment="1">
      <alignment vertical="center"/>
    </xf>
    <xf numFmtId="4" fontId="8" fillId="2" borderId="18" xfId="0" applyNumberFormat="1" applyFont="1" applyFill="1" applyBorder="1" applyAlignment="1"/>
    <xf numFmtId="0" fontId="10" fillId="3" borderId="5" xfId="2" applyFont="1" applyFill="1" applyBorder="1" applyAlignment="1">
      <alignment horizontal="center" vertical="center" wrapText="1"/>
    </xf>
    <xf numFmtId="0" fontId="4" fillId="4" borderId="42" xfId="0" applyFont="1" applyFill="1" applyBorder="1" applyAlignment="1">
      <alignment horizontal="center" vertical="top"/>
    </xf>
    <xf numFmtId="0" fontId="8" fillId="0" borderId="24" xfId="0" applyFont="1" applyBorder="1"/>
    <xf numFmtId="0" fontId="8" fillId="0" borderId="25" xfId="0" applyFont="1" applyBorder="1"/>
    <xf numFmtId="6" fontId="5" fillId="0" borderId="48" xfId="0" applyNumberFormat="1" applyFont="1" applyFill="1" applyBorder="1" applyAlignment="1">
      <alignment horizontal="center"/>
    </xf>
    <xf numFmtId="0" fontId="8" fillId="0" borderId="52" xfId="0" applyFont="1" applyBorder="1"/>
    <xf numFmtId="0" fontId="8" fillId="0" borderId="20" xfId="0" applyFont="1" applyBorder="1" applyAlignment="1">
      <alignment horizontal="right"/>
    </xf>
    <xf numFmtId="0" fontId="5" fillId="0" borderId="21" xfId="0" applyFont="1" applyFill="1" applyBorder="1" applyAlignment="1">
      <alignment horizontal="right"/>
    </xf>
    <xf numFmtId="0" fontId="6" fillId="3" borderId="0" xfId="2" applyFont="1" applyFill="1" applyBorder="1" applyAlignment="1">
      <alignment horizontal="left" vertical="center"/>
    </xf>
    <xf numFmtId="0" fontId="4" fillId="4" borderId="56" xfId="2" applyFont="1" applyFill="1" applyBorder="1" applyAlignment="1">
      <alignment vertical="top" wrapText="1"/>
    </xf>
    <xf numFmtId="0" fontId="4" fillId="4" borderId="57" xfId="2" applyFont="1" applyFill="1" applyBorder="1" applyAlignment="1">
      <alignment horizontal="center" vertical="top" wrapText="1"/>
    </xf>
    <xf numFmtId="6" fontId="5" fillId="0" borderId="29" xfId="0" applyNumberFormat="1" applyFont="1" applyFill="1" applyBorder="1" applyAlignment="1">
      <alignment horizontal="center"/>
    </xf>
    <xf numFmtId="0" fontId="5" fillId="0" borderId="58" xfId="0" applyFont="1" applyFill="1" applyBorder="1" applyAlignment="1">
      <alignment horizontal="center" wrapText="1"/>
    </xf>
    <xf numFmtId="49" fontId="8" fillId="0" borderId="58" xfId="0" applyNumberFormat="1" applyFont="1" applyFill="1" applyBorder="1" applyAlignment="1">
      <alignment horizontal="center"/>
    </xf>
    <xf numFmtId="6" fontId="5" fillId="0" borderId="41" xfId="0" applyNumberFormat="1" applyFont="1" applyFill="1" applyBorder="1" applyAlignment="1">
      <alignment horizontal="center"/>
    </xf>
    <xf numFmtId="0" fontId="5" fillId="4" borderId="6" xfId="0" applyFont="1" applyFill="1" applyBorder="1"/>
    <xf numFmtId="9" fontId="5" fillId="4" borderId="7" xfId="8" applyNumberFormat="1" applyFont="1" applyFill="1" applyBorder="1" applyAlignment="1">
      <alignment horizontal="center"/>
    </xf>
    <xf numFmtId="9" fontId="5" fillId="4" borderId="7" xfId="8" applyFont="1" applyFill="1" applyBorder="1" applyAlignment="1">
      <alignment horizontal="right"/>
    </xf>
    <xf numFmtId="0" fontId="8" fillId="0" borderId="55" xfId="0" applyFont="1" applyBorder="1"/>
    <xf numFmtId="0" fontId="8" fillId="0" borderId="13" xfId="0" applyFont="1" applyBorder="1"/>
    <xf numFmtId="0" fontId="8" fillId="0" borderId="30" xfId="0" applyFont="1" applyBorder="1"/>
    <xf numFmtId="0" fontId="8" fillId="0" borderId="30" xfId="0" applyFont="1" applyFill="1" applyBorder="1" applyAlignment="1"/>
    <xf numFmtId="0" fontId="8" fillId="0" borderId="13" xfId="0" applyFont="1" applyFill="1" applyBorder="1" applyAlignment="1"/>
    <xf numFmtId="0" fontId="8" fillId="0" borderId="57" xfId="0" applyFont="1" applyBorder="1"/>
    <xf numFmtId="49" fontId="6" fillId="3" borderId="1" xfId="2" applyNumberFormat="1" applyFont="1" applyFill="1" applyBorder="1" applyAlignment="1">
      <alignment horizontal="center" vertical="center"/>
    </xf>
    <xf numFmtId="49" fontId="6" fillId="3" borderId="1" xfId="0" applyNumberFormat="1" applyFont="1" applyFill="1" applyBorder="1" applyAlignment="1">
      <alignment horizontal="center"/>
    </xf>
    <xf numFmtId="0" fontId="7" fillId="5" borderId="6" xfId="0" applyFont="1" applyFill="1" applyBorder="1" applyAlignment="1">
      <alignment horizontal="left" vertical="center"/>
    </xf>
    <xf numFmtId="0" fontId="7" fillId="5" borderId="7" xfId="0" applyFont="1" applyFill="1" applyBorder="1" applyAlignment="1">
      <alignment horizontal="left" vertical="center"/>
    </xf>
    <xf numFmtId="4" fontId="7" fillId="5" borderId="8" xfId="0" applyNumberFormat="1" applyFont="1" applyFill="1" applyBorder="1" applyAlignment="1">
      <alignment vertical="center"/>
    </xf>
    <xf numFmtId="0" fontId="8" fillId="0" borderId="9" xfId="0" applyFont="1" applyBorder="1" applyAlignment="1">
      <alignment vertical="center"/>
    </xf>
    <xf numFmtId="9" fontId="8" fillId="0" borderId="17" xfId="8" applyFont="1" applyBorder="1" applyAlignment="1">
      <alignment horizontal="center" vertical="center"/>
    </xf>
    <xf numFmtId="4" fontId="8" fillId="2" borderId="18" xfId="0" applyNumberFormat="1" applyFont="1" applyFill="1" applyBorder="1" applyAlignment="1">
      <alignment vertical="center"/>
    </xf>
    <xf numFmtId="9" fontId="8" fillId="0" borderId="11" xfId="8" applyFont="1" applyBorder="1" applyAlignment="1">
      <alignment horizontal="center" vertical="center"/>
    </xf>
    <xf numFmtId="49" fontId="6" fillId="3" borderId="9" xfId="0" applyNumberFormat="1" applyFont="1" applyFill="1" applyBorder="1"/>
    <xf numFmtId="49" fontId="7" fillId="3" borderId="9" xfId="0" applyNumberFormat="1" applyFont="1" applyFill="1" applyBorder="1" applyAlignment="1">
      <alignment vertical="center"/>
    </xf>
    <xf numFmtId="49" fontId="7" fillId="3" borderId="11" xfId="0" applyNumberFormat="1" applyFont="1" applyFill="1" applyBorder="1" applyAlignment="1">
      <alignment vertical="center"/>
    </xf>
    <xf numFmtId="49" fontId="7" fillId="3" borderId="11" xfId="0" applyNumberFormat="1" applyFont="1" applyFill="1" applyBorder="1" applyAlignment="1">
      <alignment horizontal="left" vertical="center"/>
    </xf>
    <xf numFmtId="49" fontId="7" fillId="3" borderId="10" xfId="0" applyNumberFormat="1" applyFont="1" applyFill="1" applyBorder="1" applyAlignment="1">
      <alignment vertical="center"/>
    </xf>
    <xf numFmtId="49" fontId="6" fillId="3" borderId="56" xfId="0" applyNumberFormat="1" applyFont="1" applyFill="1" applyBorder="1" applyAlignment="1">
      <alignment horizontal="center"/>
    </xf>
    <xf numFmtId="49" fontId="6" fillId="3" borderId="11" xfId="0" applyNumberFormat="1" applyFont="1" applyFill="1" applyBorder="1"/>
    <xf numFmtId="49" fontId="6" fillId="3" borderId="10" xfId="0" applyNumberFormat="1" applyFont="1" applyFill="1" applyBorder="1"/>
    <xf numFmtId="0" fontId="6" fillId="3" borderId="42" xfId="0" applyFont="1" applyFill="1" applyBorder="1" applyAlignment="1">
      <alignment horizontal="center"/>
    </xf>
    <xf numFmtId="0" fontId="6" fillId="3" borderId="9" xfId="2" applyFont="1" applyFill="1" applyBorder="1" applyAlignment="1">
      <alignment horizontal="left" vertical="center"/>
    </xf>
    <xf numFmtId="0" fontId="6" fillId="3" borderId="11" xfId="2" applyFont="1" applyFill="1" applyBorder="1" applyAlignment="1">
      <alignment horizontal="left" vertical="center"/>
    </xf>
    <xf numFmtId="0" fontId="10" fillId="3" borderId="10" xfId="2" applyFont="1" applyFill="1" applyBorder="1" applyAlignment="1">
      <alignment horizontal="center" vertical="center" wrapText="1"/>
    </xf>
    <xf numFmtId="0" fontId="6" fillId="3" borderId="11" xfId="0" applyFont="1" applyFill="1" applyBorder="1" applyAlignment="1">
      <alignment horizontal="left" vertical="center"/>
    </xf>
    <xf numFmtId="0" fontId="6" fillId="3" borderId="10" xfId="0" applyFont="1" applyFill="1" applyBorder="1" applyAlignment="1">
      <alignment horizontal="center" vertical="center"/>
    </xf>
    <xf numFmtId="0" fontId="6" fillId="3" borderId="57" xfId="0" applyFont="1" applyFill="1" applyBorder="1" applyAlignment="1"/>
    <xf numFmtId="49" fontId="6" fillId="5" borderId="11" xfId="0" applyNumberFormat="1" applyFont="1" applyFill="1" applyBorder="1" applyAlignment="1">
      <alignment vertical="center" wrapText="1"/>
    </xf>
    <xf numFmtId="4" fontId="5" fillId="2" borderId="54" xfId="1" applyNumberFormat="1" applyFont="1" applyFill="1" applyBorder="1" applyAlignment="1"/>
    <xf numFmtId="4" fontId="5" fillId="2" borderId="15" xfId="0" applyNumberFormat="1" applyFont="1" applyFill="1" applyBorder="1" applyAlignment="1">
      <alignment vertical="center"/>
    </xf>
    <xf numFmtId="4" fontId="8" fillId="2" borderId="41" xfId="0" applyNumberFormat="1" applyFont="1" applyFill="1" applyBorder="1" applyAlignment="1">
      <alignment vertical="center"/>
    </xf>
    <xf numFmtId="0" fontId="9" fillId="0" borderId="0" xfId="0" applyFont="1" applyFill="1"/>
    <xf numFmtId="49" fontId="6" fillId="3" borderId="9" xfId="0" applyNumberFormat="1" applyFont="1" applyFill="1" applyBorder="1" applyAlignment="1">
      <alignment vertical="center"/>
    </xf>
    <xf numFmtId="49" fontId="6" fillId="3" borderId="9" xfId="0" applyNumberFormat="1" applyFont="1" applyFill="1" applyBorder="1" applyAlignment="1">
      <alignment horizontal="center" vertical="center"/>
    </xf>
    <xf numFmtId="0" fontId="14" fillId="0" borderId="0" xfId="0" applyFont="1"/>
    <xf numFmtId="49" fontId="6" fillId="3" borderId="2" xfId="0" applyNumberFormat="1" applyFont="1" applyFill="1" applyBorder="1" applyAlignment="1">
      <alignment vertical="top"/>
    </xf>
    <xf numFmtId="0" fontId="6" fillId="3" borderId="60" xfId="0" applyFont="1" applyFill="1" applyBorder="1" applyAlignment="1">
      <alignment vertical="top"/>
    </xf>
    <xf numFmtId="49" fontId="8" fillId="0" borderId="39" xfId="0" applyNumberFormat="1" applyFont="1" applyBorder="1" applyAlignment="1">
      <alignment vertical="top"/>
    </xf>
    <xf numFmtId="0" fontId="5" fillId="0" borderId="59" xfId="0" applyFont="1" applyFill="1" applyBorder="1" applyAlignment="1">
      <alignment vertical="top" wrapText="1"/>
    </xf>
    <xf numFmtId="49" fontId="8" fillId="0" borderId="4" xfId="0" applyNumberFormat="1" applyFont="1" applyBorder="1" applyAlignment="1">
      <alignment vertical="top"/>
    </xf>
    <xf numFmtId="0" fontId="19" fillId="0" borderId="62" xfId="0" applyFont="1" applyBorder="1" applyAlignment="1">
      <alignment vertical="top" wrapText="1"/>
    </xf>
    <xf numFmtId="166" fontId="6" fillId="5" borderId="1" xfId="0" applyNumberFormat="1" applyFont="1" applyFill="1" applyBorder="1" applyAlignment="1">
      <alignment vertical="center"/>
    </xf>
    <xf numFmtId="49" fontId="6" fillId="3" borderId="2" xfId="0" applyNumberFormat="1" applyFont="1" applyFill="1" applyBorder="1" applyAlignment="1">
      <alignment vertical="top" wrapText="1"/>
    </xf>
    <xf numFmtId="0" fontId="6" fillId="6" borderId="9" xfId="0" applyFont="1" applyFill="1" applyBorder="1" applyAlignment="1">
      <alignment vertical="top"/>
    </xf>
    <xf numFmtId="0" fontId="6" fillId="6" borderId="11" xfId="0" applyFont="1" applyFill="1" applyBorder="1" applyAlignment="1">
      <alignment vertical="top"/>
    </xf>
    <xf numFmtId="0" fontId="6" fillId="6" borderId="10" xfId="0" applyFont="1" applyFill="1" applyBorder="1" applyAlignment="1">
      <alignment vertical="top"/>
    </xf>
    <xf numFmtId="4" fontId="6" fillId="6" borderId="10" xfId="0" applyNumberFormat="1" applyFont="1" applyFill="1" applyBorder="1" applyAlignment="1">
      <alignment horizontal="center" vertical="center"/>
    </xf>
    <xf numFmtId="49" fontId="5" fillId="0" borderId="64" xfId="0" applyNumberFormat="1" applyFont="1" applyBorder="1" applyAlignment="1">
      <alignment vertical="top"/>
    </xf>
    <xf numFmtId="0" fontId="5" fillId="0" borderId="3" xfId="0" applyFont="1" applyBorder="1" applyAlignment="1">
      <alignment vertical="top" wrapText="1"/>
    </xf>
    <xf numFmtId="0" fontId="5" fillId="0" borderId="61" xfId="0" applyFont="1" applyBorder="1" applyAlignment="1">
      <alignment vertical="top"/>
    </xf>
    <xf numFmtId="49" fontId="8" fillId="0" borderId="65" xfId="0" applyNumberFormat="1" applyFont="1" applyBorder="1" applyAlignment="1">
      <alignment vertical="top"/>
    </xf>
    <xf numFmtId="0" fontId="8" fillId="0" borderId="5" xfId="0" applyFont="1" applyBorder="1" applyAlignment="1">
      <alignment vertical="top"/>
    </xf>
    <xf numFmtId="49" fontId="8" fillId="0" borderId="49" xfId="0" applyNumberFormat="1" applyFont="1" applyBorder="1" applyAlignment="1">
      <alignment vertical="top"/>
    </xf>
    <xf numFmtId="0" fontId="5" fillId="0" borderId="19" xfId="0" applyFont="1" applyFill="1" applyBorder="1" applyAlignment="1">
      <alignment vertical="top" wrapText="1"/>
    </xf>
    <xf numFmtId="0" fontId="5" fillId="0" borderId="47" xfId="0" applyFont="1" applyBorder="1" applyAlignment="1">
      <alignment vertical="top"/>
    </xf>
    <xf numFmtId="4" fontId="6" fillId="5" borderId="1" xfId="0" applyNumberFormat="1" applyFont="1" applyFill="1" applyBorder="1" applyAlignment="1">
      <alignment vertical="center"/>
    </xf>
    <xf numFmtId="49" fontId="14" fillId="0" borderId="0" xfId="0" applyNumberFormat="1" applyFont="1" applyAlignment="1">
      <alignment vertical="top"/>
    </xf>
    <xf numFmtId="0" fontId="19" fillId="0" borderId="0" xfId="0" applyFont="1" applyFill="1" applyBorder="1" applyAlignment="1">
      <alignment vertical="top" wrapText="1"/>
    </xf>
    <xf numFmtId="49" fontId="8" fillId="0" borderId="0" xfId="0" applyNumberFormat="1" applyFont="1" applyBorder="1" applyAlignment="1">
      <alignment vertical="top"/>
    </xf>
    <xf numFmtId="0" fontId="5" fillId="0" borderId="0" xfId="0" applyFont="1" applyFill="1" applyBorder="1" applyAlignment="1">
      <alignment vertical="top" wrapText="1"/>
    </xf>
    <xf numFmtId="0" fontId="5" fillId="0" borderId="0" xfId="0" applyFont="1" applyBorder="1" applyAlignment="1">
      <alignment vertical="top"/>
    </xf>
    <xf numFmtId="4" fontId="8" fillId="0" borderId="0" xfId="0" applyNumberFormat="1" applyFont="1" applyBorder="1" applyAlignment="1">
      <alignment horizontal="right"/>
    </xf>
    <xf numFmtId="0" fontId="11" fillId="2" borderId="14" xfId="2" applyFont="1" applyFill="1" applyBorder="1" applyAlignment="1">
      <alignment horizontal="left" vertical="center" wrapText="1"/>
    </xf>
    <xf numFmtId="9" fontId="8" fillId="2" borderId="30" xfId="8" applyFont="1" applyFill="1" applyBorder="1" applyAlignment="1">
      <alignment horizontal="center"/>
    </xf>
    <xf numFmtId="9" fontId="11" fillId="2" borderId="12" xfId="2" applyNumberFormat="1" applyFont="1" applyFill="1" applyBorder="1" applyAlignment="1">
      <alignment horizontal="center" vertical="center"/>
    </xf>
    <xf numFmtId="4" fontId="8" fillId="2" borderId="32" xfId="0" applyNumberFormat="1" applyFont="1" applyFill="1" applyBorder="1" applyAlignment="1"/>
    <xf numFmtId="0" fontId="8" fillId="0" borderId="66" xfId="0" applyFont="1" applyBorder="1"/>
    <xf numFmtId="0" fontId="8" fillId="0" borderId="67" xfId="0" applyFont="1" applyBorder="1"/>
    <xf numFmtId="0" fontId="8" fillId="0" borderId="0" xfId="0" applyFont="1" applyBorder="1" applyAlignment="1">
      <alignment horizontal="center" vertical="center"/>
    </xf>
    <xf numFmtId="0" fontId="6" fillId="3" borderId="5" xfId="2" applyFont="1" applyFill="1" applyBorder="1" applyAlignment="1">
      <alignment horizontal="center" vertical="center" wrapText="1"/>
    </xf>
    <xf numFmtId="4" fontId="8" fillId="0" borderId="68" xfId="0" applyNumberFormat="1" applyFont="1" applyBorder="1" applyAlignment="1">
      <alignment horizontal="right"/>
    </xf>
    <xf numFmtId="0" fontId="8" fillId="0" borderId="5" xfId="0" applyFont="1" applyFill="1" applyBorder="1" applyAlignment="1"/>
    <xf numFmtId="4" fontId="13" fillId="0" borderId="5" xfId="2" applyNumberFormat="1" applyFont="1" applyBorder="1" applyAlignment="1">
      <alignment horizontal="right"/>
    </xf>
    <xf numFmtId="4" fontId="13" fillId="0" borderId="47" xfId="2" applyNumberFormat="1" applyFont="1" applyBorder="1" applyAlignment="1">
      <alignment horizontal="right"/>
    </xf>
    <xf numFmtId="4" fontId="13" fillId="0" borderId="68" xfId="2" applyNumberFormat="1" applyFont="1" applyBorder="1" applyAlignment="1">
      <alignment horizontal="right"/>
    </xf>
    <xf numFmtId="4" fontId="5" fillId="2" borderId="41" xfId="0" applyNumberFormat="1" applyFont="1" applyFill="1" applyBorder="1" applyAlignment="1">
      <alignment horizontal="right"/>
    </xf>
    <xf numFmtId="0" fontId="0" fillId="0" borderId="43" xfId="0" applyFont="1" applyBorder="1"/>
    <xf numFmtId="0" fontId="0" fillId="0" borderId="53" xfId="0" applyFont="1" applyFill="1" applyBorder="1" applyAlignment="1"/>
    <xf numFmtId="4" fontId="17" fillId="0" borderId="53" xfId="2" applyNumberFormat="1" applyFont="1" applyBorder="1" applyAlignment="1">
      <alignment horizontal="right"/>
    </xf>
    <xf numFmtId="4" fontId="17" fillId="0" borderId="44" xfId="2" applyNumberFormat="1" applyFont="1" applyBorder="1" applyAlignment="1">
      <alignment horizontal="right"/>
    </xf>
    <xf numFmtId="4" fontId="17" fillId="0" borderId="0" xfId="2" applyNumberFormat="1" applyFont="1" applyBorder="1" applyAlignment="1">
      <alignment horizontal="right"/>
    </xf>
    <xf numFmtId="4" fontId="17" fillId="0" borderId="35" xfId="2" applyNumberFormat="1" applyFont="1" applyBorder="1" applyAlignment="1">
      <alignment horizontal="right"/>
    </xf>
    <xf numFmtId="4" fontId="17" fillId="0" borderId="7" xfId="2" applyNumberFormat="1" applyFont="1" applyBorder="1" applyAlignment="1">
      <alignment horizontal="right"/>
    </xf>
    <xf numFmtId="167" fontId="4" fillId="0" borderId="4" xfId="0" applyNumberFormat="1" applyFont="1" applyBorder="1" applyAlignment="1">
      <alignment horizontal="right" vertical="top" wrapText="1"/>
    </xf>
    <xf numFmtId="167" fontId="4" fillId="0" borderId="0" xfId="0" applyNumberFormat="1" applyFont="1" applyBorder="1" applyAlignment="1">
      <alignment horizontal="right" vertical="center" wrapText="1"/>
    </xf>
    <xf numFmtId="49" fontId="11" fillId="0" borderId="52" xfId="0" applyNumberFormat="1" applyFont="1" applyBorder="1" applyAlignment="1">
      <alignment horizontal="right" vertical="top" wrapText="1"/>
    </xf>
    <xf numFmtId="166" fontId="8" fillId="0" borderId="38" xfId="0" applyNumberFormat="1" applyFont="1" applyBorder="1" applyAlignment="1" applyProtection="1">
      <alignment horizontal="right" vertical="center"/>
      <protection locked="0"/>
    </xf>
    <xf numFmtId="49" fontId="4" fillId="0" borderId="52" xfId="0" applyNumberFormat="1" applyFont="1" applyBorder="1" applyAlignment="1">
      <alignment horizontal="right" vertical="top" wrapText="1"/>
    </xf>
    <xf numFmtId="0" fontId="11" fillId="0" borderId="4" xfId="2" applyFont="1" applyBorder="1" applyAlignment="1">
      <alignment vertical="center"/>
    </xf>
    <xf numFmtId="0" fontId="11" fillId="0" borderId="0" xfId="2" applyFont="1" applyBorder="1" applyAlignment="1">
      <alignment vertical="center"/>
    </xf>
    <xf numFmtId="0" fontId="5" fillId="0" borderId="12" xfId="0" applyFont="1" applyBorder="1" applyAlignment="1">
      <alignment horizontal="center" vertical="center" wrapText="1"/>
    </xf>
    <xf numFmtId="0" fontId="11" fillId="0" borderId="6" xfId="2" applyFont="1" applyBorder="1" applyAlignment="1">
      <alignment vertical="center"/>
    </xf>
    <xf numFmtId="10" fontId="5" fillId="4" borderId="46" xfId="8" applyNumberFormat="1" applyFont="1" applyFill="1" applyBorder="1" applyAlignment="1" applyProtection="1">
      <alignment horizontal="center" vertical="center" wrapText="1"/>
    </xf>
    <xf numFmtId="166" fontId="5" fillId="4" borderId="38" xfId="0" applyNumberFormat="1" applyFont="1" applyFill="1" applyBorder="1" applyAlignment="1" applyProtection="1">
      <alignment horizontal="right" vertical="center"/>
      <protection locked="0"/>
    </xf>
    <xf numFmtId="0" fontId="6" fillId="3" borderId="57" xfId="0" applyFont="1" applyFill="1" applyBorder="1" applyAlignment="1">
      <alignment horizontal="left" vertical="center"/>
    </xf>
    <xf numFmtId="0" fontId="5" fillId="4" borderId="9" xfId="0" applyFont="1" applyFill="1" applyBorder="1" applyAlignment="1">
      <alignment horizontal="left" wrapText="1"/>
    </xf>
    <xf numFmtId="0" fontId="5" fillId="4" borderId="11" xfId="0" applyFont="1" applyFill="1" applyBorder="1" applyAlignment="1">
      <alignment horizontal="left" wrapText="1"/>
    </xf>
    <xf numFmtId="0" fontId="8" fillId="0" borderId="39" xfId="0" applyFont="1" applyFill="1" applyBorder="1" applyAlignment="1">
      <alignment horizontal="left" vertical="top" wrapText="1"/>
    </xf>
    <xf numFmtId="0" fontId="8" fillId="0" borderId="19" xfId="0" applyFont="1" applyFill="1" applyBorder="1" applyAlignment="1">
      <alignment horizontal="left" vertical="top"/>
    </xf>
    <xf numFmtId="0" fontId="8" fillId="0" borderId="19" xfId="0" applyFont="1" applyFill="1" applyBorder="1" applyAlignment="1">
      <alignment horizontal="left" vertical="top" wrapText="1"/>
    </xf>
    <xf numFmtId="49" fontId="6" fillId="5" borderId="9" xfId="0" applyNumberFormat="1" applyFont="1" applyFill="1" applyBorder="1" applyAlignment="1">
      <alignment horizontal="left" vertical="center" wrapText="1"/>
    </xf>
    <xf numFmtId="49" fontId="6" fillId="5" borderId="11" xfId="0" applyNumberFormat="1" applyFont="1" applyFill="1" applyBorder="1" applyAlignment="1">
      <alignment horizontal="left" vertical="center" wrapText="1"/>
    </xf>
    <xf numFmtId="0" fontId="8" fillId="0" borderId="39" xfId="0" applyFont="1" applyFill="1" applyBorder="1" applyAlignment="1">
      <alignment horizontal="left" vertical="top"/>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49" fontId="6" fillId="3" borderId="2" xfId="2" applyNumberFormat="1" applyFont="1" applyFill="1" applyBorder="1" applyAlignment="1">
      <alignment horizontal="left" vertical="top" wrapText="1"/>
    </xf>
    <xf numFmtId="49" fontId="6" fillId="3" borderId="3" xfId="2" applyNumberFormat="1" applyFont="1" applyFill="1" applyBorder="1" applyAlignment="1">
      <alignment horizontal="left" vertical="top" wrapText="1"/>
    </xf>
    <xf numFmtId="49" fontId="6" fillId="3" borderId="61" xfId="2" applyNumberFormat="1" applyFont="1" applyFill="1" applyBorder="1" applyAlignment="1">
      <alignment horizontal="left" vertical="top" wrapText="1"/>
    </xf>
    <xf numFmtId="4" fontId="8" fillId="0" borderId="60" xfId="0" applyNumberFormat="1" applyFont="1" applyBorder="1" applyAlignment="1">
      <alignment horizontal="right"/>
    </xf>
    <xf numFmtId="4" fontId="8" fillId="0" borderId="62" xfId="0" applyNumberFormat="1" applyFont="1" applyBorder="1" applyAlignment="1">
      <alignment horizontal="right"/>
    </xf>
    <xf numFmtId="4" fontId="8" fillId="0" borderId="63" xfId="0" applyNumberFormat="1" applyFont="1" applyBorder="1" applyAlignment="1">
      <alignment horizontal="right"/>
    </xf>
    <xf numFmtId="49" fontId="6" fillId="5" borderId="10" xfId="0" applyNumberFormat="1" applyFont="1" applyFill="1" applyBorder="1" applyAlignment="1">
      <alignment horizontal="left" vertical="center" wrapText="1"/>
    </xf>
    <xf numFmtId="4" fontId="8" fillId="0" borderId="59" xfId="0" applyNumberFormat="1" applyFont="1" applyBorder="1" applyAlignment="1">
      <alignment horizontal="right"/>
    </xf>
    <xf numFmtId="4" fontId="8" fillId="2" borderId="60" xfId="0" applyNumberFormat="1" applyFont="1" applyFill="1" applyBorder="1" applyAlignment="1">
      <alignment horizontal="right"/>
    </xf>
    <xf numFmtId="4" fontId="8" fillId="2" borderId="62" xfId="0" applyNumberFormat="1" applyFont="1" applyFill="1" applyBorder="1" applyAlignment="1">
      <alignment horizontal="right"/>
    </xf>
    <xf numFmtId="4" fontId="8" fillId="2" borderId="59" xfId="0" applyNumberFormat="1" applyFont="1" applyFill="1" applyBorder="1" applyAlignment="1">
      <alignment horizontal="right"/>
    </xf>
    <xf numFmtId="0" fontId="8" fillId="0" borderId="0" xfId="0" applyFont="1" applyAlignment="1">
      <alignment horizontal="left" vertical="center" wrapText="1"/>
    </xf>
  </cellXfs>
  <cellStyles count="12">
    <cellStyle name="Euro" xfId="3"/>
    <cellStyle name="Euro 2" xfId="4"/>
    <cellStyle name="Euro 2 2" xfId="5"/>
    <cellStyle name="Euro 2 2 2" xfId="9"/>
    <cellStyle name="Euro 3" xfId="7"/>
    <cellStyle name="Euro 3 2" xfId="11"/>
    <cellStyle name="Prozent" xfId="8" builtinId="5"/>
    <cellStyle name="Standard" xfId="0" builtinId="0"/>
    <cellStyle name="Standard 2" xfId="2"/>
    <cellStyle name="Standard 2 2" xfId="6"/>
    <cellStyle name="Standard 2 2 2" xfId="10"/>
    <cellStyle name="Währung" xfId="1" builtinId="4"/>
  </cellStyles>
  <dxfs count="0"/>
  <tableStyles count="0" defaultTableStyle="TableStyleMedium9" defaultPivotStyle="PivotStyleLight16"/>
  <colors>
    <mruColors>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314323</xdr:colOff>
      <xdr:row>1</xdr:row>
      <xdr:rowOff>209550</xdr:rowOff>
    </xdr:from>
    <xdr:to>
      <xdr:col>3</xdr:col>
      <xdr:colOff>609598</xdr:colOff>
      <xdr:row>18</xdr:row>
      <xdr:rowOff>47625</xdr:rowOff>
    </xdr:to>
    <xdr:sp macro="" textlink="">
      <xdr:nvSpPr>
        <xdr:cNvPr id="2" name="Textfeld 1"/>
        <xdr:cNvSpPr txBox="1"/>
      </xdr:nvSpPr>
      <xdr:spPr>
        <a:xfrm rot="18420285">
          <a:off x="1466848" y="2209800"/>
          <a:ext cx="5038725" cy="176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4400"/>
            <a:t>nur zur Information</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0"/>
  <sheetViews>
    <sheetView tabSelected="1" zoomScaleNormal="100" workbookViewId="0">
      <selection activeCell="B1" sqref="B1"/>
    </sheetView>
  </sheetViews>
  <sheetFormatPr baseColWidth="10" defaultRowHeight="15" x14ac:dyDescent="0.25"/>
  <cols>
    <col min="1" max="1" width="10.5703125" style="21" customWidth="1"/>
    <col min="2" max="2" width="31.28515625" customWidth="1"/>
    <col min="3" max="3" width="22" customWidth="1"/>
    <col min="4" max="4" width="21" customWidth="1"/>
    <col min="5" max="5" width="22.140625" bestFit="1" customWidth="1"/>
  </cols>
  <sheetData>
    <row r="1" spans="1:7" s="18" customFormat="1" ht="28.5" customHeight="1" thickBot="1" x14ac:dyDescent="0.3">
      <c r="A1" s="156" t="s">
        <v>64</v>
      </c>
      <c r="B1" s="158" t="s">
        <v>63</v>
      </c>
      <c r="C1" s="157"/>
      <c r="D1" s="157"/>
      <c r="E1" s="159"/>
    </row>
    <row r="2" spans="1:7" s="4" customFormat="1" ht="26.25" customHeight="1" thickBot="1" x14ac:dyDescent="0.3">
      <c r="A2" s="22" t="s">
        <v>11</v>
      </c>
      <c r="B2" s="155"/>
      <c r="C2" s="161"/>
      <c r="D2" s="161"/>
      <c r="E2" s="162"/>
    </row>
    <row r="3" spans="1:7" s="1" customFormat="1" ht="24" customHeight="1" thickBot="1" x14ac:dyDescent="0.3">
      <c r="A3" s="160" t="s">
        <v>7</v>
      </c>
      <c r="B3" s="237" t="s">
        <v>5</v>
      </c>
      <c r="C3" s="237"/>
      <c r="D3" s="237"/>
      <c r="E3" s="116" t="s">
        <v>9</v>
      </c>
    </row>
    <row r="4" spans="1:7" s="18" customFormat="1" ht="24" customHeight="1" thickBot="1" x14ac:dyDescent="0.3">
      <c r="A4" s="147" t="s">
        <v>8</v>
      </c>
      <c r="B4" s="164" t="s">
        <v>48</v>
      </c>
      <c r="C4" s="167"/>
      <c r="D4" s="167"/>
      <c r="E4" s="168"/>
    </row>
    <row r="5" spans="1:7" ht="30" customHeight="1" x14ac:dyDescent="0.25">
      <c r="A5" s="20"/>
      <c r="B5" s="117" t="s">
        <v>49</v>
      </c>
      <c r="C5" s="118"/>
      <c r="D5" s="118"/>
      <c r="E5" s="119">
        <f>'1-Ing.-Bauw'!$E$92</f>
        <v>0</v>
      </c>
      <c r="G5" s="2"/>
    </row>
    <row r="6" spans="1:7" s="18" customFormat="1" ht="13.5" customHeight="1" thickBot="1" x14ac:dyDescent="0.3">
      <c r="A6" s="19"/>
      <c r="B6" s="86"/>
      <c r="C6" s="86"/>
      <c r="D6" s="86"/>
      <c r="E6" s="87"/>
    </row>
    <row r="7" spans="1:7" s="18" customFormat="1" ht="30" customHeight="1" thickBot="1" x14ac:dyDescent="0.3">
      <c r="A7" s="146" t="s">
        <v>36</v>
      </c>
      <c r="B7" s="164" t="s">
        <v>97</v>
      </c>
      <c r="C7" s="165"/>
      <c r="D7" s="165"/>
      <c r="E7" s="166"/>
    </row>
    <row r="8" spans="1:7" s="3" customFormat="1" ht="30" customHeight="1" x14ac:dyDescent="0.25">
      <c r="A8" s="20"/>
      <c r="B8" s="117" t="s">
        <v>103</v>
      </c>
      <c r="C8" s="118"/>
      <c r="D8" s="118"/>
      <c r="E8" s="119">
        <f>'2-Verkehrsanlagen'!$E$39</f>
        <v>0</v>
      </c>
    </row>
    <row r="9" spans="1:7" s="18" customFormat="1" ht="13.5" customHeight="1" thickBot="1" x14ac:dyDescent="0.3">
      <c r="A9" s="19"/>
      <c r="B9" s="86"/>
      <c r="C9" s="86"/>
      <c r="D9" s="86"/>
      <c r="E9" s="87"/>
    </row>
    <row r="10" spans="1:7" s="18" customFormat="1" ht="30" customHeight="1" thickBot="1" x14ac:dyDescent="0.3">
      <c r="A10" s="146" t="s">
        <v>26</v>
      </c>
      <c r="B10" s="164" t="s">
        <v>92</v>
      </c>
      <c r="C10" s="165"/>
      <c r="D10" s="165"/>
      <c r="E10" s="166"/>
    </row>
    <row r="11" spans="1:7" s="3" customFormat="1" ht="30" customHeight="1" x14ac:dyDescent="0.25">
      <c r="A11" s="20"/>
      <c r="B11" s="117" t="s">
        <v>85</v>
      </c>
      <c r="C11" s="118"/>
      <c r="D11" s="118"/>
      <c r="E11" s="119">
        <f>'3-Geotechnik'!$D$14</f>
        <v>0</v>
      </c>
    </row>
    <row r="12" spans="1:7" s="3" customFormat="1" ht="12.75" customHeight="1" thickBot="1" x14ac:dyDescent="0.3">
      <c r="A12" s="20"/>
      <c r="B12" s="51"/>
      <c r="C12" s="51"/>
      <c r="D12" s="51"/>
      <c r="E12" s="52"/>
    </row>
    <row r="13" spans="1:7" s="18" customFormat="1" ht="30" customHeight="1" thickBot="1" x14ac:dyDescent="0.3">
      <c r="A13" s="146" t="s">
        <v>86</v>
      </c>
      <c r="B13" s="164" t="s">
        <v>66</v>
      </c>
      <c r="C13" s="165"/>
      <c r="D13" s="165"/>
      <c r="E13" s="166"/>
    </row>
    <row r="14" spans="1:7" s="3" customFormat="1" ht="30" customHeight="1" x14ac:dyDescent="0.25">
      <c r="A14" s="20"/>
      <c r="B14" s="117" t="s">
        <v>85</v>
      </c>
      <c r="C14" s="118"/>
      <c r="D14" s="118"/>
      <c r="E14" s="119">
        <f>'4-Vermessung'!$D$11</f>
        <v>0</v>
      </c>
    </row>
    <row r="15" spans="1:7" s="3" customFormat="1" ht="12.75" customHeight="1" thickBot="1" x14ac:dyDescent="0.3">
      <c r="A15" s="20"/>
      <c r="B15" s="51"/>
      <c r="C15" s="51"/>
      <c r="D15" s="51"/>
      <c r="E15" s="52"/>
    </row>
    <row r="16" spans="1:7" s="18" customFormat="1" ht="30" customHeight="1" thickBot="1" x14ac:dyDescent="0.3">
      <c r="A16" s="146" t="s">
        <v>87</v>
      </c>
      <c r="B16" s="164" t="s">
        <v>89</v>
      </c>
      <c r="C16" s="165"/>
      <c r="D16" s="165"/>
      <c r="E16" s="166"/>
    </row>
    <row r="17" spans="1:7" s="3" customFormat="1" ht="30" customHeight="1" x14ac:dyDescent="0.25">
      <c r="A17" s="20"/>
      <c r="B17" s="117" t="s">
        <v>85</v>
      </c>
      <c r="C17" s="118"/>
      <c r="D17" s="118"/>
      <c r="E17" s="119">
        <f>'5-SiGeKo'!$C$11</f>
        <v>0</v>
      </c>
    </row>
    <row r="18" spans="1:7" s="3" customFormat="1" ht="12.75" customHeight="1" thickBot="1" x14ac:dyDescent="0.3">
      <c r="A18" s="20"/>
      <c r="B18" s="51"/>
      <c r="C18" s="51"/>
      <c r="D18" s="51"/>
      <c r="E18" s="52"/>
    </row>
    <row r="19" spans="1:7" s="18" customFormat="1" ht="30" customHeight="1" thickBot="1" x14ac:dyDescent="0.3">
      <c r="A19" s="146" t="s">
        <v>88</v>
      </c>
      <c r="B19" s="164" t="s">
        <v>75</v>
      </c>
      <c r="C19" s="165"/>
      <c r="D19" s="165"/>
      <c r="E19" s="166"/>
    </row>
    <row r="20" spans="1:7" s="3" customFormat="1" ht="30" customHeight="1" x14ac:dyDescent="0.25">
      <c r="A20" s="20"/>
      <c r="B20" s="117" t="s">
        <v>85</v>
      </c>
      <c r="C20" s="118"/>
      <c r="D20" s="118"/>
      <c r="E20" s="119">
        <f>'6-Beweissicherung'!$C$11</f>
        <v>0</v>
      </c>
    </row>
    <row r="21" spans="1:7" s="3" customFormat="1" ht="12.75" customHeight="1" thickBot="1" x14ac:dyDescent="0.3">
      <c r="A21" s="20"/>
      <c r="B21" s="51"/>
      <c r="C21" s="51"/>
      <c r="D21" s="51"/>
      <c r="E21" s="52"/>
    </row>
    <row r="22" spans="1:7" s="3" customFormat="1" ht="30" customHeight="1" x14ac:dyDescent="0.3">
      <c r="A22" s="20"/>
      <c r="B22" s="53" t="s">
        <v>55</v>
      </c>
      <c r="C22" s="54"/>
      <c r="D22" s="54"/>
      <c r="E22" s="104">
        <f>E5+E8+E11+E14+E17+E20</f>
        <v>0</v>
      </c>
    </row>
    <row r="23" spans="1:7" s="3" customFormat="1" ht="30" customHeight="1" thickBot="1" x14ac:dyDescent="0.3">
      <c r="A23" s="20"/>
      <c r="B23" s="17" t="s">
        <v>57</v>
      </c>
      <c r="C23" s="8"/>
      <c r="D23" s="88">
        <v>0</v>
      </c>
      <c r="E23" s="16">
        <f>E22*D23</f>
        <v>0</v>
      </c>
    </row>
    <row r="24" spans="1:7" ht="30" customHeight="1" thickTop="1" thickBot="1" x14ac:dyDescent="0.35">
      <c r="B24" s="108" t="s">
        <v>4</v>
      </c>
      <c r="C24" s="109"/>
      <c r="D24" s="109"/>
      <c r="E24" s="110">
        <f>SUM(E22:E23)</f>
        <v>0</v>
      </c>
      <c r="F24" s="18"/>
      <c r="G24" s="18"/>
    </row>
    <row r="25" spans="1:7" s="18" customFormat="1" ht="15.75" thickBot="1" x14ac:dyDescent="0.3">
      <c r="A25" s="21"/>
    </row>
    <row r="26" spans="1:7" s="18" customFormat="1" ht="30" customHeight="1" thickBot="1" x14ac:dyDescent="0.3">
      <c r="A26" s="21"/>
      <c r="B26" s="151" t="s">
        <v>60</v>
      </c>
      <c r="C26" s="120"/>
      <c r="D26" s="152">
        <v>0</v>
      </c>
      <c r="E26" s="153">
        <f>E24*D26</f>
        <v>0</v>
      </c>
    </row>
    <row r="27" spans="1:7" s="18" customFormat="1" ht="30" customHeight="1" thickBot="1" x14ac:dyDescent="0.3">
      <c r="A27" s="21"/>
      <c r="B27" s="148" t="s">
        <v>62</v>
      </c>
      <c r="C27" s="149"/>
      <c r="D27" s="149"/>
      <c r="E27" s="150">
        <f>E24-E26</f>
        <v>0</v>
      </c>
    </row>
    <row r="28" spans="1:7" s="18" customFormat="1" ht="15.75" thickBot="1" x14ac:dyDescent="0.3">
      <c r="A28" s="21"/>
    </row>
    <row r="29" spans="1:7" ht="30" customHeight="1" thickBot="1" x14ac:dyDescent="0.3">
      <c r="B29" s="151" t="s">
        <v>6</v>
      </c>
      <c r="C29" s="120"/>
      <c r="D29" s="154"/>
      <c r="E29" s="121">
        <f>E27*19%</f>
        <v>0</v>
      </c>
      <c r="F29" s="18"/>
      <c r="G29" s="18"/>
    </row>
    <row r="30" spans="1:7" s="18" customFormat="1" ht="30" customHeight="1" thickBot="1" x14ac:dyDescent="0.3">
      <c r="A30" s="21"/>
      <c r="B30" s="148" t="s">
        <v>61</v>
      </c>
      <c r="C30" s="149"/>
      <c r="D30" s="149"/>
      <c r="E30" s="150">
        <f>E27+E29</f>
        <v>0</v>
      </c>
    </row>
  </sheetData>
  <mergeCells count="1">
    <mergeCell ref="B3:D3"/>
  </mergeCells>
  <pageMargins left="0.70866141732283472" right="0.70866141732283472" top="1.2598425196850394" bottom="0.78740157480314965" header="0.31496062992125984" footer="0.31496062992125984"/>
  <pageSetup paperSize="9" scale="71" orientation="portrait" r:id="rId1"/>
  <headerFooter>
    <oddHeader>&amp;L&amp;"-,Fett"&amp;12Verhandlungsverfahren 
"Planung der Umgestaltung der L 608
(Burgstraße/ Pfeifenofen) in Stadtlohn"&amp;C&amp;"-,Fett"&amp;12Anlage 3
  Honorarangebot
(Erstangebot)&amp;R&amp;"-,Fett"&amp;12Stadt Stadtlohn</oddHeader>
    <oddFooter>&amp;CSeite &amp;P von &amp;N&amp;RStand: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topLeftCell="A78" zoomScaleNormal="100" workbookViewId="0">
      <selection activeCell="K67" sqref="K67"/>
    </sheetView>
  </sheetViews>
  <sheetFormatPr baseColWidth="10" defaultColWidth="11.42578125" defaultRowHeight="15" x14ac:dyDescent="0.25"/>
  <cols>
    <col min="1" max="1" width="9.140625" style="44" customWidth="1"/>
    <col min="2" max="2" width="30.28515625" style="25" customWidth="1"/>
    <col min="3" max="3" width="35.140625" style="25" customWidth="1"/>
    <col min="4" max="4" width="21.140625" style="25" customWidth="1"/>
    <col min="5" max="5" width="17.28515625" style="25" customWidth="1"/>
    <col min="6" max="16384" width="11.42578125" style="25"/>
  </cols>
  <sheetData>
    <row r="1" spans="1:5" ht="28.5" customHeight="1" thickBot="1" x14ac:dyDescent="0.3">
      <c r="A1" s="156" t="s">
        <v>64</v>
      </c>
      <c r="B1" s="157" t="str">
        <f>'Zusammenstellung Honorar'!$B$1</f>
        <v>[Firma]</v>
      </c>
      <c r="C1" s="157"/>
      <c r="D1" s="157"/>
      <c r="E1" s="159"/>
    </row>
    <row r="2" spans="1:5" ht="28.5" customHeight="1" thickBot="1" x14ac:dyDescent="0.3">
      <c r="A2" s="6" t="s">
        <v>48</v>
      </c>
      <c r="B2" s="155"/>
      <c r="C2" s="161"/>
      <c r="D2" s="161"/>
      <c r="E2" s="162"/>
    </row>
    <row r="3" spans="1:5" ht="16.5" thickBot="1" x14ac:dyDescent="0.3">
      <c r="A3" s="160" t="s">
        <v>7</v>
      </c>
      <c r="B3" s="169"/>
      <c r="C3" s="169"/>
      <c r="D3" s="169"/>
      <c r="E3" s="163"/>
    </row>
    <row r="4" spans="1:5" ht="16.5" thickBot="1" x14ac:dyDescent="0.3">
      <c r="A4" s="41" t="s">
        <v>8</v>
      </c>
      <c r="B4" s="45" t="s">
        <v>58</v>
      </c>
      <c r="C4" s="130"/>
      <c r="D4" s="130"/>
      <c r="E4" s="122"/>
    </row>
    <row r="5" spans="1:5" ht="16.5" thickBot="1" x14ac:dyDescent="0.3">
      <c r="A5" s="41" t="s">
        <v>34</v>
      </c>
      <c r="B5" s="45" t="s">
        <v>104</v>
      </c>
      <c r="C5" s="130"/>
      <c r="D5" s="130"/>
      <c r="E5" s="122"/>
    </row>
    <row r="6" spans="1:5" ht="15.75" x14ac:dyDescent="0.25">
      <c r="A6" s="19"/>
      <c r="B6" s="124" t="s">
        <v>25</v>
      </c>
      <c r="C6" s="125"/>
      <c r="D6" s="126"/>
      <c r="E6" s="133">
        <v>900000</v>
      </c>
    </row>
    <row r="7" spans="1:5" ht="15.75" x14ac:dyDescent="0.25">
      <c r="A7" s="19"/>
      <c r="B7" s="10" t="s">
        <v>0</v>
      </c>
      <c r="C7" s="11"/>
      <c r="D7" s="56"/>
      <c r="E7" s="134" t="s">
        <v>16</v>
      </c>
    </row>
    <row r="8" spans="1:5" ht="15.75" x14ac:dyDescent="0.25">
      <c r="A8" s="19"/>
      <c r="B8" s="127" t="s">
        <v>1</v>
      </c>
      <c r="C8" s="128"/>
      <c r="D8" s="129"/>
      <c r="E8" s="135"/>
    </row>
    <row r="9" spans="1:5" ht="16.5" thickBot="1" x14ac:dyDescent="0.3">
      <c r="A9" s="19"/>
      <c r="B9" s="105" t="s">
        <v>2</v>
      </c>
      <c r="C9" s="106"/>
      <c r="D9" s="107"/>
      <c r="E9" s="136">
        <v>0</v>
      </c>
    </row>
    <row r="10" spans="1:5" s="9" customFormat="1" ht="48" thickBot="1" x14ac:dyDescent="0.3">
      <c r="A10" s="71"/>
      <c r="B10" s="131" t="s">
        <v>5</v>
      </c>
      <c r="C10" s="132" t="s">
        <v>12</v>
      </c>
      <c r="D10" s="132" t="s">
        <v>13</v>
      </c>
      <c r="E10" s="123" t="s">
        <v>9</v>
      </c>
    </row>
    <row r="11" spans="1:5" ht="16.5" thickBot="1" x14ac:dyDescent="0.3">
      <c r="A11" s="83" t="s">
        <v>105</v>
      </c>
      <c r="B11" s="91" t="s">
        <v>14</v>
      </c>
      <c r="C11" s="90"/>
      <c r="D11" s="90"/>
      <c r="E11" s="92"/>
    </row>
    <row r="12" spans="1:5" ht="15.75" x14ac:dyDescent="0.25">
      <c r="A12" s="19"/>
      <c r="B12" s="85" t="s">
        <v>17</v>
      </c>
      <c r="C12" s="93">
        <v>0.02</v>
      </c>
      <c r="D12" s="94">
        <v>0</v>
      </c>
      <c r="E12" s="95">
        <v>0</v>
      </c>
    </row>
    <row r="13" spans="1:5" ht="15.75" x14ac:dyDescent="0.25">
      <c r="A13" s="19"/>
      <c r="B13" s="12" t="s">
        <v>18</v>
      </c>
      <c r="C13" s="13">
        <v>0.2</v>
      </c>
      <c r="D13" s="72">
        <v>0</v>
      </c>
      <c r="E13" s="14">
        <v>0</v>
      </c>
    </row>
    <row r="14" spans="1:5" ht="15.75" x14ac:dyDescent="0.25">
      <c r="A14" s="19"/>
      <c r="B14" s="12" t="s">
        <v>10</v>
      </c>
      <c r="C14" s="13">
        <v>0.25</v>
      </c>
      <c r="D14" s="72">
        <v>0</v>
      </c>
      <c r="E14" s="14">
        <v>0</v>
      </c>
    </row>
    <row r="15" spans="1:5" ht="15.75" x14ac:dyDescent="0.25">
      <c r="A15" s="103" t="s">
        <v>15</v>
      </c>
      <c r="B15" s="12" t="s">
        <v>19</v>
      </c>
      <c r="C15" s="13">
        <v>0.05</v>
      </c>
      <c r="D15" s="72">
        <v>0</v>
      </c>
      <c r="E15" s="14">
        <v>0</v>
      </c>
    </row>
    <row r="16" spans="1:5" ht="15.75" x14ac:dyDescent="0.25">
      <c r="A16" s="103" t="s">
        <v>15</v>
      </c>
      <c r="B16" s="12" t="s">
        <v>20</v>
      </c>
      <c r="C16" s="15">
        <v>0.15</v>
      </c>
      <c r="D16" s="72">
        <v>0</v>
      </c>
      <c r="E16" s="14">
        <v>0</v>
      </c>
    </row>
    <row r="17" spans="1:5" ht="15.75" x14ac:dyDescent="0.25">
      <c r="A17" s="103" t="s">
        <v>15</v>
      </c>
      <c r="B17" s="27" t="s">
        <v>21</v>
      </c>
      <c r="C17" s="15">
        <v>0.13</v>
      </c>
      <c r="D17" s="72">
        <v>0</v>
      </c>
      <c r="E17" s="14">
        <v>0</v>
      </c>
    </row>
    <row r="18" spans="1:5" ht="15.75" x14ac:dyDescent="0.25">
      <c r="A18" s="103" t="s">
        <v>15</v>
      </c>
      <c r="B18" s="96" t="s">
        <v>44</v>
      </c>
      <c r="C18" s="15">
        <v>0.04</v>
      </c>
      <c r="D18" s="73">
        <v>0</v>
      </c>
      <c r="E18" s="14">
        <v>0</v>
      </c>
    </row>
    <row r="19" spans="1:5" ht="15.75" x14ac:dyDescent="0.25">
      <c r="A19" s="103"/>
      <c r="B19" s="205" t="s">
        <v>120</v>
      </c>
      <c r="C19" s="206"/>
      <c r="D19" s="207"/>
      <c r="E19" s="208"/>
    </row>
    <row r="20" spans="1:5" ht="16.5" thickBot="1" x14ac:dyDescent="0.3">
      <c r="A20" s="103" t="s">
        <v>15</v>
      </c>
      <c r="B20" s="97" t="s">
        <v>45</v>
      </c>
      <c r="C20" s="98">
        <v>0.01</v>
      </c>
      <c r="D20" s="99">
        <v>0</v>
      </c>
      <c r="E20" s="100">
        <v>0</v>
      </c>
    </row>
    <row r="21" spans="1:5" s="18" customFormat="1" ht="18.75" customHeight="1" thickBot="1" x14ac:dyDescent="0.3">
      <c r="A21" s="102"/>
      <c r="B21" s="77"/>
      <c r="C21" s="78">
        <f>SUM(C12:C20)</f>
        <v>0.85000000000000009</v>
      </c>
      <c r="D21" s="78">
        <f>SUM(D12:D20)</f>
        <v>0</v>
      </c>
      <c r="E21" s="171"/>
    </row>
    <row r="22" spans="1:5" s="18" customFormat="1" ht="30" customHeight="1" x14ac:dyDescent="0.25">
      <c r="A22" s="21"/>
      <c r="B22" s="79" t="s">
        <v>55</v>
      </c>
      <c r="C22" s="80"/>
      <c r="D22" s="80"/>
      <c r="E22" s="172">
        <f>SUM(E12:E20)</f>
        <v>0</v>
      </c>
    </row>
    <row r="23" spans="1:5" s="18" customFormat="1" ht="30" customHeight="1" thickBot="1" x14ac:dyDescent="0.3">
      <c r="A23" s="21"/>
      <c r="B23" s="81" t="s">
        <v>53</v>
      </c>
      <c r="C23" s="82" t="s">
        <v>54</v>
      </c>
      <c r="D23" s="84">
        <v>0</v>
      </c>
      <c r="E23" s="173">
        <f>E22*D23</f>
        <v>0</v>
      </c>
    </row>
    <row r="24" spans="1:5" ht="22.15" customHeight="1" thickBot="1" x14ac:dyDescent="0.3">
      <c r="A24" s="19"/>
      <c r="B24" s="137" t="s">
        <v>24</v>
      </c>
      <c r="C24" s="138"/>
      <c r="D24" s="139"/>
      <c r="E24" s="55">
        <f>SUM(E22:E23)</f>
        <v>0</v>
      </c>
    </row>
    <row r="25" spans="1:5" ht="16.5" thickBot="1" x14ac:dyDescent="0.3">
      <c r="A25" s="7"/>
      <c r="B25" s="44"/>
    </row>
    <row r="26" spans="1:5" s="9" customFormat="1" ht="16.5" thickBot="1" x14ac:dyDescent="0.3">
      <c r="A26" s="83" t="s">
        <v>106</v>
      </c>
      <c r="B26" s="74" t="s">
        <v>3</v>
      </c>
      <c r="C26" s="75"/>
      <c r="D26" s="76"/>
      <c r="E26" s="89"/>
    </row>
    <row r="27" spans="1:5" s="9" customFormat="1" ht="15.75" x14ac:dyDescent="0.25">
      <c r="A27" s="11"/>
      <c r="B27" s="112" t="s">
        <v>18</v>
      </c>
      <c r="C27" s="113"/>
      <c r="D27" s="140"/>
      <c r="E27" s="114">
        <v>0</v>
      </c>
    </row>
    <row r="28" spans="1:5" s="9" customFormat="1" ht="36" customHeight="1" x14ac:dyDescent="0.25">
      <c r="A28" s="11"/>
      <c r="B28" s="240" t="s">
        <v>40</v>
      </c>
      <c r="C28" s="241"/>
      <c r="D28" s="141"/>
      <c r="E28" s="59"/>
    </row>
    <row r="29" spans="1:5" s="9" customFormat="1" ht="15.75" x14ac:dyDescent="0.25">
      <c r="A29" s="11"/>
      <c r="B29" s="67" t="s">
        <v>10</v>
      </c>
      <c r="C29" s="68"/>
      <c r="D29" s="142"/>
      <c r="E29" s="60">
        <v>0</v>
      </c>
    </row>
    <row r="30" spans="1:5" s="9" customFormat="1" ht="15.75" x14ac:dyDescent="0.25">
      <c r="A30" s="57"/>
      <c r="B30" s="245" t="s">
        <v>42</v>
      </c>
      <c r="C30" s="241"/>
      <c r="D30" s="141"/>
      <c r="E30" s="59"/>
    </row>
    <row r="31" spans="1:5" s="23" customFormat="1" ht="15.75" x14ac:dyDescent="0.25">
      <c r="A31" s="111" t="s">
        <v>15</v>
      </c>
      <c r="B31" s="69" t="s">
        <v>50</v>
      </c>
      <c r="C31" s="70"/>
      <c r="D31" s="143"/>
      <c r="E31" s="60">
        <v>0</v>
      </c>
    </row>
    <row r="32" spans="1:5" s="23" customFormat="1" ht="50.25" customHeight="1" x14ac:dyDescent="0.25">
      <c r="A32" s="65"/>
      <c r="B32" s="240" t="s">
        <v>51</v>
      </c>
      <c r="C32" s="242"/>
      <c r="D32" s="144"/>
      <c r="E32" s="61"/>
    </row>
    <row r="33" spans="1:5" s="23" customFormat="1" ht="15.75" x14ac:dyDescent="0.25">
      <c r="A33" s="64" t="s">
        <v>15</v>
      </c>
      <c r="B33" s="69" t="s">
        <v>37</v>
      </c>
      <c r="C33" s="70"/>
      <c r="D33" s="143"/>
      <c r="E33" s="60">
        <v>0</v>
      </c>
    </row>
    <row r="34" spans="1:5" s="23" customFormat="1" ht="15.75" x14ac:dyDescent="0.25">
      <c r="A34" s="65"/>
      <c r="B34" s="240" t="s">
        <v>43</v>
      </c>
      <c r="C34" s="242"/>
      <c r="D34" s="144"/>
      <c r="E34" s="61"/>
    </row>
    <row r="35" spans="1:5" s="23" customFormat="1" ht="15.75" x14ac:dyDescent="0.25">
      <c r="A35" s="64" t="s">
        <v>15</v>
      </c>
      <c r="B35" s="69" t="s">
        <v>38</v>
      </c>
      <c r="C35" s="70"/>
      <c r="D35" s="143"/>
      <c r="E35" s="60">
        <v>0</v>
      </c>
    </row>
    <row r="36" spans="1:5" s="23" customFormat="1" ht="15.75" x14ac:dyDescent="0.25">
      <c r="A36" s="65"/>
      <c r="B36" s="245" t="s">
        <v>59</v>
      </c>
      <c r="C36" s="241"/>
      <c r="D36" s="144"/>
      <c r="E36" s="61"/>
    </row>
    <row r="37" spans="1:5" s="9" customFormat="1" ht="15.75" x14ac:dyDescent="0.25">
      <c r="A37" s="66" t="s">
        <v>15</v>
      </c>
      <c r="B37" s="67" t="s">
        <v>39</v>
      </c>
      <c r="C37" s="68"/>
      <c r="D37" s="142"/>
      <c r="E37" s="60">
        <v>0</v>
      </c>
    </row>
    <row r="38" spans="1:5" s="9" customFormat="1" ht="51" customHeight="1" thickBot="1" x14ac:dyDescent="0.3">
      <c r="A38" s="58"/>
      <c r="B38" s="246" t="s">
        <v>52</v>
      </c>
      <c r="C38" s="247"/>
      <c r="D38" s="145"/>
      <c r="E38" s="115"/>
    </row>
    <row r="39" spans="1:5" s="9" customFormat="1" ht="16.5" customHeight="1" thickBot="1" x14ac:dyDescent="0.3">
      <c r="A39" s="101"/>
      <c r="B39" s="238" t="s">
        <v>41</v>
      </c>
      <c r="C39" s="239"/>
      <c r="D39" s="62"/>
      <c r="E39" s="63">
        <f>SUM(E27:E38)</f>
        <v>0</v>
      </c>
    </row>
    <row r="40" spans="1:5" ht="15.75" x14ac:dyDescent="0.25">
      <c r="A40" s="31"/>
      <c r="B40" s="32"/>
      <c r="C40" s="32"/>
      <c r="D40" s="33"/>
      <c r="E40" s="33"/>
    </row>
    <row r="41" spans="1:5" ht="16.5" thickBot="1" x14ac:dyDescent="0.3">
      <c r="A41" s="41" t="s">
        <v>47</v>
      </c>
      <c r="B41" s="45" t="s">
        <v>107</v>
      </c>
      <c r="C41" s="130"/>
      <c r="D41" s="130"/>
      <c r="E41" s="122"/>
    </row>
    <row r="42" spans="1:5" ht="15.75" x14ac:dyDescent="0.25">
      <c r="A42" s="19"/>
      <c r="B42" s="124" t="s">
        <v>25</v>
      </c>
      <c r="C42" s="125"/>
      <c r="D42" s="126"/>
      <c r="E42" s="133">
        <v>500000</v>
      </c>
    </row>
    <row r="43" spans="1:5" ht="15.75" x14ac:dyDescent="0.25">
      <c r="A43" s="19"/>
      <c r="B43" s="10" t="s">
        <v>0</v>
      </c>
      <c r="C43" s="11"/>
      <c r="D43" s="56"/>
      <c r="E43" s="134" t="s">
        <v>16</v>
      </c>
    </row>
    <row r="44" spans="1:5" ht="15.75" x14ac:dyDescent="0.25">
      <c r="A44" s="19"/>
      <c r="B44" s="127" t="s">
        <v>1</v>
      </c>
      <c r="C44" s="128"/>
      <c r="D44" s="129"/>
      <c r="E44" s="135"/>
    </row>
    <row r="45" spans="1:5" ht="16.5" thickBot="1" x14ac:dyDescent="0.3">
      <c r="A45" s="19"/>
      <c r="B45" s="105" t="s">
        <v>2</v>
      </c>
      <c r="C45" s="106"/>
      <c r="D45" s="107"/>
      <c r="E45" s="136">
        <v>0</v>
      </c>
    </row>
    <row r="46" spans="1:5" s="9" customFormat="1" ht="48" thickBot="1" x14ac:dyDescent="0.3">
      <c r="A46" s="71"/>
      <c r="B46" s="131" t="s">
        <v>5</v>
      </c>
      <c r="C46" s="132" t="s">
        <v>12</v>
      </c>
      <c r="D46" s="132" t="s">
        <v>13</v>
      </c>
      <c r="E46" s="123" t="s">
        <v>9</v>
      </c>
    </row>
    <row r="47" spans="1:5" ht="16.5" thickBot="1" x14ac:dyDescent="0.3">
      <c r="A47" s="83" t="s">
        <v>105</v>
      </c>
      <c r="B47" s="91" t="s">
        <v>14</v>
      </c>
      <c r="C47" s="90"/>
      <c r="D47" s="90"/>
      <c r="E47" s="92"/>
    </row>
    <row r="48" spans="1:5" ht="15.75" x14ac:dyDescent="0.25">
      <c r="A48" s="19"/>
      <c r="B48" s="85" t="s">
        <v>17</v>
      </c>
      <c r="C48" s="93">
        <v>0.02</v>
      </c>
      <c r="D48" s="94">
        <v>0</v>
      </c>
      <c r="E48" s="95">
        <v>0</v>
      </c>
    </row>
    <row r="49" spans="1:5" ht="15.75" x14ac:dyDescent="0.25">
      <c r="A49" s="19"/>
      <c r="B49" s="12" t="s">
        <v>18</v>
      </c>
      <c r="C49" s="13">
        <v>0.2</v>
      </c>
      <c r="D49" s="72">
        <v>0</v>
      </c>
      <c r="E49" s="14">
        <v>0</v>
      </c>
    </row>
    <row r="50" spans="1:5" ht="15.75" x14ac:dyDescent="0.25">
      <c r="A50" s="19"/>
      <c r="B50" s="12" t="s">
        <v>10</v>
      </c>
      <c r="C50" s="13">
        <v>0.25</v>
      </c>
      <c r="D50" s="72">
        <v>0</v>
      </c>
      <c r="E50" s="14">
        <v>0</v>
      </c>
    </row>
    <row r="51" spans="1:5" ht="15.75" x14ac:dyDescent="0.25">
      <c r="A51" s="103" t="s">
        <v>15</v>
      </c>
      <c r="B51" s="12" t="s">
        <v>19</v>
      </c>
      <c r="C51" s="13">
        <v>0.05</v>
      </c>
      <c r="D51" s="72">
        <v>0</v>
      </c>
      <c r="E51" s="14">
        <v>0</v>
      </c>
    </row>
    <row r="52" spans="1:5" ht="15.75" x14ac:dyDescent="0.25">
      <c r="A52" s="103" t="s">
        <v>15</v>
      </c>
      <c r="B52" s="12" t="s">
        <v>20</v>
      </c>
      <c r="C52" s="15">
        <v>0.15</v>
      </c>
      <c r="D52" s="72">
        <v>0</v>
      </c>
      <c r="E52" s="14">
        <v>0</v>
      </c>
    </row>
    <row r="53" spans="1:5" ht="15.75" x14ac:dyDescent="0.25">
      <c r="A53" s="103" t="s">
        <v>15</v>
      </c>
      <c r="B53" s="27" t="s">
        <v>21</v>
      </c>
      <c r="C53" s="15">
        <v>0.13</v>
      </c>
      <c r="D53" s="72">
        <v>0</v>
      </c>
      <c r="E53" s="14">
        <v>0</v>
      </c>
    </row>
    <row r="54" spans="1:5" ht="15.75" x14ac:dyDescent="0.25">
      <c r="A54" s="103" t="s">
        <v>15</v>
      </c>
      <c r="B54" s="96" t="s">
        <v>44</v>
      </c>
      <c r="C54" s="15">
        <v>0.04</v>
      </c>
      <c r="D54" s="73">
        <v>0</v>
      </c>
      <c r="E54" s="14">
        <v>0</v>
      </c>
    </row>
    <row r="55" spans="1:5" ht="15.75" x14ac:dyDescent="0.25">
      <c r="A55" s="103"/>
      <c r="B55" s="205" t="s">
        <v>120</v>
      </c>
      <c r="C55" s="206"/>
      <c r="D55" s="207"/>
      <c r="E55" s="208"/>
    </row>
    <row r="56" spans="1:5" ht="16.5" thickBot="1" x14ac:dyDescent="0.3">
      <c r="A56" s="103" t="s">
        <v>15</v>
      </c>
      <c r="B56" s="97" t="s">
        <v>45</v>
      </c>
      <c r="C56" s="98">
        <v>0.01</v>
      </c>
      <c r="D56" s="99">
        <v>0</v>
      </c>
      <c r="E56" s="100">
        <v>0</v>
      </c>
    </row>
    <row r="57" spans="1:5" s="18" customFormat="1" ht="18.75" customHeight="1" thickBot="1" x14ac:dyDescent="0.3">
      <c r="A57" s="102"/>
      <c r="B57" s="77"/>
      <c r="C57" s="78">
        <f>SUM(C48:C56)</f>
        <v>0.85000000000000009</v>
      </c>
      <c r="D57" s="78">
        <f>SUM(D48:D56)</f>
        <v>0</v>
      </c>
      <c r="E57" s="171"/>
    </row>
    <row r="58" spans="1:5" s="18" customFormat="1" ht="30" customHeight="1" x14ac:dyDescent="0.25">
      <c r="A58" s="21"/>
      <c r="B58" s="79" t="s">
        <v>55</v>
      </c>
      <c r="C58" s="80"/>
      <c r="D58" s="80"/>
      <c r="E58" s="172">
        <f>SUM(E48:E56)</f>
        <v>0</v>
      </c>
    </row>
    <row r="59" spans="1:5" s="18" customFormat="1" ht="30" customHeight="1" thickBot="1" x14ac:dyDescent="0.3">
      <c r="A59" s="21"/>
      <c r="B59" s="81" t="s">
        <v>53</v>
      </c>
      <c r="C59" s="82" t="s">
        <v>54</v>
      </c>
      <c r="D59" s="84">
        <v>0</v>
      </c>
      <c r="E59" s="173">
        <f>E58*D59</f>
        <v>0</v>
      </c>
    </row>
    <row r="60" spans="1:5" ht="22.15" customHeight="1" thickBot="1" x14ac:dyDescent="0.3">
      <c r="A60" s="19"/>
      <c r="B60" s="137" t="s">
        <v>24</v>
      </c>
      <c r="C60" s="138"/>
      <c r="D60" s="139"/>
      <c r="E60" s="55">
        <f>SUM(E58:E59)</f>
        <v>0</v>
      </c>
    </row>
    <row r="61" spans="1:5" ht="16.5" thickBot="1" x14ac:dyDescent="0.3">
      <c r="A61" s="7"/>
      <c r="B61" s="44"/>
    </row>
    <row r="62" spans="1:5" s="9" customFormat="1" ht="16.5" thickBot="1" x14ac:dyDescent="0.3">
      <c r="A62" s="83" t="s">
        <v>106</v>
      </c>
      <c r="B62" s="74" t="s">
        <v>3</v>
      </c>
      <c r="C62" s="75"/>
      <c r="D62" s="76"/>
      <c r="E62" s="89"/>
    </row>
    <row r="63" spans="1:5" s="9" customFormat="1" ht="15.75" x14ac:dyDescent="0.25">
      <c r="A63" s="11"/>
      <c r="B63" s="112" t="s">
        <v>18</v>
      </c>
      <c r="C63" s="113"/>
      <c r="D63" s="140"/>
      <c r="E63" s="114">
        <v>0</v>
      </c>
    </row>
    <row r="64" spans="1:5" s="9" customFormat="1" ht="36" customHeight="1" x14ac:dyDescent="0.25">
      <c r="A64" s="11"/>
      <c r="B64" s="240" t="s">
        <v>40</v>
      </c>
      <c r="C64" s="241"/>
      <c r="D64" s="141"/>
      <c r="E64" s="59"/>
    </row>
    <row r="65" spans="1:5" s="9" customFormat="1" ht="15.75" x14ac:dyDescent="0.25">
      <c r="A65" s="11"/>
      <c r="B65" s="67" t="s">
        <v>10</v>
      </c>
      <c r="C65" s="68"/>
      <c r="D65" s="142"/>
      <c r="E65" s="60">
        <v>0</v>
      </c>
    </row>
    <row r="66" spans="1:5" s="9" customFormat="1" ht="15.75" x14ac:dyDescent="0.25">
      <c r="A66" s="57"/>
      <c r="B66" s="245" t="s">
        <v>42</v>
      </c>
      <c r="C66" s="241"/>
      <c r="D66" s="141"/>
      <c r="E66" s="59"/>
    </row>
    <row r="67" spans="1:5" s="23" customFormat="1" ht="15.75" x14ac:dyDescent="0.25">
      <c r="A67" s="111" t="s">
        <v>15</v>
      </c>
      <c r="B67" s="69" t="s">
        <v>50</v>
      </c>
      <c r="C67" s="70"/>
      <c r="D67" s="143"/>
      <c r="E67" s="60">
        <v>0</v>
      </c>
    </row>
    <row r="68" spans="1:5" s="23" customFormat="1" ht="50.25" customHeight="1" x14ac:dyDescent="0.25">
      <c r="A68" s="65"/>
      <c r="B68" s="240" t="s">
        <v>51</v>
      </c>
      <c r="C68" s="242"/>
      <c r="D68" s="144"/>
      <c r="E68" s="61"/>
    </row>
    <row r="69" spans="1:5" s="23" customFormat="1" ht="15.75" x14ac:dyDescent="0.25">
      <c r="A69" s="64" t="s">
        <v>15</v>
      </c>
      <c r="B69" s="69" t="s">
        <v>37</v>
      </c>
      <c r="C69" s="70"/>
      <c r="D69" s="143"/>
      <c r="E69" s="60">
        <v>0</v>
      </c>
    </row>
    <row r="70" spans="1:5" s="23" customFormat="1" ht="15.75" x14ac:dyDescent="0.25">
      <c r="A70" s="65"/>
      <c r="B70" s="240" t="s">
        <v>43</v>
      </c>
      <c r="C70" s="242"/>
      <c r="D70" s="144"/>
      <c r="E70" s="61"/>
    </row>
    <row r="71" spans="1:5" s="23" customFormat="1" ht="15.75" x14ac:dyDescent="0.25">
      <c r="A71" s="64" t="s">
        <v>15</v>
      </c>
      <c r="B71" s="69" t="s">
        <v>38</v>
      </c>
      <c r="C71" s="70"/>
      <c r="D71" s="143"/>
      <c r="E71" s="60">
        <v>0</v>
      </c>
    </row>
    <row r="72" spans="1:5" s="23" customFormat="1" ht="15.75" x14ac:dyDescent="0.25">
      <c r="A72" s="65"/>
      <c r="B72" s="245" t="s">
        <v>59</v>
      </c>
      <c r="C72" s="241"/>
      <c r="D72" s="144"/>
      <c r="E72" s="61"/>
    </row>
    <row r="73" spans="1:5" s="9" customFormat="1" ht="15.75" x14ac:dyDescent="0.25">
      <c r="A73" s="66" t="s">
        <v>15</v>
      </c>
      <c r="B73" s="67" t="s">
        <v>39</v>
      </c>
      <c r="C73" s="68"/>
      <c r="D73" s="142"/>
      <c r="E73" s="60">
        <v>0</v>
      </c>
    </row>
    <row r="74" spans="1:5" s="9" customFormat="1" ht="51" customHeight="1" thickBot="1" x14ac:dyDescent="0.3">
      <c r="A74" s="58"/>
      <c r="B74" s="246" t="s">
        <v>52</v>
      </c>
      <c r="C74" s="247"/>
      <c r="D74" s="145"/>
      <c r="E74" s="115"/>
    </row>
    <row r="75" spans="1:5" s="9" customFormat="1" ht="16.5" customHeight="1" thickBot="1" x14ac:dyDescent="0.3">
      <c r="A75" s="101"/>
      <c r="B75" s="238" t="s">
        <v>41</v>
      </c>
      <c r="C75" s="239"/>
      <c r="D75" s="62"/>
      <c r="E75" s="63">
        <f>SUM(E63:E74)</f>
        <v>0</v>
      </c>
    </row>
    <row r="76" spans="1:5" ht="15.75" x14ac:dyDescent="0.25">
      <c r="A76" s="31"/>
      <c r="B76" s="32"/>
      <c r="C76" s="32"/>
      <c r="D76" s="33"/>
      <c r="E76" s="33"/>
    </row>
    <row r="77" spans="1:5" ht="16.5" thickBot="1" x14ac:dyDescent="0.3">
      <c r="A77" s="41" t="s">
        <v>118</v>
      </c>
      <c r="B77" s="45" t="s">
        <v>119</v>
      </c>
      <c r="C77" s="130"/>
      <c r="D77" s="130"/>
      <c r="E77" s="212" t="s">
        <v>9</v>
      </c>
    </row>
    <row r="78" spans="1:5" s="9" customFormat="1" ht="15.75" x14ac:dyDescent="0.25">
      <c r="A78" s="211" t="s">
        <v>15</v>
      </c>
      <c r="B78" s="112" t="s">
        <v>121</v>
      </c>
      <c r="C78" s="113"/>
      <c r="D78" s="140"/>
      <c r="E78" s="114"/>
    </row>
    <row r="79" spans="1:5" s="9" customFormat="1" ht="183.75" customHeight="1" x14ac:dyDescent="0.25">
      <c r="A79" s="11"/>
      <c r="B79" s="240" t="s">
        <v>125</v>
      </c>
      <c r="C79" s="241"/>
      <c r="D79" s="209"/>
      <c r="E79" s="210"/>
    </row>
    <row r="80" spans="1:5" s="9" customFormat="1" ht="31.5" x14ac:dyDescent="0.25">
      <c r="A80" s="11"/>
      <c r="B80" s="226" t="s">
        <v>7</v>
      </c>
      <c r="C80" s="227" t="s">
        <v>124</v>
      </c>
      <c r="D80" s="219"/>
      <c r="E80" s="213"/>
    </row>
    <row r="81" spans="1:8" s="23" customFormat="1" ht="16.5" customHeight="1" x14ac:dyDescent="0.25">
      <c r="A81" s="65"/>
      <c r="B81" s="228" t="s">
        <v>34</v>
      </c>
      <c r="C81" s="229">
        <v>900000</v>
      </c>
      <c r="D81" s="220"/>
      <c r="E81" s="214"/>
    </row>
    <row r="82" spans="1:8" s="23" customFormat="1" ht="16.5" customHeight="1" x14ac:dyDescent="0.25">
      <c r="A82" s="65"/>
      <c r="B82" s="228" t="s">
        <v>47</v>
      </c>
      <c r="C82" s="229">
        <v>500000</v>
      </c>
      <c r="D82" s="220"/>
      <c r="E82" s="214"/>
    </row>
    <row r="83" spans="1:8" ht="15.75" x14ac:dyDescent="0.25">
      <c r="A83" s="31"/>
      <c r="B83" s="228" t="s">
        <v>36</v>
      </c>
      <c r="C83" s="229">
        <v>2133000</v>
      </c>
      <c r="D83" s="221"/>
      <c r="E83" s="215"/>
    </row>
    <row r="84" spans="1:8" ht="15.75" x14ac:dyDescent="0.25">
      <c r="A84" s="31"/>
      <c r="B84" s="230" t="s">
        <v>122</v>
      </c>
      <c r="C84" s="236">
        <f>SUM(C81:C83)</f>
        <v>3533000</v>
      </c>
      <c r="D84" s="222"/>
      <c r="E84" s="216"/>
    </row>
    <row r="85" spans="1:8" ht="15.75" x14ac:dyDescent="0.25">
      <c r="A85" s="31"/>
      <c r="B85" s="231"/>
      <c r="C85" s="232"/>
      <c r="D85" s="223"/>
      <c r="E85" s="215"/>
    </row>
    <row r="86" spans="1:8" ht="15.75" x14ac:dyDescent="0.25">
      <c r="A86" s="31"/>
      <c r="B86" s="231"/>
      <c r="C86" s="233" t="s">
        <v>123</v>
      </c>
      <c r="D86" s="224"/>
      <c r="E86" s="217"/>
    </row>
    <row r="87" spans="1:8" ht="16.5" thickBot="1" x14ac:dyDescent="0.3">
      <c r="A87" s="31"/>
      <c r="B87" s="234"/>
      <c r="C87" s="235">
        <v>0</v>
      </c>
      <c r="D87" s="225"/>
      <c r="E87" s="218">
        <f>C84*C87</f>
        <v>0</v>
      </c>
    </row>
    <row r="88" spans="1:8" ht="16.5" thickBot="1" x14ac:dyDescent="0.3">
      <c r="A88" s="31"/>
      <c r="B88" s="32"/>
      <c r="C88" s="32"/>
      <c r="D88" s="33"/>
      <c r="E88" s="33"/>
    </row>
    <row r="89" spans="1:8" ht="16.5" thickBot="1" x14ac:dyDescent="0.3">
      <c r="A89" s="42"/>
      <c r="B89" s="35" t="s">
        <v>23</v>
      </c>
      <c r="C89" s="36"/>
      <c r="D89" s="37"/>
      <c r="E89" s="38">
        <f>SUM(E12:E14)+SUM(E12:E14)*D23+SUM(E27:E30)+SUM(E48:E50)+SUM(E48:E50)*D59+E63+E65</f>
        <v>0</v>
      </c>
    </row>
    <row r="90" spans="1:8" ht="16.5" thickBot="1" x14ac:dyDescent="0.3">
      <c r="A90" s="30"/>
      <c r="B90" s="39" t="s">
        <v>22</v>
      </c>
      <c r="C90" s="28"/>
      <c r="D90" s="29"/>
      <c r="E90" s="38">
        <f>SUM(E15:E20)+SUM(E15:E20)*D23+SUM(E31:E38)+SUM(E51:E56)+SUM(E51:E56)*D59+SUM(E67:E73)+E87</f>
        <v>0</v>
      </c>
    </row>
    <row r="91" spans="1:8" ht="16.5" thickBot="1" x14ac:dyDescent="0.3">
      <c r="A91" s="31"/>
      <c r="B91" s="32"/>
      <c r="C91" s="32"/>
      <c r="D91" s="33"/>
      <c r="E91" s="33"/>
    </row>
    <row r="92" spans="1:8" ht="35.450000000000003" customHeight="1" thickBot="1" x14ac:dyDescent="0.3">
      <c r="A92" s="243" t="s">
        <v>56</v>
      </c>
      <c r="B92" s="244"/>
      <c r="C92" s="244"/>
      <c r="D92" s="170"/>
      <c r="E92" s="40">
        <f>SUM(E89:E90)</f>
        <v>0</v>
      </c>
      <c r="G92" s="26"/>
      <c r="H92" s="26">
        <f>E87+E75+E60+E39+E24</f>
        <v>0</v>
      </c>
    </row>
    <row r="93" spans="1:8" ht="15.75" x14ac:dyDescent="0.25">
      <c r="A93" s="7"/>
      <c r="B93" s="11"/>
      <c r="C93" s="11"/>
      <c r="D93" s="11"/>
      <c r="E93" s="34"/>
    </row>
  </sheetData>
  <mergeCells count="16">
    <mergeCell ref="B75:C75"/>
    <mergeCell ref="B39:C39"/>
    <mergeCell ref="B28:C28"/>
    <mergeCell ref="B32:C32"/>
    <mergeCell ref="A92:C92"/>
    <mergeCell ref="B30:C30"/>
    <mergeCell ref="B34:C34"/>
    <mergeCell ref="B36:C36"/>
    <mergeCell ref="B38:C38"/>
    <mergeCell ref="B64:C64"/>
    <mergeCell ref="B66:C66"/>
    <mergeCell ref="B68:C68"/>
    <mergeCell ref="B70:C70"/>
    <mergeCell ref="B72:C72"/>
    <mergeCell ref="B74:C74"/>
    <mergeCell ref="B79:C79"/>
  </mergeCells>
  <pageMargins left="0.70866141732283472" right="0.70866141732283472" top="1.2598425196850394" bottom="0.78740157480314965" header="0.31496062992125984" footer="0.31496062992125984"/>
  <pageSetup paperSize="9" scale="70" orientation="portrait" r:id="rId1"/>
  <headerFooter>
    <oddHeader>&amp;L&amp;"-,Fett"&amp;12Verhandlungsverfahren 
"Planung der Umgestaltung der L 608
(Burgstraße/ Pfeifenofen) in Stadtlohn"&amp;C&amp;"-,Fett"&amp;12Anlage 3
  Honorarangebot
(Erstangebot)&amp;R&amp;"-,Fett"&amp;12Stadt Stadtlohn</oddHeader>
    <oddFooter>&amp;CSeite &amp;P von &amp;N&amp;RStand: &amp;D</oddFooter>
  </headerFooter>
  <rowBreaks count="2" manualBreakCount="2">
    <brk id="40" max="4" man="1"/>
    <brk id="7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opLeftCell="A20" zoomScaleNormal="100" workbookViewId="0">
      <selection activeCell="I32" sqref="I32"/>
    </sheetView>
  </sheetViews>
  <sheetFormatPr baseColWidth="10" defaultColWidth="11.42578125" defaultRowHeight="15" x14ac:dyDescent="0.25"/>
  <cols>
    <col min="1" max="1" width="9.140625" style="44" customWidth="1"/>
    <col min="2" max="2" width="30.28515625" style="25" customWidth="1"/>
    <col min="3" max="3" width="35.140625" style="25" customWidth="1"/>
    <col min="4" max="4" width="21.140625" style="25" customWidth="1"/>
    <col min="5" max="5" width="17.28515625" style="25" customWidth="1"/>
    <col min="6" max="16384" width="11.42578125" style="25"/>
  </cols>
  <sheetData>
    <row r="1" spans="1:5" ht="28.5" customHeight="1" thickBot="1" x14ac:dyDescent="0.3">
      <c r="A1" s="156" t="s">
        <v>64</v>
      </c>
      <c r="B1" s="157" t="str">
        <f>'Zusammenstellung Honorar'!$B$1</f>
        <v>[Firma]</v>
      </c>
      <c r="C1" s="157"/>
      <c r="D1" s="157"/>
      <c r="E1" s="159"/>
    </row>
    <row r="2" spans="1:5" ht="28.5" customHeight="1" thickBot="1" x14ac:dyDescent="0.3">
      <c r="A2" s="6" t="s">
        <v>97</v>
      </c>
      <c r="B2" s="155"/>
      <c r="C2" s="161"/>
      <c r="D2" s="161"/>
      <c r="E2" s="162"/>
    </row>
    <row r="3" spans="1:5" ht="16.5" thickBot="1" x14ac:dyDescent="0.3">
      <c r="A3" s="160" t="s">
        <v>7</v>
      </c>
      <c r="B3" s="169"/>
      <c r="C3" s="169"/>
      <c r="D3" s="169"/>
      <c r="E3" s="163"/>
    </row>
    <row r="4" spans="1:5" ht="16.5" thickBot="1" x14ac:dyDescent="0.3">
      <c r="A4" s="41" t="s">
        <v>36</v>
      </c>
      <c r="B4" s="45" t="s">
        <v>98</v>
      </c>
      <c r="C4" s="130"/>
      <c r="D4" s="130"/>
      <c r="E4" s="122"/>
    </row>
    <row r="5" spans="1:5" ht="15.75" x14ac:dyDescent="0.25">
      <c r="A5" s="19"/>
      <c r="B5" s="124" t="s">
        <v>25</v>
      </c>
      <c r="C5" s="125"/>
      <c r="D5" s="126"/>
      <c r="E5" s="133">
        <v>2133000</v>
      </c>
    </row>
    <row r="6" spans="1:5" ht="15.75" x14ac:dyDescent="0.25">
      <c r="A6" s="19"/>
      <c r="B6" s="10" t="s">
        <v>0</v>
      </c>
      <c r="C6" s="11"/>
      <c r="D6" s="56"/>
      <c r="E6" s="134" t="s">
        <v>16</v>
      </c>
    </row>
    <row r="7" spans="1:5" ht="15.75" x14ac:dyDescent="0.25">
      <c r="A7" s="19"/>
      <c r="B7" s="127" t="s">
        <v>1</v>
      </c>
      <c r="C7" s="128"/>
      <c r="D7" s="129"/>
      <c r="E7" s="135"/>
    </row>
    <row r="8" spans="1:5" ht="16.5" thickBot="1" x14ac:dyDescent="0.3">
      <c r="A8" s="19"/>
      <c r="B8" s="105" t="s">
        <v>2</v>
      </c>
      <c r="C8" s="106"/>
      <c r="D8" s="107"/>
      <c r="E8" s="136">
        <v>0</v>
      </c>
    </row>
    <row r="9" spans="1:5" s="9" customFormat="1" ht="48" thickBot="1" x14ac:dyDescent="0.3">
      <c r="A9" s="71"/>
      <c r="B9" s="131" t="s">
        <v>5</v>
      </c>
      <c r="C9" s="132" t="s">
        <v>12</v>
      </c>
      <c r="D9" s="132" t="s">
        <v>13</v>
      </c>
      <c r="E9" s="123" t="s">
        <v>9</v>
      </c>
    </row>
    <row r="10" spans="1:5" ht="16.5" thickBot="1" x14ac:dyDescent="0.3">
      <c r="A10" s="83" t="s">
        <v>35</v>
      </c>
      <c r="B10" s="91" t="s">
        <v>14</v>
      </c>
      <c r="C10" s="90"/>
      <c r="D10" s="90"/>
      <c r="E10" s="92"/>
    </row>
    <row r="11" spans="1:5" ht="15.75" x14ac:dyDescent="0.25">
      <c r="A11" s="19"/>
      <c r="B11" s="85" t="s">
        <v>17</v>
      </c>
      <c r="C11" s="93">
        <v>0.02</v>
      </c>
      <c r="D11" s="94">
        <v>0</v>
      </c>
      <c r="E11" s="95">
        <v>0</v>
      </c>
    </row>
    <row r="12" spans="1:5" ht="15.75" x14ac:dyDescent="0.25">
      <c r="A12" s="19"/>
      <c r="B12" s="12" t="s">
        <v>18</v>
      </c>
      <c r="C12" s="13">
        <v>0.2</v>
      </c>
      <c r="D12" s="72">
        <v>0</v>
      </c>
      <c r="E12" s="14">
        <v>0</v>
      </c>
    </row>
    <row r="13" spans="1:5" ht="15.75" x14ac:dyDescent="0.25">
      <c r="A13" s="19"/>
      <c r="B13" s="12" t="s">
        <v>10</v>
      </c>
      <c r="C13" s="13">
        <v>0.25</v>
      </c>
      <c r="D13" s="72">
        <v>0</v>
      </c>
      <c r="E13" s="14">
        <v>0</v>
      </c>
    </row>
    <row r="14" spans="1:5" ht="15.75" x14ac:dyDescent="0.25">
      <c r="A14" s="103" t="s">
        <v>15</v>
      </c>
      <c r="B14" s="12" t="s">
        <v>19</v>
      </c>
      <c r="C14" s="13">
        <v>0.08</v>
      </c>
      <c r="D14" s="72">
        <v>0</v>
      </c>
      <c r="E14" s="14">
        <v>0</v>
      </c>
    </row>
    <row r="15" spans="1:5" ht="15.75" x14ac:dyDescent="0.25">
      <c r="A15" s="103" t="s">
        <v>15</v>
      </c>
      <c r="B15" s="12" t="s">
        <v>20</v>
      </c>
      <c r="C15" s="15">
        <v>0.15</v>
      </c>
      <c r="D15" s="72">
        <v>0</v>
      </c>
      <c r="E15" s="14">
        <v>0</v>
      </c>
    </row>
    <row r="16" spans="1:5" ht="15.75" x14ac:dyDescent="0.25">
      <c r="A16" s="103" t="s">
        <v>15</v>
      </c>
      <c r="B16" s="27" t="s">
        <v>21</v>
      </c>
      <c r="C16" s="15">
        <v>0.1</v>
      </c>
      <c r="D16" s="72">
        <v>0</v>
      </c>
      <c r="E16" s="14">
        <v>0</v>
      </c>
    </row>
    <row r="17" spans="1:5" ht="15.75" x14ac:dyDescent="0.25">
      <c r="A17" s="103" t="s">
        <v>15</v>
      </c>
      <c r="B17" s="96" t="s">
        <v>44</v>
      </c>
      <c r="C17" s="15">
        <v>0.04</v>
      </c>
      <c r="D17" s="73">
        <v>0</v>
      </c>
      <c r="E17" s="14">
        <v>0</v>
      </c>
    </row>
    <row r="18" spans="1:5" ht="15.75" x14ac:dyDescent="0.25">
      <c r="A18" s="103"/>
      <c r="B18" s="205" t="s">
        <v>120</v>
      </c>
      <c r="C18" s="206"/>
      <c r="D18" s="207"/>
      <c r="E18" s="208"/>
    </row>
    <row r="19" spans="1:5" ht="16.5" thickBot="1" x14ac:dyDescent="0.3">
      <c r="A19" s="103" t="s">
        <v>15</v>
      </c>
      <c r="B19" s="97" t="s">
        <v>45</v>
      </c>
      <c r="C19" s="98">
        <v>0.01</v>
      </c>
      <c r="D19" s="99">
        <v>0</v>
      </c>
      <c r="E19" s="100">
        <v>0</v>
      </c>
    </row>
    <row r="20" spans="1:5" s="18" customFormat="1" ht="18.75" customHeight="1" thickBot="1" x14ac:dyDescent="0.3">
      <c r="A20" s="102"/>
      <c r="B20" s="77"/>
      <c r="C20" s="78">
        <f>SUM(C11:C19)</f>
        <v>0.85</v>
      </c>
      <c r="D20" s="78">
        <f>SUM(D11:D19)</f>
        <v>0</v>
      </c>
      <c r="E20" s="171"/>
    </row>
    <row r="21" spans="1:5" s="18" customFormat="1" ht="30" customHeight="1" x14ac:dyDescent="0.25">
      <c r="A21" s="21"/>
      <c r="B21" s="79" t="s">
        <v>55</v>
      </c>
      <c r="C21" s="80"/>
      <c r="D21" s="80"/>
      <c r="E21" s="172">
        <f>SUM(E11:E19)</f>
        <v>0</v>
      </c>
    </row>
    <row r="22" spans="1:5" s="18" customFormat="1" ht="30" customHeight="1" thickBot="1" x14ac:dyDescent="0.3">
      <c r="A22" s="21"/>
      <c r="B22" s="81" t="s">
        <v>53</v>
      </c>
      <c r="C22" s="82" t="s">
        <v>54</v>
      </c>
      <c r="D22" s="84">
        <v>0</v>
      </c>
      <c r="E22" s="173">
        <f>E21*D22</f>
        <v>0</v>
      </c>
    </row>
    <row r="23" spans="1:5" ht="22.15" customHeight="1" thickBot="1" x14ac:dyDescent="0.3">
      <c r="A23" s="19"/>
      <c r="B23" s="137" t="s">
        <v>24</v>
      </c>
      <c r="C23" s="138"/>
      <c r="D23" s="139"/>
      <c r="E23" s="55">
        <f>SUM(E21:E22)</f>
        <v>0</v>
      </c>
    </row>
    <row r="24" spans="1:5" ht="16.5" thickBot="1" x14ac:dyDescent="0.3">
      <c r="A24" s="7"/>
      <c r="B24" s="44"/>
    </row>
    <row r="25" spans="1:5" s="9" customFormat="1" ht="16.5" thickBot="1" x14ac:dyDescent="0.3">
      <c r="A25" s="83" t="s">
        <v>46</v>
      </c>
      <c r="B25" s="74" t="s">
        <v>3</v>
      </c>
      <c r="C25" s="75"/>
      <c r="D25" s="76"/>
      <c r="E25" s="89"/>
    </row>
    <row r="26" spans="1:5" s="23" customFormat="1" ht="15.75" x14ac:dyDescent="0.25">
      <c r="A26" s="111" t="s">
        <v>15</v>
      </c>
      <c r="B26" s="69" t="s">
        <v>50</v>
      </c>
      <c r="C26" s="70"/>
      <c r="D26" s="143"/>
      <c r="E26" s="60">
        <v>0</v>
      </c>
    </row>
    <row r="27" spans="1:5" s="23" customFormat="1" ht="50.25" customHeight="1" x14ac:dyDescent="0.25">
      <c r="A27" s="65"/>
      <c r="B27" s="240" t="s">
        <v>51</v>
      </c>
      <c r="C27" s="242"/>
      <c r="D27" s="144"/>
      <c r="E27" s="61"/>
    </row>
    <row r="28" spans="1:5" s="23" customFormat="1" ht="15.75" x14ac:dyDescent="0.25">
      <c r="A28" s="64" t="s">
        <v>15</v>
      </c>
      <c r="B28" s="69" t="s">
        <v>37</v>
      </c>
      <c r="C28" s="70"/>
      <c r="D28" s="143"/>
      <c r="E28" s="60">
        <v>0</v>
      </c>
    </row>
    <row r="29" spans="1:5" s="23" customFormat="1" ht="15.75" x14ac:dyDescent="0.25">
      <c r="A29" s="65"/>
      <c r="B29" s="240" t="s">
        <v>43</v>
      </c>
      <c r="C29" s="242"/>
      <c r="D29" s="144"/>
      <c r="E29" s="61"/>
    </row>
    <row r="30" spans="1:5" s="23" customFormat="1" ht="15.75" x14ac:dyDescent="0.25">
      <c r="A30" s="64" t="s">
        <v>15</v>
      </c>
      <c r="B30" s="69" t="s">
        <v>38</v>
      </c>
      <c r="C30" s="70"/>
      <c r="D30" s="143"/>
      <c r="E30" s="60">
        <v>0</v>
      </c>
    </row>
    <row r="31" spans="1:5" s="23" customFormat="1" ht="15.75" x14ac:dyDescent="0.25">
      <c r="A31" s="65"/>
      <c r="B31" s="245" t="s">
        <v>59</v>
      </c>
      <c r="C31" s="241"/>
      <c r="D31" s="144"/>
      <c r="E31" s="61"/>
    </row>
    <row r="32" spans="1:5" s="9" customFormat="1" ht="15.75" x14ac:dyDescent="0.25">
      <c r="A32" s="66" t="s">
        <v>15</v>
      </c>
      <c r="B32" s="67" t="s">
        <v>39</v>
      </c>
      <c r="C32" s="68"/>
      <c r="D32" s="142"/>
      <c r="E32" s="60">
        <v>0</v>
      </c>
    </row>
    <row r="33" spans="1:7" s="9" customFormat="1" ht="51" customHeight="1" thickBot="1" x14ac:dyDescent="0.3">
      <c r="A33" s="58"/>
      <c r="B33" s="246" t="s">
        <v>52</v>
      </c>
      <c r="C33" s="247"/>
      <c r="D33" s="145"/>
      <c r="E33" s="115"/>
    </row>
    <row r="34" spans="1:7" s="9" customFormat="1" ht="16.5" customHeight="1" thickBot="1" x14ac:dyDescent="0.3">
      <c r="A34" s="101"/>
      <c r="B34" s="238" t="s">
        <v>41</v>
      </c>
      <c r="C34" s="239"/>
      <c r="D34" s="62"/>
      <c r="E34" s="63">
        <f>SUM(E26:E33)</f>
        <v>0</v>
      </c>
    </row>
    <row r="35" spans="1:7" ht="16.5" thickBot="1" x14ac:dyDescent="0.3">
      <c r="A35" s="31"/>
      <c r="B35" s="32"/>
      <c r="C35" s="32"/>
      <c r="D35" s="33"/>
      <c r="E35" s="33"/>
    </row>
    <row r="36" spans="1:7" ht="16.5" thickBot="1" x14ac:dyDescent="0.3">
      <c r="A36" s="42"/>
      <c r="B36" s="35" t="s">
        <v>111</v>
      </c>
      <c r="C36" s="36"/>
      <c r="D36" s="37"/>
      <c r="E36" s="38">
        <f>SUM(E11:E13)+SUM(E11:E13)*D22</f>
        <v>0</v>
      </c>
    </row>
    <row r="37" spans="1:7" ht="16.5" thickBot="1" x14ac:dyDescent="0.3">
      <c r="A37" s="30"/>
      <c r="B37" s="39" t="s">
        <v>112</v>
      </c>
      <c r="C37" s="28"/>
      <c r="D37" s="29"/>
      <c r="E37" s="38">
        <f>SUM(E14:E19)+SUM(E14:E19)*D22+SUM(E26:E33)</f>
        <v>0</v>
      </c>
    </row>
    <row r="38" spans="1:7" ht="16.5" thickBot="1" x14ac:dyDescent="0.3">
      <c r="A38" s="31"/>
      <c r="B38" s="32"/>
      <c r="C38" s="32"/>
      <c r="D38" s="33"/>
      <c r="E38" s="33"/>
    </row>
    <row r="39" spans="1:7" ht="35.450000000000003" customHeight="1" thickBot="1" x14ac:dyDescent="0.3">
      <c r="A39" s="243" t="s">
        <v>99</v>
      </c>
      <c r="B39" s="244"/>
      <c r="C39" s="244"/>
      <c r="D39" s="170"/>
      <c r="E39" s="40">
        <f>SUM(E36:E37)</f>
        <v>0</v>
      </c>
      <c r="G39" s="26"/>
    </row>
    <row r="40" spans="1:7" ht="15.75" x14ac:dyDescent="0.25">
      <c r="A40" s="7"/>
      <c r="B40" s="11"/>
      <c r="C40" s="11"/>
      <c r="D40" s="11"/>
      <c r="E40" s="34"/>
    </row>
  </sheetData>
  <mergeCells count="6">
    <mergeCell ref="B33:C33"/>
    <mergeCell ref="B34:C34"/>
    <mergeCell ref="A39:C39"/>
    <mergeCell ref="B27:C27"/>
    <mergeCell ref="B29:C29"/>
    <mergeCell ref="B31:C31"/>
  </mergeCells>
  <pageMargins left="0.70866141732283472" right="0.70866141732283472" top="1.2598425196850394" bottom="0.78740157480314965" header="0.31496062992125984" footer="0.31496062992125984"/>
  <pageSetup paperSize="9" scale="70" orientation="portrait" r:id="rId1"/>
  <headerFooter>
    <oddHeader>&amp;L&amp;"-,Fett"&amp;12Verhandlungsverfahren 
"Planung der Umgestaltung der L 608
(Burgstraße/ Pfeifenofen) in Stadtlohn"&amp;C&amp;"-,Fett"&amp;12Anlage 3
  Honorarangebot
(Erstangebot)&amp;R&amp;"-,Fett"&amp;12Stadt Stadtlohn</oddHeader>
    <oddFooter>&amp;CSeite &amp;P von &amp;N&amp;RStand: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opLeftCell="A7" zoomScaleNormal="100" zoomScaleSheetLayoutView="90" zoomScalePageLayoutView="85" workbookViewId="0">
      <selection activeCell="J14" sqref="J14"/>
    </sheetView>
  </sheetViews>
  <sheetFormatPr baseColWidth="10" defaultColWidth="11.42578125" defaultRowHeight="12.75" x14ac:dyDescent="0.2"/>
  <cols>
    <col min="1" max="1" width="7.85546875" style="199" customWidth="1"/>
    <col min="2" max="2" width="71.5703125" style="177" customWidth="1"/>
    <col min="3" max="3" width="7.140625" style="177" customWidth="1"/>
    <col min="4" max="4" width="14.85546875" style="177" customWidth="1"/>
    <col min="5" max="16384" width="11.42578125" style="177"/>
  </cols>
  <sheetData>
    <row r="1" spans="1:5" s="25" customFormat="1" ht="28.5" customHeight="1" thickBot="1" x14ac:dyDescent="0.3">
      <c r="A1" s="156" t="s">
        <v>64</v>
      </c>
      <c r="B1" s="158" t="str">
        <f>'Zusammenstellung Honorar'!$B$1</f>
        <v>[Firma]</v>
      </c>
      <c r="C1" s="157"/>
      <c r="D1" s="157"/>
      <c r="E1" s="174"/>
    </row>
    <row r="2" spans="1:5" ht="40.5" customHeight="1" thickBot="1" x14ac:dyDescent="0.25">
      <c r="A2" s="248" t="s">
        <v>93</v>
      </c>
      <c r="B2" s="249"/>
      <c r="C2" s="249"/>
      <c r="D2" s="250"/>
    </row>
    <row r="3" spans="1:5" ht="16.5" thickBot="1" x14ac:dyDescent="0.25">
      <c r="A3" s="186" t="s">
        <v>7</v>
      </c>
      <c r="B3" s="187" t="s">
        <v>5</v>
      </c>
      <c r="C3" s="188"/>
      <c r="D3" s="189" t="s">
        <v>65</v>
      </c>
    </row>
    <row r="4" spans="1:5" ht="15.75" x14ac:dyDescent="0.2">
      <c r="A4" s="190" t="s">
        <v>94</v>
      </c>
      <c r="B4" s="191" t="s">
        <v>109</v>
      </c>
      <c r="C4" s="192"/>
      <c r="D4" s="251">
        <v>0</v>
      </c>
    </row>
    <row r="5" spans="1:5" ht="144.75" customHeight="1" x14ac:dyDescent="0.2">
      <c r="A5" s="193"/>
      <c r="B5" s="200" t="s">
        <v>116</v>
      </c>
      <c r="C5" s="194"/>
      <c r="D5" s="252"/>
    </row>
    <row r="6" spans="1:5" ht="16.5" thickBot="1" x14ac:dyDescent="0.25">
      <c r="A6" s="195"/>
      <c r="B6" s="196" t="s">
        <v>67</v>
      </c>
      <c r="C6" s="197"/>
      <c r="D6" s="253"/>
    </row>
    <row r="7" spans="1:5" ht="15.75" x14ac:dyDescent="0.2">
      <c r="A7" s="190" t="s">
        <v>115</v>
      </c>
      <c r="B7" s="191" t="s">
        <v>110</v>
      </c>
      <c r="C7" s="192"/>
      <c r="D7" s="251">
        <v>0</v>
      </c>
    </row>
    <row r="8" spans="1:5" ht="355.5" customHeight="1" x14ac:dyDescent="0.2">
      <c r="A8" s="193" t="s">
        <v>15</v>
      </c>
      <c r="B8" s="200" t="s">
        <v>117</v>
      </c>
      <c r="C8" s="194"/>
      <c r="D8" s="252"/>
    </row>
    <row r="9" spans="1:5" ht="15.75" x14ac:dyDescent="0.2">
      <c r="A9" s="195"/>
      <c r="B9" s="196" t="s">
        <v>67</v>
      </c>
      <c r="C9" s="197"/>
      <c r="D9" s="253"/>
    </row>
    <row r="10" spans="1:5" ht="16.5" thickBot="1" x14ac:dyDescent="0.3">
      <c r="A10" s="201"/>
      <c r="B10" s="202"/>
      <c r="C10" s="203"/>
      <c r="D10" s="204"/>
    </row>
    <row r="11" spans="1:5" s="25" customFormat="1" ht="16.5" thickBot="1" x14ac:dyDescent="0.3">
      <c r="A11" s="42"/>
      <c r="B11" s="35" t="s">
        <v>113</v>
      </c>
      <c r="C11" s="36"/>
      <c r="D11" s="38">
        <f>D4</f>
        <v>0</v>
      </c>
    </row>
    <row r="12" spans="1:5" s="25" customFormat="1" ht="16.5" thickBot="1" x14ac:dyDescent="0.3">
      <c r="A12" s="30"/>
      <c r="B12" s="39" t="s">
        <v>114</v>
      </c>
      <c r="C12" s="28"/>
      <c r="D12" s="38">
        <f>D7</f>
        <v>0</v>
      </c>
    </row>
    <row r="13" spans="1:5" s="25" customFormat="1" ht="16.5" thickBot="1" x14ac:dyDescent="0.3">
      <c r="A13" s="31"/>
      <c r="B13" s="32"/>
      <c r="C13" s="32"/>
      <c r="D13" s="33"/>
      <c r="E13" s="33"/>
    </row>
    <row r="14" spans="1:5" ht="42.75" customHeight="1" thickBot="1" x14ac:dyDescent="0.25">
      <c r="A14" s="243" t="s">
        <v>95</v>
      </c>
      <c r="B14" s="244"/>
      <c r="C14" s="254"/>
      <c r="D14" s="198">
        <f>SUM(D4:D9)</f>
        <v>0</v>
      </c>
    </row>
  </sheetData>
  <mergeCells count="4">
    <mergeCell ref="A2:D2"/>
    <mergeCell ref="D4:D6"/>
    <mergeCell ref="A14:C14"/>
    <mergeCell ref="D7:D9"/>
  </mergeCells>
  <pageMargins left="0.70866141732283472" right="0.70866141732283472" top="1.2598425196850394" bottom="0.78740157480314965" header="0.31496062992125984" footer="0.31496062992125984"/>
  <pageSetup paperSize="9" scale="71" orientation="portrait" r:id="rId1"/>
  <headerFooter>
    <oddHeader>&amp;L&amp;"-,Fett"&amp;12Verhandlungsverfahren 
"Planung der Umgestaltung der L 608
(Burgstraße/ Pfeifenofen) in Stadtlohn"&amp;C&amp;"-,Fett"&amp;12Anlage 3
  Honorarangebot
(Erstangebot)&amp;R&amp;"-,Fett"&amp;12Stadt Stadtlohn</oddHeader>
    <oddFooter>&amp;CSeite &amp;P von &amp;N&amp;RStand: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zoomScaleNormal="100" zoomScalePageLayoutView="90" workbookViewId="0">
      <selection activeCell="D11" sqref="D11"/>
    </sheetView>
  </sheetViews>
  <sheetFormatPr baseColWidth="10" defaultColWidth="11.42578125" defaultRowHeight="15.75" x14ac:dyDescent="0.25"/>
  <cols>
    <col min="1" max="1" width="9.5703125" style="7" customWidth="1"/>
    <col min="2" max="2" width="78" style="9" customWidth="1"/>
    <col min="3" max="4" width="12.42578125" style="9" customWidth="1"/>
    <col min="5" max="16384" width="11.42578125" style="9"/>
  </cols>
  <sheetData>
    <row r="1" spans="1:5" s="25" customFormat="1" ht="28.5" customHeight="1" thickBot="1" x14ac:dyDescent="0.3">
      <c r="A1" s="156" t="s">
        <v>64</v>
      </c>
      <c r="B1" s="158" t="str">
        <f>'Zusammenstellung Honorar'!$B$1</f>
        <v>[Firma]</v>
      </c>
      <c r="C1" s="161"/>
      <c r="D1" s="161"/>
      <c r="E1" s="174"/>
    </row>
    <row r="2" spans="1:5" s="25" customFormat="1" ht="28.5" customHeight="1" thickBot="1" x14ac:dyDescent="0.3">
      <c r="A2" s="6" t="s">
        <v>66</v>
      </c>
      <c r="B2" s="155"/>
      <c r="C2" s="161"/>
      <c r="D2" s="161"/>
      <c r="E2" s="174"/>
    </row>
    <row r="3" spans="1:5" s="174" customFormat="1" ht="37.5" customHeight="1" thickBot="1" x14ac:dyDescent="0.3">
      <c r="A3" s="175" t="s">
        <v>7</v>
      </c>
      <c r="B3" s="175" t="s">
        <v>5</v>
      </c>
      <c r="C3" s="176" t="s">
        <v>91</v>
      </c>
      <c r="D3" s="176" t="s">
        <v>65</v>
      </c>
    </row>
    <row r="4" spans="1:5" s="177" customFormat="1" x14ac:dyDescent="0.2">
      <c r="A4" s="178" t="s">
        <v>81</v>
      </c>
      <c r="B4" s="179" t="s">
        <v>68</v>
      </c>
      <c r="C4" s="251">
        <v>0</v>
      </c>
      <c r="D4" s="256">
        <f>C4*10</f>
        <v>0</v>
      </c>
    </row>
    <row r="5" spans="1:5" s="177" customFormat="1" ht="31.5" x14ac:dyDescent="0.2">
      <c r="A5" s="182"/>
      <c r="B5" s="183" t="s">
        <v>90</v>
      </c>
      <c r="C5" s="252"/>
      <c r="D5" s="257"/>
    </row>
    <row r="6" spans="1:5" s="177" customFormat="1" ht="16.5" thickBot="1" x14ac:dyDescent="0.25">
      <c r="A6" s="180"/>
      <c r="B6" s="181" t="s">
        <v>83</v>
      </c>
      <c r="C6" s="252"/>
      <c r="D6" s="258"/>
    </row>
    <row r="7" spans="1:5" s="177" customFormat="1" x14ac:dyDescent="0.2">
      <c r="A7" s="178" t="s">
        <v>82</v>
      </c>
      <c r="B7" s="179" t="s">
        <v>69</v>
      </c>
      <c r="C7" s="251">
        <v>0</v>
      </c>
      <c r="D7" s="256">
        <f>C7*10</f>
        <v>0</v>
      </c>
    </row>
    <row r="8" spans="1:5" s="177" customFormat="1" ht="31.5" x14ac:dyDescent="0.2">
      <c r="A8" s="182"/>
      <c r="B8" s="183" t="s">
        <v>90</v>
      </c>
      <c r="C8" s="252"/>
      <c r="D8" s="257"/>
    </row>
    <row r="9" spans="1:5" s="177" customFormat="1" ht="16.5" thickBot="1" x14ac:dyDescent="0.25">
      <c r="A9" s="180"/>
      <c r="B9" s="181" t="s">
        <v>83</v>
      </c>
      <c r="C9" s="255"/>
      <c r="D9" s="258"/>
    </row>
    <row r="10" spans="1:5" ht="16.5" thickBot="1" x14ac:dyDescent="0.3"/>
    <row r="11" spans="1:5" ht="36.75" customHeight="1" thickBot="1" x14ac:dyDescent="0.3">
      <c r="A11" s="43" t="s">
        <v>96</v>
      </c>
      <c r="B11" s="24"/>
      <c r="C11" s="184"/>
      <c r="D11" s="184">
        <f>SUM(D4:D9)</f>
        <v>0</v>
      </c>
    </row>
  </sheetData>
  <mergeCells count="4">
    <mergeCell ref="C4:C6"/>
    <mergeCell ref="C7:C9"/>
    <mergeCell ref="D4:D6"/>
    <mergeCell ref="D7:D9"/>
  </mergeCells>
  <pageMargins left="0.70866141732283472" right="0.70866141732283472" top="1.2598425196850394" bottom="0.78740157480314965" header="0.31496062992125984" footer="0.31496062992125984"/>
  <pageSetup paperSize="9" scale="71" fitToHeight="2" orientation="portrait" r:id="rId1"/>
  <headerFooter>
    <oddHeader>&amp;L&amp;"-,Fett"&amp;12Verhandlungsverfahren 
"Planung der Umgestaltung der L 608
(Burgstraße/ Pfeifenofen) in Stadtlohn"&amp;C&amp;"-,Fett"&amp;12Anlage 3
  Honorarangebot
(Erstangebot)&amp;R&amp;"-,Fett"&amp;12Stadt Stadtlohn</oddHeader>
    <oddFooter>&amp;CSeite &amp;P von &amp;N&amp;RStand: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Normal="100" zoomScalePageLayoutView="90" workbookViewId="0">
      <selection activeCell="J14" sqref="J14"/>
    </sheetView>
  </sheetViews>
  <sheetFormatPr baseColWidth="10" defaultColWidth="11.42578125" defaultRowHeight="15.75" x14ac:dyDescent="0.25"/>
  <cols>
    <col min="1" max="1" width="9.5703125" style="7" customWidth="1"/>
    <col min="2" max="2" width="84.7109375" style="9" customWidth="1"/>
    <col min="3" max="3" width="12.42578125" style="9" customWidth="1"/>
    <col min="4" max="16384" width="11.42578125" style="9"/>
  </cols>
  <sheetData>
    <row r="1" spans="1:4" s="25" customFormat="1" ht="28.5" customHeight="1" thickBot="1" x14ac:dyDescent="0.3">
      <c r="A1" s="156" t="s">
        <v>64</v>
      </c>
      <c r="B1" s="158" t="str">
        <f>'Zusammenstellung Honorar'!$B$1</f>
        <v>[Firma]</v>
      </c>
      <c r="C1" s="161"/>
      <c r="D1" s="174"/>
    </row>
    <row r="2" spans="1:4" s="25" customFormat="1" ht="28.5" customHeight="1" thickBot="1" x14ac:dyDescent="0.3">
      <c r="A2" s="6" t="s">
        <v>70</v>
      </c>
      <c r="B2" s="155"/>
      <c r="C2" s="161"/>
      <c r="D2" s="174"/>
    </row>
    <row r="3" spans="1:4" s="174" customFormat="1" ht="37.5" customHeight="1" thickBot="1" x14ac:dyDescent="0.3">
      <c r="A3" s="175" t="s">
        <v>7</v>
      </c>
      <c r="B3" s="175" t="s">
        <v>5</v>
      </c>
      <c r="C3" s="176" t="s">
        <v>65</v>
      </c>
    </row>
    <row r="4" spans="1:4" s="177" customFormat="1" x14ac:dyDescent="0.2">
      <c r="A4" s="178" t="s">
        <v>79</v>
      </c>
      <c r="B4" s="179" t="s">
        <v>71</v>
      </c>
      <c r="C4" s="251">
        <v>0</v>
      </c>
    </row>
    <row r="5" spans="1:4" s="177" customFormat="1" x14ac:dyDescent="0.2">
      <c r="A5" s="182"/>
      <c r="B5" s="183" t="s">
        <v>72</v>
      </c>
      <c r="C5" s="252"/>
    </row>
    <row r="6" spans="1:4" s="177" customFormat="1" ht="16.5" thickBot="1" x14ac:dyDescent="0.25">
      <c r="A6" s="180"/>
      <c r="B6" s="181" t="s">
        <v>67</v>
      </c>
      <c r="C6" s="253"/>
    </row>
    <row r="7" spans="1:4" s="177" customFormat="1" x14ac:dyDescent="0.2">
      <c r="A7" s="178" t="s">
        <v>80</v>
      </c>
      <c r="B7" s="179" t="s">
        <v>73</v>
      </c>
      <c r="C7" s="251">
        <v>0</v>
      </c>
    </row>
    <row r="8" spans="1:4" s="177" customFormat="1" x14ac:dyDescent="0.2">
      <c r="A8" s="182"/>
      <c r="B8" s="183" t="s">
        <v>74</v>
      </c>
      <c r="C8" s="252"/>
    </row>
    <row r="9" spans="1:4" s="177" customFormat="1" ht="16.5" thickBot="1" x14ac:dyDescent="0.25">
      <c r="A9" s="180"/>
      <c r="B9" s="181" t="s">
        <v>67</v>
      </c>
      <c r="C9" s="255"/>
    </row>
    <row r="10" spans="1:4" ht="16.5" thickBot="1" x14ac:dyDescent="0.3"/>
    <row r="11" spans="1:4" ht="36.75" customHeight="1" thickBot="1" x14ac:dyDescent="0.3">
      <c r="A11" s="43" t="s">
        <v>100</v>
      </c>
      <c r="B11" s="24"/>
      <c r="C11" s="184">
        <f>SUM(C4:C9)</f>
        <v>0</v>
      </c>
    </row>
  </sheetData>
  <mergeCells count="2">
    <mergeCell ref="C4:C6"/>
    <mergeCell ref="C7:C9"/>
  </mergeCells>
  <pageMargins left="0.70866141732283472" right="0.70866141732283472" top="1.2598425196850394" bottom="0.78740157480314965" header="0.31496062992125984" footer="0.31496062992125984"/>
  <pageSetup paperSize="9" scale="71" fitToHeight="2" orientation="portrait" r:id="rId1"/>
  <headerFooter>
    <oddHeader>&amp;L&amp;"-,Fett"&amp;12Verhandlungsverfahren 
"Planung der Umgestaltung der L 608
(Burgstraße/ Pfeifenofen) in Stadtlohn"&amp;C&amp;"-,Fett"&amp;12Anlage 3
  Honorarangebot
(Erstangebot)&amp;R&amp;"-,Fett"&amp;12Stadt Stadtlohn</oddHeader>
    <oddFooter>&amp;CSeite &amp;P von &amp;N&amp;RStand: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Normal="100" zoomScalePageLayoutView="90" workbookViewId="0">
      <selection activeCell="J14" sqref="J14"/>
    </sheetView>
  </sheetViews>
  <sheetFormatPr baseColWidth="10" defaultColWidth="11.42578125" defaultRowHeight="15.75" x14ac:dyDescent="0.25"/>
  <cols>
    <col min="1" max="1" width="9.5703125" style="7" customWidth="1"/>
    <col min="2" max="2" width="84.7109375" style="9" customWidth="1"/>
    <col min="3" max="3" width="12.42578125" style="9" customWidth="1"/>
    <col min="4" max="16384" width="11.42578125" style="9"/>
  </cols>
  <sheetData>
    <row r="1" spans="1:4" s="25" customFormat="1" ht="28.5" customHeight="1" thickBot="1" x14ac:dyDescent="0.3">
      <c r="A1" s="156" t="s">
        <v>64</v>
      </c>
      <c r="B1" s="158" t="str">
        <f>'Zusammenstellung Honorar'!$B$1</f>
        <v>[Firma]</v>
      </c>
      <c r="C1" s="161"/>
      <c r="D1" s="174"/>
    </row>
    <row r="2" spans="1:4" s="25" customFormat="1" ht="28.5" customHeight="1" thickBot="1" x14ac:dyDescent="0.3">
      <c r="A2" s="6" t="s">
        <v>75</v>
      </c>
      <c r="B2" s="155"/>
      <c r="C2" s="161"/>
      <c r="D2" s="174"/>
    </row>
    <row r="3" spans="1:4" s="174" customFormat="1" ht="37.5" customHeight="1" thickBot="1" x14ac:dyDescent="0.3">
      <c r="A3" s="175" t="s">
        <v>7</v>
      </c>
      <c r="B3" s="175" t="s">
        <v>5</v>
      </c>
      <c r="C3" s="176" t="s">
        <v>65</v>
      </c>
    </row>
    <row r="4" spans="1:4" s="177" customFormat="1" x14ac:dyDescent="0.2">
      <c r="A4" s="178" t="s">
        <v>84</v>
      </c>
      <c r="B4" s="179" t="s">
        <v>76</v>
      </c>
      <c r="C4" s="251">
        <v>0</v>
      </c>
    </row>
    <row r="5" spans="1:4" s="177" customFormat="1" ht="133.9" customHeight="1" x14ac:dyDescent="0.2">
      <c r="A5" s="182"/>
      <c r="B5" s="183" t="s">
        <v>108</v>
      </c>
      <c r="C5" s="252"/>
    </row>
    <row r="6" spans="1:4" s="177" customFormat="1" ht="16.5" thickBot="1" x14ac:dyDescent="0.25">
      <c r="A6" s="180"/>
      <c r="B6" s="181" t="s">
        <v>67</v>
      </c>
      <c r="C6" s="253"/>
    </row>
    <row r="7" spans="1:4" s="177" customFormat="1" ht="31.5" x14ac:dyDescent="0.2">
      <c r="A7" s="185" t="s">
        <v>101</v>
      </c>
      <c r="B7" s="179" t="s">
        <v>77</v>
      </c>
      <c r="C7" s="256"/>
    </row>
    <row r="8" spans="1:4" s="177" customFormat="1" ht="47.25" x14ac:dyDescent="0.2">
      <c r="A8" s="182"/>
      <c r="B8" s="183" t="s">
        <v>78</v>
      </c>
      <c r="C8" s="257"/>
    </row>
    <row r="9" spans="1:4" s="177" customFormat="1" ht="16.5" thickBot="1" x14ac:dyDescent="0.25">
      <c r="A9" s="180"/>
      <c r="B9" s="181" t="s">
        <v>67</v>
      </c>
      <c r="C9" s="258"/>
    </row>
    <row r="10" spans="1:4" ht="16.5" thickBot="1" x14ac:dyDescent="0.3"/>
    <row r="11" spans="1:4" ht="36.75" customHeight="1" thickBot="1" x14ac:dyDescent="0.3">
      <c r="A11" s="43" t="s">
        <v>102</v>
      </c>
      <c r="B11" s="24"/>
      <c r="C11" s="184">
        <f>SUM(C4:C9)</f>
        <v>0</v>
      </c>
    </row>
  </sheetData>
  <mergeCells count="2">
    <mergeCell ref="C4:C6"/>
    <mergeCell ref="C7:C9"/>
  </mergeCells>
  <pageMargins left="0.70866141732283472" right="0.70866141732283472" top="1.2598425196850394" bottom="0.78740157480314965" header="0.31496062992125984" footer="0.31496062992125984"/>
  <pageSetup paperSize="9" scale="71" fitToHeight="2" orientation="portrait" r:id="rId1"/>
  <headerFooter>
    <oddHeader>&amp;L&amp;"-,Fett"&amp;12Verhandlungsverfahren 
"Planung der Umgestaltung der L 608
(Burgstraße/ Pfeifenofen) in Stadtlohn"&amp;C&amp;"-,Fett"&amp;12Anlage 3
  Honorarangebot
(Erstangebot)&amp;R&amp;"-,Fett"&amp;12Stadt Stadtlohn</oddHeader>
    <oddFooter>&amp;CSeite &amp;P von &amp;N&amp;RStand: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Normal="100" workbookViewId="0">
      <selection activeCell="J14" sqref="J14"/>
    </sheetView>
  </sheetViews>
  <sheetFormatPr baseColWidth="10" defaultColWidth="11.42578125" defaultRowHeight="15" x14ac:dyDescent="0.25"/>
  <cols>
    <col min="1" max="1" width="40.42578125" style="18" customWidth="1"/>
    <col min="2" max="16384" width="11.42578125" style="18"/>
  </cols>
  <sheetData>
    <row r="1" spans="1:10" s="25" customFormat="1" ht="28.5" customHeight="1" thickBot="1" x14ac:dyDescent="0.3">
      <c r="A1" s="156" t="s">
        <v>64</v>
      </c>
      <c r="B1" s="157" t="str">
        <f>'Zusammenstellung Honorar'!$B$1</f>
        <v>[Firma]</v>
      </c>
      <c r="C1" s="157"/>
      <c r="D1" s="157"/>
      <c r="E1" s="159"/>
    </row>
    <row r="2" spans="1:10" ht="15.75" x14ac:dyDescent="0.25">
      <c r="A2" s="46"/>
    </row>
    <row r="4" spans="1:10" ht="150" customHeight="1" x14ac:dyDescent="0.25">
      <c r="A4" s="259" t="s">
        <v>27</v>
      </c>
      <c r="B4" s="259"/>
    </row>
    <row r="6" spans="1:10" ht="32.25" thickBot="1" x14ac:dyDescent="0.3">
      <c r="A6" s="5" t="s">
        <v>28</v>
      </c>
      <c r="B6" s="47" t="s">
        <v>29</v>
      </c>
    </row>
    <row r="7" spans="1:10" ht="36.75" customHeight="1" x14ac:dyDescent="0.25">
      <c r="A7" s="48" t="s">
        <v>30</v>
      </c>
      <c r="B7" s="49">
        <v>0</v>
      </c>
    </row>
    <row r="8" spans="1:10" ht="36.75" customHeight="1" x14ac:dyDescent="0.25">
      <c r="A8" s="48" t="s">
        <v>31</v>
      </c>
      <c r="B8" s="49">
        <v>0</v>
      </c>
    </row>
    <row r="9" spans="1:10" ht="36.75" customHeight="1" x14ac:dyDescent="0.25">
      <c r="A9" s="48" t="s">
        <v>32</v>
      </c>
      <c r="B9" s="49">
        <v>0</v>
      </c>
    </row>
    <row r="10" spans="1:10" ht="36.75" customHeight="1" x14ac:dyDescent="0.25">
      <c r="A10" s="48" t="s">
        <v>33</v>
      </c>
      <c r="B10" s="49">
        <v>0</v>
      </c>
    </row>
    <row r="11" spans="1:10" ht="15" customHeight="1" x14ac:dyDescent="0.25"/>
    <row r="13" spans="1:10" ht="51" customHeight="1" x14ac:dyDescent="0.25">
      <c r="J13" s="50"/>
    </row>
    <row r="14" spans="1:10" x14ac:dyDescent="0.25">
      <c r="J14" s="50"/>
    </row>
  </sheetData>
  <mergeCells count="1">
    <mergeCell ref="A4:B4"/>
  </mergeCells>
  <pageMargins left="0.70866141732283472" right="0.70866141732283472" top="1.2598425196850394" bottom="0.78740157480314965" header="0.31496062992125984" footer="0.31496062992125984"/>
  <pageSetup paperSize="9" scale="71" orientation="portrait" r:id="rId1"/>
  <headerFooter>
    <oddHeader>&amp;L&amp;"-,Fett"&amp;12Verhandlungsverfahren 
"Planung der Umgestaltung der L 608
(Burgstraße/ Pfeifenofen) in Stadtlohn"&amp;C&amp;"-,Fett"&amp;12Anlage 3
  Honorarangebot
(Erstangebot)&amp;R&amp;"-,Fett"&amp;12Stadt Stadtlohn</oddHeader>
    <oddFooter>&amp;CSeite &amp;P von &amp;N&amp;RStand: &amp;D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8</vt:i4>
      </vt:variant>
    </vt:vector>
  </HeadingPairs>
  <TitlesOfParts>
    <vt:vector size="16" baseType="lpstr">
      <vt:lpstr>Zusammenstellung Honorar</vt:lpstr>
      <vt:lpstr>1-Ing.-Bauw</vt:lpstr>
      <vt:lpstr>2-Verkehrsanlagen</vt:lpstr>
      <vt:lpstr>3-Geotechnik</vt:lpstr>
      <vt:lpstr>4-Vermessung</vt:lpstr>
      <vt:lpstr>5-SiGeKo</vt:lpstr>
      <vt:lpstr>6-Beweissicherung</vt:lpstr>
      <vt:lpstr>Stundensätze</vt:lpstr>
      <vt:lpstr>'1-Ing.-Bauw'!Druckbereich</vt:lpstr>
      <vt:lpstr>'2-Verkehrsanlagen'!Druckbereich</vt:lpstr>
      <vt:lpstr>'3-Geotechnik'!Druckbereich</vt:lpstr>
      <vt:lpstr>'Zusammenstellung Honorar'!Druckbereich</vt:lpstr>
      <vt:lpstr>'3-Geotechnik'!Drucktitel</vt:lpstr>
      <vt:lpstr>'4-Vermessung'!Drucktitel</vt:lpstr>
      <vt:lpstr>'5-SiGeKo'!Drucktitel</vt:lpstr>
      <vt:lpstr>'6-Beweissicherung'!Drucktitel</vt:lpstr>
    </vt:vector>
  </TitlesOfParts>
  <Company>Lieber Planung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 Lieber</dc:creator>
  <cp:lastModifiedBy>Manfred Lieber</cp:lastModifiedBy>
  <cp:lastPrinted>2024-08-28T09:30:17Z</cp:lastPrinted>
  <dcterms:created xsi:type="dcterms:W3CDTF">2013-09-02T12:06:35Z</dcterms:created>
  <dcterms:modified xsi:type="dcterms:W3CDTF">2024-11-04T14:18:33Z</dcterms:modified>
</cp:coreProperties>
</file>