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601\601.3\ZS\Ausschreibungen_ab2018\65\2025\EU_338 Glückauf Sporthalle, Hallenboden Architekt\eVergabe\"/>
    </mc:Choice>
  </mc:AlternateContent>
  <xr:revisionPtr revIDLastSave="0" documentId="13_ncr:1_{B4352329-3D76-4BB5-864B-3E826E086925}" xr6:coauthVersionLast="47" xr6:coauthVersionMax="47" xr10:uidLastSave="{00000000-0000-0000-0000-000000000000}"/>
  <bookViews>
    <workbookView xWindow="-28920" yWindow="-45" windowWidth="29040" windowHeight="15720" tabRatio="877" xr2:uid="{00000000-000D-0000-FFFF-FFFF00000000}"/>
  </bookViews>
  <sheets>
    <sheet name="Gesamthonorar brutto" sheetId="3" r:id="rId1"/>
    <sheet name="Grundhonorar netto" sheetId="8" r:id="rId2"/>
    <sheet name="Besondere Leistungen netto" sheetId="4" r:id="rId3"/>
  </sheets>
  <definedNames>
    <definedName name="_xlnm.Print_Area" localSheetId="0">'Gesamthonorar brutto'!$A$7:$D$21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 i="8" l="1"/>
  <c r="A8" i="3" l="1"/>
  <c r="H5" i="4" l="1"/>
  <c r="E31" i="8" l="1"/>
  <c r="D31" i="8"/>
  <c r="F17" i="8"/>
  <c r="F27" i="8" s="1"/>
  <c r="H27" i="8" s="1"/>
  <c r="F12" i="8"/>
  <c r="F13" i="8" s="1"/>
  <c r="J27" i="8" l="1"/>
  <c r="L27" i="8" s="1"/>
  <c r="F14" i="8"/>
  <c r="F28" i="8"/>
  <c r="H28" i="8" s="1"/>
  <c r="F25" i="8"/>
  <c r="F22" i="8"/>
  <c r="F30" i="8"/>
  <c r="F23" i="8"/>
  <c r="H23" i="8" s="1"/>
  <c r="F26" i="8"/>
  <c r="H26" i="8" s="1"/>
  <c r="F29" i="8"/>
  <c r="F24" i="8"/>
  <c r="J28" i="8" l="1"/>
  <c r="L28" i="8" s="1"/>
  <c r="J23" i="8"/>
  <c r="L23" i="8" s="1"/>
  <c r="J26" i="8"/>
  <c r="L26" i="8" s="1"/>
  <c r="H24" i="8"/>
  <c r="H29" i="8"/>
  <c r="H25" i="8"/>
  <c r="H30" i="8"/>
  <c r="H22" i="8"/>
  <c r="F32" i="8"/>
  <c r="J30" i="8" l="1"/>
  <c r="L30" i="8" s="1"/>
  <c r="J25" i="8"/>
  <c r="L25" i="8" s="1"/>
  <c r="J29" i="8"/>
  <c r="L29" i="8" s="1"/>
  <c r="J24" i="8"/>
  <c r="L24" i="8" s="1"/>
  <c r="J22" i="8"/>
  <c r="L22" i="8" s="1"/>
  <c r="H32" i="8"/>
  <c r="J32" i="8" s="1"/>
  <c r="L32" i="8" l="1"/>
  <c r="D8" i="3" s="1"/>
  <c r="D9" i="3"/>
  <c r="D10" i="3" l="1"/>
  <c r="D11" i="3" l="1"/>
  <c r="D12" i="3" s="1"/>
</calcChain>
</file>

<file path=xl/sharedStrings.xml><?xml version="1.0" encoding="utf-8"?>
<sst xmlns="http://schemas.openxmlformats.org/spreadsheetml/2006/main" count="97" uniqueCount="85">
  <si>
    <t>Bauvorhaben:</t>
  </si>
  <si>
    <t>Ausführungsplanung</t>
  </si>
  <si>
    <t>Vorbereitung der Vergabe</t>
  </si>
  <si>
    <t>Mitwirkung bei der Vergabe</t>
  </si>
  <si>
    <t>Leistungs-
phase</t>
  </si>
  <si>
    <t>Leistungs-
bild</t>
  </si>
  <si>
    <t>Stufe</t>
  </si>
  <si>
    <t>Objektbetreuung (optional)</t>
  </si>
  <si>
    <t>HOAI</t>
  </si>
  <si>
    <t>Nebenkosten</t>
  </si>
  <si>
    <t>Anrechenbare Kosten KG 400</t>
  </si>
  <si>
    <t>Vorplanung</t>
  </si>
  <si>
    <t>Entwurfsplanung</t>
  </si>
  <si>
    <t>Genehmigungsplanung</t>
  </si>
  <si>
    <t>Angebot gemäß § 35 und Anlage 10 HOAI 2021 Objektplanung Gebäude und Innenräume</t>
  </si>
  <si>
    <t>Leistung</t>
  </si>
  <si>
    <t>Bieter:</t>
  </si>
  <si>
    <r>
      <t>Honorarzone*</t>
    </r>
    <r>
      <rPr>
        <b/>
        <vertAlign val="superscript"/>
        <sz val="12"/>
        <color theme="1"/>
        <rFont val="Arial"/>
        <family val="2"/>
      </rPr>
      <t>1)</t>
    </r>
    <r>
      <rPr>
        <b/>
        <sz val="12"/>
        <color theme="1"/>
        <rFont val="Arial"/>
        <family val="2"/>
      </rPr>
      <t xml:space="preserve">: </t>
    </r>
  </si>
  <si>
    <t>Der Honorarsatz entspricht dem in der Honorartafel festgelegten Orientierungswert für den Basishonorarsatz.</t>
  </si>
  <si>
    <r>
      <rPr>
        <b/>
        <sz val="11"/>
        <color theme="1"/>
        <rFont val="Arial"/>
        <family val="2"/>
      </rPr>
      <t>Nebenkostenpauschale</t>
    </r>
    <r>
      <rPr>
        <sz val="11"/>
        <color theme="1"/>
        <rFont val="Arial"/>
        <family val="2"/>
      </rPr>
      <t xml:space="preserve"> in %:</t>
    </r>
  </si>
  <si>
    <t>KG 300</t>
  </si>
  <si>
    <r>
      <t>Vorgabe
des Auftraggebers</t>
    </r>
    <r>
      <rPr>
        <b/>
        <vertAlign val="superscript"/>
        <sz val="11"/>
        <color theme="1"/>
        <rFont val="Arial"/>
        <family val="2"/>
      </rPr>
      <t>*3)</t>
    </r>
  </si>
  <si>
    <t>Netto Referenzhonorar (€)</t>
  </si>
  <si>
    <t xml:space="preserve">Anrechenbare Kosten gesamt </t>
  </si>
  <si>
    <t>Maßgebliches Tafelhonorar nach § 35 HOAI 2021</t>
  </si>
  <si>
    <t>Grundleistungen</t>
  </si>
  <si>
    <t>Die gelben Felder sind vom Bieter zu befüllen</t>
  </si>
  <si>
    <t>Die blauen Felder sind vom Auftraggeber zu befüllen</t>
  </si>
  <si>
    <t>Alle anderen Felder berechnen sich automatisch</t>
  </si>
  <si>
    <t>HINWEISE:</t>
  </si>
  <si>
    <t xml:space="preserve">zu *1) </t>
  </si>
  <si>
    <t>Die angegebene Honorarzone beruht auf Bewertung des Auftraggebers. Soweit Sie Einwände gegen die vom Auftraggeber angegebene Honorarzone haben, formulieren Sie diese bitte rechtzeitig vor Ablauf der vorgegebenen Angebotsfrist im Rahmen einer Bieterfrage.</t>
  </si>
  <si>
    <t xml:space="preserve">zu *2) </t>
  </si>
  <si>
    <t xml:space="preserve">zu *3) </t>
  </si>
  <si>
    <t xml:space="preserve">Umfang und Wert der mitzuverarbeitenden Bausubstanz im Sinne des § 2 Abs. 7 HOAI bleiben bei der Ermittlung der anrechenbaren Kosten unberücksichtigt. Eventueller Mehraufwand des Auftragnehmers wegen einer ggf. erforderlichen technischen und/oder gestalterischen Mitverarbeitung vorhandener Bausubstanz hat der Auftragnehmer bei der Bemessung des von ihm angebotenen Auf- oder Abschlags auf das maßgebliche Tafelhonorar (vgl. Ziffer 7.1) zu berücksichtigen. </t>
  </si>
  <si>
    <t>ggf. Reduzierung des Angebots der Leistungsphasen in Anlehnung nach Siemon durch Leistungserbringung durch Auftraggeber (AG).</t>
  </si>
  <si>
    <t>+</t>
  </si>
  <si>
    <t>=</t>
  </si>
  <si>
    <t xml:space="preserve">Grundhonorar </t>
  </si>
  <si>
    <t>Leistungsphase</t>
  </si>
  <si>
    <t>Grundlage für gegebenfalls erforderlich werdende Mehrleistungen:</t>
  </si>
  <si>
    <t>Netto Stundensatz
(€)</t>
  </si>
  <si>
    <t>Das Honorar für gegebenfalls erforderlich werdende Mehrleistungen des Auftragnehmers bedarf der separaten schriftlichen Vereinbarung und wird vom Auftragnehmer zu folgenden Stundensätzen angeboten:</t>
  </si>
  <si>
    <t>zzgl. der zum Zeitpunkt der Angebotsabgabe geltenden MwSt.</t>
  </si>
  <si>
    <t>Besondere Leistungen</t>
  </si>
  <si>
    <t>Gesamthonorar, brutto</t>
  </si>
  <si>
    <t>Gesamthonorar, netto</t>
  </si>
  <si>
    <r>
      <rPr>
        <b/>
        <sz val="11"/>
        <color theme="1"/>
        <rFont val="Arial"/>
        <family val="2"/>
      </rPr>
      <t>Auf- oder Abschlag</t>
    </r>
    <r>
      <rPr>
        <b/>
        <vertAlign val="superscript"/>
        <sz val="11"/>
        <color theme="1"/>
        <rFont val="Arial"/>
        <family val="2"/>
      </rPr>
      <t xml:space="preserve">*2)
</t>
    </r>
    <r>
      <rPr>
        <sz val="11"/>
        <color theme="1"/>
        <rFont val="Arial"/>
        <family val="2"/>
      </rPr>
      <t xml:space="preserve">auf das maßgebliche Tafelhonorar (%) inklusive Berücksichtigung etwaiger Auf- und Abschläge zur mitzuverarbeitenden Bausubstanz gemäß Anmerkung </t>
    </r>
  </si>
  <si>
    <t>III</t>
  </si>
  <si>
    <t>Objekt:</t>
  </si>
  <si>
    <t xml:space="preserve">daraus folgendes Referenzhonorar (€, netto) </t>
  </si>
  <si>
    <t>Restlicher Technikanteil KG 400</t>
  </si>
  <si>
    <t>Objektüberwachung und Dokumentation</t>
  </si>
  <si>
    <t>Kostengruppen:</t>
  </si>
  <si>
    <r>
      <t xml:space="preserve">vorläufige Kostenberechnung </t>
    </r>
    <r>
      <rPr>
        <b/>
        <sz val="11"/>
        <color theme="1"/>
        <rFont val="Arial"/>
        <family val="2"/>
      </rPr>
      <t>KG 300 gemäß Anlage</t>
    </r>
    <r>
      <rPr>
        <sz val="11"/>
        <color theme="1"/>
        <rFont val="Arial"/>
        <family val="2"/>
      </rPr>
      <t xml:space="preserve"> - §33 HOAI 2021 </t>
    </r>
  </si>
  <si>
    <r>
      <t xml:space="preserve">vorläufige Kostenberechnung </t>
    </r>
    <r>
      <rPr>
        <b/>
        <sz val="11"/>
        <color theme="1"/>
        <rFont val="Arial"/>
        <family val="2"/>
      </rPr>
      <t>KG 400 gemäß Anlage</t>
    </r>
    <r>
      <rPr>
        <sz val="11"/>
        <color theme="1"/>
        <rFont val="Arial"/>
        <family val="2"/>
      </rPr>
      <t xml:space="preserve"> - §33 HOAI 2021</t>
    </r>
  </si>
  <si>
    <t>Grundhonorar gesamt</t>
  </si>
  <si>
    <r>
      <t xml:space="preserve">Grundleistungen KG 300 Bauabschnitt </t>
    </r>
    <r>
      <rPr>
        <b/>
        <sz val="11"/>
        <color theme="1"/>
        <rFont val="Times New Roman"/>
        <family val="1"/>
      </rPr>
      <t xml:space="preserve"> II.</t>
    </r>
  </si>
  <si>
    <t>Honorar Besondere Leistungen (inkl. Nebenkosten)</t>
  </si>
  <si>
    <t>Vorgabe des Auftraggebers zur maximalen Honorar-pauschale (inkl. NK)</t>
  </si>
  <si>
    <t>Honorarpauschale
(inkl. NK)</t>
  </si>
  <si>
    <t>LP 0</t>
  </si>
  <si>
    <r>
      <t xml:space="preserve">Stundensatz für </t>
    </r>
    <r>
      <rPr>
        <b/>
        <sz val="11"/>
        <color theme="1"/>
        <rFont val="Arial"/>
        <family val="2"/>
      </rPr>
      <t>Schreibkräfte und sonstige Hilfskräfte</t>
    </r>
    <r>
      <rPr>
        <sz val="11"/>
        <color theme="1"/>
        <rFont val="Arial"/>
        <family val="2"/>
      </rPr>
      <t xml:space="preserve"> inkl. Nebenkosten</t>
    </r>
  </si>
  <si>
    <r>
      <t xml:space="preserve">Stundensatz für </t>
    </r>
    <r>
      <rPr>
        <b/>
        <sz val="11"/>
        <color theme="1"/>
        <rFont val="Arial"/>
        <family val="2"/>
      </rPr>
      <t>Techniker:innen/Meister:innen</t>
    </r>
    <r>
      <rPr>
        <sz val="11"/>
        <color theme="1"/>
        <rFont val="Arial"/>
        <family val="2"/>
      </rPr>
      <t xml:space="preserve"> inkl. Nebenkosten</t>
    </r>
  </si>
  <si>
    <r>
      <t xml:space="preserve">Stundensatz für </t>
    </r>
    <r>
      <rPr>
        <b/>
        <sz val="11"/>
        <color theme="1"/>
        <rFont val="Arial"/>
        <family val="2"/>
      </rPr>
      <t xml:space="preserve">technische Zeichner:innen und sonstige technische Fachkräfte </t>
    </r>
    <r>
      <rPr>
        <sz val="11"/>
        <color theme="1"/>
        <rFont val="Arial"/>
        <family val="2"/>
      </rPr>
      <t>inkl. Nebenkosten</t>
    </r>
  </si>
  <si>
    <t>vor Beginn</t>
  </si>
  <si>
    <t>Grundlagenermittlung</t>
  </si>
  <si>
    <r>
      <rPr>
        <b/>
        <sz val="11"/>
        <color theme="1"/>
        <rFont val="Arial"/>
        <family val="2"/>
      </rPr>
      <t>Umbau-/ Modernisierungszuschlag</t>
    </r>
    <r>
      <rPr>
        <sz val="11"/>
        <color theme="1"/>
        <rFont val="Arial"/>
        <family val="2"/>
      </rPr>
      <t xml:space="preserve"> in %:</t>
    </r>
  </si>
  <si>
    <r>
      <t xml:space="preserve">Stundensatz für </t>
    </r>
    <r>
      <rPr>
        <b/>
        <sz val="11"/>
        <rFont val="Arial"/>
        <family val="2"/>
      </rPr>
      <t xml:space="preserve">projektleitende Ingenieur:innen/Architekt:innen </t>
    </r>
    <r>
      <rPr>
        <sz val="11"/>
        <rFont val="Arial"/>
        <family val="2"/>
      </rPr>
      <t>inkl. Nebenkosten</t>
    </r>
  </si>
  <si>
    <r>
      <t>Stundensatz für</t>
    </r>
    <r>
      <rPr>
        <b/>
        <sz val="11"/>
        <rFont val="Arial"/>
        <family val="2"/>
      </rPr>
      <t xml:space="preserve"> mitarbeitende Ingenieur:innen/Architekt:innen</t>
    </r>
    <r>
      <rPr>
        <sz val="11"/>
        <rFont val="Arial"/>
        <family val="2"/>
      </rPr>
      <t xml:space="preserve"> inkl. Nebenkosten</t>
    </r>
  </si>
  <si>
    <t>1</t>
  </si>
  <si>
    <t>2</t>
  </si>
  <si>
    <t>3</t>
  </si>
  <si>
    <t>4</t>
  </si>
  <si>
    <t>5</t>
  </si>
  <si>
    <t>6</t>
  </si>
  <si>
    <t>7</t>
  </si>
  <si>
    <t>8</t>
  </si>
  <si>
    <t>9</t>
  </si>
  <si>
    <t>Umbau-/ Modernisierungs-zuschlag</t>
  </si>
  <si>
    <t>Aufwand je nach Bedarf für die Einarbeitung in die durch den AG zur Verfügung gestellte Machbarkeitsstudie</t>
  </si>
  <si>
    <t>Glückaufhalle - Sanierung Hallenboden</t>
  </si>
  <si>
    <r>
      <rPr>
        <b/>
        <sz val="12"/>
        <rFont val="Arial"/>
        <family val="2"/>
      </rPr>
      <t>Glückauf Sporthalle</t>
    </r>
    <r>
      <rPr>
        <sz val="12"/>
        <rFont val="Arial"/>
        <family val="2"/>
      </rPr>
      <t xml:space="preserve">
Schachtstraße 6, 59077 Hamm</t>
    </r>
  </si>
  <si>
    <t>Bieter, die an der Erstellung der Machbarkeitsstudie beteiligt waren, können keinen Aufwand für die Besondere Leistung der Einarbeitung in das Projekt auf Grundlage dieser Planungsgrundlagen geltend machen.</t>
  </si>
  <si>
    <t>Offenes Verfahren der Stadt Hamm Nr. 2025-11/338
über die Planungsleistung „Objektplanung Gebäude“
Glückaufhalle – Sanierung des Hallenbodens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</si>
</sst>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2"/>
      <name val="Arial"/>
      <family val="2"/>
    </font>
    <font>
      <sz val="12"/>
      <color theme="1"/>
      <name val="Arial"/>
      <family val="2"/>
    </font>
    <font>
      <sz val="12"/>
      <name val="Arial"/>
      <family val="2"/>
    </font>
    <font>
      <sz val="10"/>
      <name val="Arial"/>
      <family val="2"/>
    </font>
    <font>
      <b/>
      <sz val="10"/>
      <name val="Arial"/>
      <family val="2"/>
    </font>
    <font>
      <sz val="11"/>
      <color theme="1"/>
      <name val="Arial"/>
      <family val="2"/>
    </font>
    <font>
      <b/>
      <sz val="14"/>
      <color theme="1"/>
      <name val="Arial"/>
      <family val="2"/>
    </font>
    <font>
      <b/>
      <vertAlign val="superscript"/>
      <sz val="12"/>
      <color theme="1"/>
      <name val="Arial"/>
      <family val="2"/>
    </font>
    <font>
      <b/>
      <vertAlign val="superscript"/>
      <sz val="11"/>
      <color theme="1"/>
      <name val="Arial"/>
      <family val="2"/>
    </font>
    <font>
      <b/>
      <sz val="12"/>
      <color theme="0"/>
      <name val="Arial"/>
      <family val="2"/>
    </font>
    <font>
      <sz val="12"/>
      <color theme="0"/>
      <name val="Arial"/>
      <family val="2"/>
    </font>
    <font>
      <b/>
      <sz val="12"/>
      <color theme="3"/>
      <name val="Arial"/>
      <family val="2"/>
    </font>
    <font>
      <b/>
      <sz val="11"/>
      <color theme="1"/>
      <name val="Times New Roman"/>
      <family val="1"/>
    </font>
    <font>
      <b/>
      <sz val="10"/>
      <color theme="1"/>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ck">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44" fontId="10" fillId="0" borderId="0" applyFont="0" applyFill="0" applyBorder="0" applyAlignment="0" applyProtection="0"/>
  </cellStyleXfs>
  <cellXfs count="191">
    <xf numFmtId="0" fontId="0" fillId="0" borderId="0" xfId="0"/>
    <xf numFmtId="0" fontId="0" fillId="0" borderId="0" xfId="0" applyFont="1" applyBorder="1" applyAlignment="1" applyProtection="1">
      <alignment vertical="center" wrapText="1"/>
    </xf>
    <xf numFmtId="0" fontId="0" fillId="0" borderId="0" xfId="0" applyProtection="1"/>
    <xf numFmtId="0" fontId="0" fillId="7" borderId="0" xfId="0" applyFont="1" applyFill="1" applyBorder="1" applyAlignment="1" applyProtection="1">
      <alignment vertical="center" wrapText="1"/>
    </xf>
    <xf numFmtId="0" fontId="0" fillId="7" borderId="0" xfId="0" applyFill="1" applyProtection="1"/>
    <xf numFmtId="10" fontId="4" fillId="3" borderId="10" xfId="0" applyNumberFormat="1" applyFont="1" applyFill="1" applyBorder="1" applyAlignment="1" applyProtection="1">
      <alignment horizontal="center" vertical="center"/>
      <protection locked="0"/>
    </xf>
    <xf numFmtId="0" fontId="0" fillId="0" borderId="18" xfId="0" applyFont="1" applyBorder="1" applyAlignment="1" applyProtection="1">
      <alignment vertical="center" wrapText="1"/>
    </xf>
    <xf numFmtId="0" fontId="0" fillId="0" borderId="16" xfId="0" applyFont="1" applyBorder="1" applyAlignment="1" applyProtection="1">
      <alignment vertical="center" wrapText="1"/>
    </xf>
    <xf numFmtId="10" fontId="4" fillId="3" borderId="3" xfId="0" applyNumberFormat="1" applyFont="1" applyFill="1" applyBorder="1" applyAlignment="1" applyProtection="1">
      <alignment horizontal="center" vertical="center" wrapText="1"/>
      <protection locked="0"/>
    </xf>
    <xf numFmtId="44" fontId="4" fillId="3" borderId="1" xfId="1" applyFont="1" applyFill="1" applyBorder="1" applyAlignment="1" applyProtection="1">
      <alignment horizontal="right" vertical="center"/>
      <protection locked="0"/>
    </xf>
    <xf numFmtId="44" fontId="3" fillId="3" borderId="1" xfId="1"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xf>
    <xf numFmtId="0" fontId="0" fillId="0" borderId="0" xfId="0" applyFill="1" applyBorder="1" applyProtection="1"/>
    <xf numFmtId="0" fontId="0" fillId="0" borderId="0" xfId="0" applyFont="1" applyFill="1" applyBorder="1" applyProtection="1"/>
    <xf numFmtId="10" fontId="3" fillId="0" borderId="2" xfId="0" applyNumberFormat="1" applyFont="1" applyFill="1" applyBorder="1" applyAlignment="1" applyProtection="1">
      <alignment horizontal="right" vertical="center"/>
    </xf>
    <xf numFmtId="0" fontId="0" fillId="0" borderId="0" xfId="0" applyFill="1" applyBorder="1" applyAlignment="1" applyProtection="1">
      <alignment horizontal="right"/>
    </xf>
    <xf numFmtId="0" fontId="0" fillId="0" borderId="0" xfId="0" applyFill="1" applyBorder="1" applyAlignment="1" applyProtection="1">
      <alignment horizontal="left" vertical="center" wrapText="1"/>
    </xf>
    <xf numFmtId="0" fontId="0" fillId="0" borderId="0" xfId="0" applyFill="1" applyBorder="1" applyAlignment="1" applyProtection="1"/>
    <xf numFmtId="0" fontId="1" fillId="0" borderId="1" xfId="0" applyFont="1" applyFill="1" applyBorder="1" applyAlignment="1" applyProtection="1">
      <alignment horizontal="center" vertical="center" wrapText="1"/>
    </xf>
    <xf numFmtId="164" fontId="0" fillId="0" borderId="0" xfId="0" applyNumberFormat="1" applyFill="1" applyBorder="1" applyProtection="1"/>
    <xf numFmtId="0" fontId="1" fillId="0" borderId="0" xfId="0" applyFont="1" applyFill="1" applyBorder="1" applyProtection="1"/>
    <xf numFmtId="0" fontId="4" fillId="5" borderId="1" xfId="0" applyFont="1" applyFill="1" applyBorder="1" applyAlignment="1" applyProtection="1">
      <alignment vertical="center"/>
    </xf>
    <xf numFmtId="44" fontId="4" fillId="5" borderId="5" xfId="1" applyFont="1" applyFill="1" applyBorder="1" applyAlignment="1" applyProtection="1">
      <alignment vertical="center"/>
    </xf>
    <xf numFmtId="164" fontId="0" fillId="0" borderId="0" xfId="0" applyNumberFormat="1" applyFont="1" applyFill="1" applyBorder="1" applyProtection="1"/>
    <xf numFmtId="9" fontId="0" fillId="0" borderId="3" xfId="0" applyNumberFormat="1" applyFont="1" applyFill="1" applyBorder="1" applyAlignment="1" applyProtection="1">
      <alignment vertical="center"/>
    </xf>
    <xf numFmtId="44" fontId="3" fillId="6" borderId="5" xfId="1" applyFont="1" applyFill="1" applyBorder="1" applyAlignment="1" applyProtection="1">
      <alignment vertical="center"/>
    </xf>
    <xf numFmtId="44" fontId="4" fillId="6" borderId="5" xfId="1" applyFont="1" applyFill="1" applyBorder="1" applyAlignment="1" applyProtection="1">
      <alignment vertical="center"/>
    </xf>
    <xf numFmtId="0" fontId="0" fillId="7" borderId="0" xfId="0" applyFill="1" applyBorder="1" applyAlignment="1" applyProtection="1">
      <alignment horizontal="left" vertical="center"/>
    </xf>
    <xf numFmtId="164" fontId="4" fillId="7" borderId="0" xfId="0" applyNumberFormat="1" applyFont="1" applyFill="1" applyBorder="1" applyAlignment="1" applyProtection="1">
      <alignment vertical="center"/>
    </xf>
    <xf numFmtId="0" fontId="4" fillId="8" borderId="0" xfId="0" applyFont="1" applyFill="1" applyBorder="1" applyAlignment="1" applyProtection="1">
      <alignment horizontal="center" vertical="center"/>
    </xf>
    <xf numFmtId="0" fontId="1" fillId="8" borderId="0" xfId="0" applyFont="1" applyFill="1" applyBorder="1" applyAlignment="1" applyProtection="1">
      <alignment horizontal="center" vertical="top" wrapText="1"/>
    </xf>
    <xf numFmtId="0" fontId="0" fillId="8" borderId="0" xfId="0" applyFill="1" applyBorder="1" applyProtection="1"/>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4" fillId="8" borderId="0" xfId="0" applyFont="1" applyFill="1" applyBorder="1" applyAlignment="1" applyProtection="1">
      <alignment horizontal="center" vertical="top" wrapText="1"/>
    </xf>
    <xf numFmtId="0" fontId="7" fillId="0" borderId="7" xfId="0" applyFont="1" applyFill="1" applyBorder="1" applyAlignment="1" applyProtection="1">
      <alignment horizontal="center" vertical="center"/>
    </xf>
    <xf numFmtId="0" fontId="7" fillId="0" borderId="7" xfId="0" applyFont="1" applyFill="1" applyBorder="1" applyAlignment="1" applyProtection="1">
      <alignment vertical="center"/>
    </xf>
    <xf numFmtId="10" fontId="7" fillId="0" borderId="7" xfId="0" applyNumberFormat="1" applyFont="1" applyFill="1" applyBorder="1" applyAlignment="1" applyProtection="1">
      <alignment vertical="center"/>
    </xf>
    <xf numFmtId="10" fontId="7" fillId="5" borderId="7" xfId="0" applyNumberFormat="1" applyFont="1" applyFill="1" applyBorder="1" applyAlignment="1" applyProtection="1">
      <alignment vertical="center"/>
    </xf>
    <xf numFmtId="164" fontId="7" fillId="8" borderId="0" xfId="0" applyNumberFormat="1" applyFont="1" applyFill="1" applyBorder="1" applyAlignment="1" applyProtection="1">
      <alignment horizontal="right" vertical="center"/>
    </xf>
    <xf numFmtId="0" fontId="6" fillId="8" borderId="0" xfId="0" applyFont="1" applyFill="1" applyBorder="1" applyProtection="1"/>
    <xf numFmtId="10" fontId="6" fillId="8" borderId="0" xfId="0" applyNumberFormat="1" applyFont="1" applyFill="1" applyBorder="1" applyProtection="1"/>
    <xf numFmtId="0" fontId="6" fillId="0" borderId="0" xfId="0" applyFont="1" applyFill="1" applyBorder="1" applyProtection="1"/>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vertical="center"/>
    </xf>
    <xf numFmtId="10" fontId="7" fillId="0" borderId="1" xfId="0" applyNumberFormat="1" applyFont="1" applyFill="1" applyBorder="1" applyAlignment="1" applyProtection="1">
      <alignment vertical="center"/>
    </xf>
    <xf numFmtId="10" fontId="7" fillId="5" borderId="1" xfId="0" applyNumberFormat="1" applyFont="1" applyFill="1" applyBorder="1" applyAlignment="1" applyProtection="1">
      <alignment vertical="center"/>
    </xf>
    <xf numFmtId="164" fontId="5" fillId="8" borderId="0" xfId="0" applyNumberFormat="1" applyFont="1" applyFill="1" applyBorder="1" applyAlignment="1" applyProtection="1">
      <alignment horizontal="right" vertical="center"/>
    </xf>
    <xf numFmtId="10" fontId="7" fillId="0" borderId="9" xfId="0" applyNumberFormat="1" applyFont="1" applyFill="1" applyBorder="1" applyAlignment="1" applyProtection="1">
      <alignment vertical="center"/>
    </xf>
    <xf numFmtId="10" fontId="7" fillId="5" borderId="9" xfId="0" applyNumberFormat="1" applyFont="1" applyFill="1" applyBorder="1" applyAlignment="1" applyProtection="1">
      <alignment vertical="center"/>
    </xf>
    <xf numFmtId="0" fontId="7" fillId="8" borderId="12" xfId="0" applyFont="1" applyFill="1" applyBorder="1" applyAlignment="1" applyProtection="1"/>
    <xf numFmtId="0" fontId="7" fillId="8" borderId="0" xfId="0" applyFont="1" applyFill="1" applyBorder="1" applyAlignment="1" applyProtection="1"/>
    <xf numFmtId="0" fontId="7" fillId="8" borderId="16" xfId="0" applyFont="1" applyFill="1" applyBorder="1" applyAlignment="1" applyProtection="1"/>
    <xf numFmtId="164" fontId="4" fillId="8" borderId="0" xfId="0" applyNumberFormat="1" applyFont="1" applyFill="1" applyBorder="1" applyAlignment="1" applyProtection="1">
      <alignment horizontal="center" vertical="center"/>
    </xf>
    <xf numFmtId="164" fontId="4" fillId="15" borderId="8" xfId="0" applyNumberFormat="1" applyFont="1" applyFill="1" applyBorder="1" applyAlignment="1" applyProtection="1">
      <alignment horizontal="right" vertical="center"/>
    </xf>
    <xf numFmtId="164" fontId="4" fillId="8" borderId="13" xfId="0" applyNumberFormat="1" applyFont="1" applyFill="1" applyBorder="1" applyAlignment="1" applyProtection="1">
      <alignment horizontal="center" vertical="center"/>
    </xf>
    <xf numFmtId="0" fontId="0" fillId="0" borderId="18" xfId="0" applyFont="1" applyFill="1" applyBorder="1" applyAlignment="1" applyProtection="1">
      <alignment horizontal="left" vertical="top" wrapText="1"/>
    </xf>
    <xf numFmtId="0" fontId="0" fillId="0" borderId="0" xfId="0" applyFill="1" applyBorder="1" applyAlignment="1" applyProtection="1">
      <alignment horizontal="left" vertical="top"/>
    </xf>
    <xf numFmtId="0" fontId="0" fillId="0" borderId="17" xfId="0" applyFont="1" applyFill="1" applyBorder="1" applyAlignment="1" applyProtection="1">
      <alignment horizontal="left" vertical="top" wrapText="1"/>
    </xf>
    <xf numFmtId="2" fontId="0" fillId="0" borderId="0" xfId="0" applyNumberFormat="1" applyFill="1" applyBorder="1" applyProtection="1"/>
    <xf numFmtId="0" fontId="3" fillId="0" borderId="0" xfId="0" applyFont="1" applyFill="1" applyBorder="1" applyProtection="1"/>
    <xf numFmtId="44" fontId="1" fillId="11" borderId="8" xfId="0" applyNumberFormat="1" applyFont="1" applyFill="1" applyBorder="1" applyProtection="1"/>
    <xf numFmtId="164" fontId="7" fillId="13" borderId="1" xfId="0" applyNumberFormat="1" applyFont="1" applyFill="1" applyBorder="1" applyAlignment="1" applyProtection="1">
      <alignment horizontal="right" vertical="center"/>
    </xf>
    <xf numFmtId="0" fontId="7" fillId="13" borderId="7" xfId="0" applyFont="1" applyFill="1" applyBorder="1" applyAlignment="1" applyProtection="1"/>
    <xf numFmtId="164" fontId="7" fillId="13" borderId="7" xfId="0" applyNumberFormat="1" applyFont="1" applyFill="1" applyBorder="1" applyAlignment="1" applyProtection="1">
      <alignment horizontal="right" vertical="center"/>
    </xf>
    <xf numFmtId="164" fontId="4" fillId="14" borderId="8" xfId="0" applyNumberFormat="1" applyFont="1" applyFill="1" applyBorder="1" applyAlignment="1" applyProtection="1">
      <alignment horizontal="right" vertical="center"/>
    </xf>
    <xf numFmtId="164" fontId="3" fillId="2" borderId="3" xfId="0" applyNumberFormat="1" applyFont="1" applyFill="1" applyBorder="1" applyAlignment="1" applyProtection="1">
      <alignment horizontal="right" vertical="center"/>
    </xf>
    <xf numFmtId="164" fontId="4" fillId="12" borderId="3" xfId="0" applyNumberFormat="1" applyFont="1" applyFill="1" applyBorder="1" applyAlignment="1" applyProtection="1">
      <alignment horizontal="right" vertical="center"/>
    </xf>
    <xf numFmtId="164" fontId="3" fillId="0" borderId="3" xfId="0" applyNumberFormat="1" applyFont="1" applyFill="1" applyBorder="1" applyAlignment="1" applyProtection="1">
      <alignment horizontal="right" vertical="center"/>
    </xf>
    <xf numFmtId="164" fontId="5" fillId="16" borderId="0" xfId="0" applyNumberFormat="1" applyFont="1" applyFill="1" applyBorder="1" applyAlignment="1" applyProtection="1">
      <alignment horizontal="right" vertical="center"/>
    </xf>
    <xf numFmtId="164" fontId="4" fillId="13" borderId="19" xfId="0" applyNumberFormat="1" applyFont="1" applyFill="1" applyBorder="1" applyAlignment="1" applyProtection="1">
      <alignment vertical="center"/>
    </xf>
    <xf numFmtId="0" fontId="7" fillId="0" borderId="9" xfId="0" applyFont="1" applyFill="1" applyBorder="1" applyAlignment="1" applyProtection="1">
      <alignment horizontal="center" vertical="center"/>
    </xf>
    <xf numFmtId="0" fontId="7" fillId="0" borderId="9" xfId="0" applyFont="1" applyFill="1" applyBorder="1" applyAlignment="1" applyProtection="1">
      <alignment vertical="center"/>
    </xf>
    <xf numFmtId="49" fontId="5" fillId="0" borderId="1" xfId="0" applyNumberFormat="1" applyFont="1" applyFill="1" applyBorder="1" applyAlignment="1" applyProtection="1">
      <alignment horizontal="center" vertical="center"/>
    </xf>
    <xf numFmtId="164" fontId="7" fillId="13" borderId="11" xfId="0" applyNumberFormat="1" applyFont="1" applyFill="1" applyBorder="1" applyAlignment="1" applyProtection="1">
      <alignment horizontal="right" vertical="center"/>
    </xf>
    <xf numFmtId="10" fontId="16" fillId="7" borderId="7" xfId="0" applyNumberFormat="1" applyFont="1" applyFill="1" applyBorder="1" applyAlignment="1" applyProtection="1">
      <alignment vertical="center"/>
    </xf>
    <xf numFmtId="0" fontId="6" fillId="6" borderId="1" xfId="0" applyFont="1" applyFill="1" applyBorder="1" applyProtection="1"/>
    <xf numFmtId="164" fontId="7" fillId="6" borderId="1" xfId="0" applyNumberFormat="1" applyFont="1" applyFill="1" applyBorder="1" applyAlignment="1" applyProtection="1">
      <alignment horizontal="right" vertical="center"/>
    </xf>
    <xf numFmtId="164" fontId="2" fillId="17" borderId="1" xfId="1" applyNumberFormat="1" applyFont="1" applyFill="1" applyBorder="1" applyProtection="1"/>
    <xf numFmtId="0" fontId="2" fillId="8" borderId="1" xfId="0" applyFont="1" applyFill="1" applyBorder="1" applyProtection="1"/>
    <xf numFmtId="164" fontId="2" fillId="9" borderId="1" xfId="1" applyNumberFormat="1" applyFont="1" applyFill="1" applyBorder="1" applyAlignment="1" applyProtection="1">
      <alignment vertical="center"/>
    </xf>
    <xf numFmtId="0" fontId="18" fillId="0" borderId="0" xfId="0" applyFont="1" applyAlignment="1" applyProtection="1">
      <alignment horizontal="center" vertical="center"/>
    </xf>
    <xf numFmtId="0" fontId="9" fillId="4" borderId="7" xfId="0" applyFont="1" applyFill="1" applyBorder="1" applyAlignment="1" applyProtection="1">
      <alignment horizontal="center" vertical="center" wrapText="1"/>
    </xf>
    <xf numFmtId="49" fontId="8" fillId="5" borderId="1" xfId="0" applyNumberFormat="1" applyFont="1" applyFill="1" applyBorder="1" applyAlignment="1" applyProtection="1">
      <alignment horizontal="center" vertical="center" wrapText="1"/>
    </xf>
    <xf numFmtId="44" fontId="0" fillId="0" borderId="0" xfId="0" applyNumberFormat="1" applyFont="1" applyFill="1" applyBorder="1" applyProtection="1"/>
    <xf numFmtId="0" fontId="0" fillId="0" borderId="12" xfId="0" applyFill="1" applyBorder="1" applyAlignment="1" applyProtection="1">
      <alignment horizontal="center"/>
    </xf>
    <xf numFmtId="0" fontId="0" fillId="0" borderId="0" xfId="0" applyFill="1" applyBorder="1" applyAlignment="1" applyProtection="1">
      <alignment horizontal="center"/>
    </xf>
    <xf numFmtId="164" fontId="7" fillId="19" borderId="1" xfId="0" applyNumberFormat="1" applyFont="1" applyFill="1" applyBorder="1" applyAlignment="1" applyProtection="1">
      <alignment horizontal="right" vertical="center"/>
    </xf>
    <xf numFmtId="0" fontId="6" fillId="19" borderId="11" xfId="0" applyFont="1" applyFill="1" applyBorder="1" applyProtection="1"/>
    <xf numFmtId="164" fontId="4" fillId="20" borderId="8" xfId="0" applyNumberFormat="1" applyFont="1" applyFill="1" applyBorder="1" applyAlignment="1" applyProtection="1">
      <alignment horizontal="right" vertical="center"/>
    </xf>
    <xf numFmtId="0" fontId="9" fillId="0" borderId="7" xfId="0" applyFont="1" applyFill="1" applyBorder="1" applyAlignment="1" applyProtection="1">
      <alignment horizontal="center" vertical="center"/>
    </xf>
    <xf numFmtId="0" fontId="8" fillId="5" borderId="1" xfId="0" applyFont="1" applyFill="1" applyBorder="1" applyAlignment="1" applyProtection="1">
      <alignment horizontal="left" vertical="center"/>
    </xf>
    <xf numFmtId="0" fontId="3" fillId="0" borderId="15" xfId="0" applyFont="1" applyFill="1" applyBorder="1" applyAlignment="1" applyProtection="1">
      <alignment horizontal="right" vertical="center" wrapText="1"/>
    </xf>
    <xf numFmtId="0" fontId="3" fillId="0" borderId="2" xfId="0" applyFont="1" applyFill="1" applyBorder="1" applyAlignment="1" applyProtection="1">
      <alignment horizontal="right" vertical="center" wrapText="1"/>
    </xf>
    <xf numFmtId="0" fontId="3" fillId="0" borderId="3" xfId="0" applyFont="1" applyFill="1" applyBorder="1" applyAlignment="1" applyProtection="1">
      <alignment horizontal="right" vertical="center" wrapText="1"/>
    </xf>
    <xf numFmtId="0" fontId="0" fillId="0" borderId="15" xfId="0" applyFont="1" applyFill="1" applyBorder="1" applyAlignment="1" applyProtection="1">
      <alignment horizontal="right" vertical="center" wrapText="1"/>
    </xf>
    <xf numFmtId="0" fontId="0" fillId="0" borderId="2" xfId="0" applyFont="1" applyFill="1" applyBorder="1" applyAlignment="1" applyProtection="1">
      <alignment horizontal="right" vertical="center" wrapText="1"/>
    </xf>
    <xf numFmtId="0" fontId="0" fillId="0" borderId="3" xfId="0" applyFont="1" applyFill="1" applyBorder="1" applyAlignment="1" applyProtection="1">
      <alignment horizontal="right" vertical="center" wrapText="1"/>
    </xf>
    <xf numFmtId="0" fontId="11" fillId="0"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xf>
    <xf numFmtId="0" fontId="0" fillId="3" borderId="1" xfId="0" applyFill="1" applyBorder="1" applyAlignment="1" applyProtection="1">
      <alignment horizontal="lef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xf numFmtId="0" fontId="2" fillId="7" borderId="1" xfId="0" applyFont="1" applyFill="1" applyBorder="1" applyAlignment="1" applyProtection="1">
      <alignment vertical="center"/>
    </xf>
    <xf numFmtId="0" fontId="0" fillId="7" borderId="1" xfId="0" applyFill="1" applyBorder="1" applyAlignment="1" applyProtection="1"/>
    <xf numFmtId="0" fontId="4" fillId="3"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xf>
    <xf numFmtId="0" fontId="0" fillId="5" borderId="15" xfId="0" applyFill="1" applyBorder="1" applyAlignment="1" applyProtection="1">
      <alignment horizontal="left" vertical="center"/>
    </xf>
    <xf numFmtId="0" fontId="0" fillId="5" borderId="2" xfId="0" applyFill="1" applyBorder="1" applyAlignment="1" applyProtection="1">
      <alignment horizontal="left" vertical="center"/>
    </xf>
    <xf numFmtId="0" fontId="0" fillId="5" borderId="3" xfId="0" applyFill="1" applyBorder="1" applyAlignment="1" applyProtection="1">
      <alignment horizontal="left" vertical="center"/>
    </xf>
    <xf numFmtId="0" fontId="0" fillId="0" borderId="15" xfId="0" applyFill="1" applyBorder="1" applyAlignment="1" applyProtection="1">
      <alignment horizontal="left" vertical="center"/>
    </xf>
    <xf numFmtId="0" fontId="0" fillId="0" borderId="2" xfId="0" applyFill="1" applyBorder="1" applyAlignment="1" applyProtection="1">
      <alignment horizontal="left" vertical="center"/>
    </xf>
    <xf numFmtId="0" fontId="0" fillId="0" borderId="3" xfId="0" applyFill="1" applyBorder="1" applyAlignment="1" applyProtection="1">
      <alignment horizontal="left" vertical="center"/>
    </xf>
    <xf numFmtId="0" fontId="5"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1" fillId="2" borderId="15" xfId="0" applyFont="1" applyFill="1" applyBorder="1" applyAlignment="1" applyProtection="1">
      <alignment horizontal="right" vertical="center" wrapText="1"/>
    </xf>
    <xf numFmtId="0" fontId="1" fillId="2" borderId="2" xfId="0" applyFont="1" applyFill="1" applyBorder="1" applyAlignment="1" applyProtection="1">
      <alignment horizontal="right" vertical="center" wrapText="1"/>
    </xf>
    <xf numFmtId="0" fontId="0" fillId="0" borderId="1" xfId="0" applyFont="1" applyFill="1" applyBorder="1" applyAlignment="1" applyProtection="1">
      <alignment vertical="center" wrapText="1"/>
    </xf>
    <xf numFmtId="0" fontId="0" fillId="0" borderId="1" xfId="0" applyFont="1" applyFill="1" applyBorder="1" applyAlignment="1" applyProtection="1"/>
    <xf numFmtId="0" fontId="1" fillId="0" borderId="15"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4" fillId="16" borderId="0" xfId="0" applyFont="1" applyFill="1" applyBorder="1" applyAlignment="1" applyProtection="1">
      <alignment horizontal="right" vertical="center" wrapText="1"/>
    </xf>
    <xf numFmtId="0" fontId="15" fillId="16" borderId="0" xfId="0" applyFont="1" applyFill="1" applyBorder="1" applyAlignment="1" applyProtection="1">
      <alignment horizontal="right" vertical="center" wrapText="1"/>
    </xf>
    <xf numFmtId="0" fontId="1" fillId="12" borderId="15" xfId="0" applyFont="1" applyFill="1" applyBorder="1" applyAlignment="1" applyProtection="1">
      <alignment horizontal="right" vertical="center" wrapText="1"/>
    </xf>
    <xf numFmtId="0" fontId="0" fillId="12" borderId="2" xfId="0" applyFill="1" applyBorder="1" applyAlignment="1" applyProtection="1">
      <alignment horizontal="right" vertical="center" wrapText="1"/>
    </xf>
    <xf numFmtId="0" fontId="2" fillId="12" borderId="1" xfId="0" applyFont="1" applyFill="1" applyBorder="1" applyAlignment="1" applyProtection="1">
      <alignment vertical="center"/>
    </xf>
    <xf numFmtId="0" fontId="6" fillId="12" borderId="1" xfId="0" applyFont="1" applyFill="1" applyBorder="1" applyAlignment="1" applyProtection="1">
      <alignment vertical="center"/>
    </xf>
    <xf numFmtId="0" fontId="1" fillId="18" borderId="1"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 fillId="0" borderId="23" xfId="0" applyFont="1" applyFill="1" applyBorder="1" applyAlignment="1" applyProtection="1">
      <alignment horizontal="left"/>
    </xf>
    <xf numFmtId="0" fontId="1" fillId="0" borderId="21" xfId="0" applyFont="1" applyFill="1" applyBorder="1" applyAlignment="1" applyProtection="1">
      <alignment horizontal="left"/>
    </xf>
    <xf numFmtId="0" fontId="1" fillId="0" borderId="22" xfId="0" applyFont="1" applyFill="1" applyBorder="1" applyAlignment="1" applyProtection="1">
      <alignment horizontal="left"/>
    </xf>
    <xf numFmtId="0" fontId="0" fillId="0" borderId="0" xfId="0" applyFont="1" applyFill="1" applyBorder="1" applyAlignment="1" applyProtection="1">
      <alignment horizontal="left" vertical="top" wrapText="1"/>
    </xf>
    <xf numFmtId="0" fontId="0" fillId="0" borderId="16" xfId="0" applyFont="1" applyFill="1" applyBorder="1" applyAlignment="1" applyProtection="1">
      <alignment horizontal="left" vertical="top" wrapText="1"/>
    </xf>
    <xf numFmtId="0" fontId="0" fillId="0" borderId="14" xfId="0" applyFont="1" applyFill="1" applyBorder="1" applyAlignment="1" applyProtection="1">
      <alignment horizontal="left" vertical="top" wrapText="1"/>
    </xf>
    <xf numFmtId="0" fontId="0" fillId="0" borderId="24" xfId="0" applyFont="1" applyFill="1" applyBorder="1" applyAlignment="1" applyProtection="1">
      <alignment horizontal="left" vertical="top" wrapText="1"/>
    </xf>
    <xf numFmtId="0" fontId="1" fillId="0" borderId="19" xfId="0" applyFont="1" applyFill="1" applyBorder="1" applyAlignment="1" applyProtection="1">
      <alignment horizontal="right" vertical="center"/>
    </xf>
    <xf numFmtId="0" fontId="0" fillId="0" borderId="19" xfId="0" applyFont="1" applyFill="1" applyBorder="1" applyAlignment="1" applyProtection="1">
      <alignment horizontal="right" vertical="center"/>
    </xf>
    <xf numFmtId="0" fontId="2" fillId="8" borderId="0"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4" fillId="14" borderId="9" xfId="0" applyFont="1" applyFill="1" applyBorder="1" applyAlignment="1" applyProtection="1">
      <alignment horizontal="center" vertical="center" wrapText="1"/>
    </xf>
    <xf numFmtId="0" fontId="4" fillId="14" borderId="7"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1" fillId="9" borderId="1" xfId="0" applyFont="1" applyFill="1" applyBorder="1" applyAlignment="1" applyProtection="1">
      <alignment horizontal="center" vertical="center" wrapText="1"/>
    </xf>
    <xf numFmtId="0" fontId="0" fillId="0" borderId="20" xfId="0" applyFont="1" applyFill="1" applyBorder="1" applyAlignment="1" applyProtection="1">
      <alignment horizontal="right" vertical="center" wrapText="1"/>
    </xf>
    <xf numFmtId="0" fontId="0" fillId="0" borderId="21" xfId="0" applyFont="1" applyFill="1" applyBorder="1" applyAlignment="1" applyProtection="1">
      <alignment horizontal="right" vertical="center"/>
    </xf>
    <xf numFmtId="0" fontId="0" fillId="0" borderId="22" xfId="0" applyFont="1" applyFill="1" applyBorder="1" applyAlignment="1" applyProtection="1">
      <alignment horizontal="right" vertical="center"/>
    </xf>
    <xf numFmtId="0" fontId="2" fillId="7" borderId="15" xfId="0" applyFont="1" applyFill="1" applyBorder="1" applyAlignment="1" applyProtection="1">
      <alignment horizontal="right" vertical="center"/>
    </xf>
    <xf numFmtId="0" fontId="2" fillId="7" borderId="2" xfId="0" applyFont="1" applyFill="1" applyBorder="1" applyAlignment="1" applyProtection="1">
      <alignment horizontal="right" vertical="center"/>
    </xf>
    <xf numFmtId="0" fontId="2" fillId="7" borderId="3" xfId="0" applyFont="1" applyFill="1" applyBorder="1" applyAlignment="1" applyProtection="1">
      <alignment horizontal="right" vertical="center"/>
    </xf>
    <xf numFmtId="0" fontId="1" fillId="0" borderId="17"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0" fillId="0" borderId="15" xfId="0" applyFont="1" applyBorder="1" applyAlignment="1" applyProtection="1">
      <alignment horizontal="right" vertical="center" wrapText="1"/>
    </xf>
    <xf numFmtId="0" fontId="0" fillId="0" borderId="2" xfId="0" applyFont="1" applyBorder="1" applyAlignment="1" applyProtection="1">
      <alignment horizontal="right" vertical="center" wrapText="1"/>
    </xf>
    <xf numFmtId="0" fontId="0" fillId="0" borderId="3" xfId="0" applyFont="1" applyBorder="1" applyAlignment="1" applyProtection="1">
      <alignment horizontal="right"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xf>
    <xf numFmtId="0" fontId="0" fillId="5" borderId="1" xfId="0" applyFont="1" applyFill="1" applyBorder="1" applyAlignment="1" applyProtection="1">
      <alignment horizontal="right" vertical="center"/>
    </xf>
    <xf numFmtId="0" fontId="0" fillId="5" borderId="1" xfId="0" applyFont="1" applyFill="1" applyBorder="1" applyAlignment="1" applyProtection="1">
      <alignment horizontal="right"/>
    </xf>
    <xf numFmtId="0" fontId="0" fillId="0" borderId="6" xfId="0" applyFont="1" applyFill="1" applyBorder="1" applyAlignment="1" applyProtection="1">
      <alignment horizontal="right" vertical="center"/>
    </xf>
    <xf numFmtId="0" fontId="0" fillId="0" borderId="2" xfId="0" applyFont="1" applyFill="1" applyBorder="1" applyAlignment="1" applyProtection="1">
      <alignment horizontal="right" vertical="center"/>
    </xf>
    <xf numFmtId="0" fontId="0" fillId="0" borderId="3" xfId="0" applyFont="1" applyFill="1" applyBorder="1" applyAlignment="1" applyProtection="1">
      <alignment horizontal="right" vertical="center"/>
    </xf>
    <xf numFmtId="0" fontId="0" fillId="5" borderId="6" xfId="0" applyFont="1" applyFill="1" applyBorder="1" applyAlignment="1" applyProtection="1">
      <alignment horizontal="right" vertical="center"/>
    </xf>
    <xf numFmtId="0" fontId="0" fillId="5" borderId="2" xfId="0" applyFont="1" applyFill="1" applyBorder="1" applyAlignment="1" applyProtection="1">
      <alignment horizontal="right" vertical="center"/>
    </xf>
    <xf numFmtId="0" fontId="0" fillId="5" borderId="3" xfId="0" applyFont="1" applyFill="1" applyBorder="1" applyAlignment="1" applyProtection="1">
      <alignment horizontal="right" vertical="center"/>
    </xf>
    <xf numFmtId="0" fontId="0" fillId="5" borderId="4" xfId="0" applyFont="1" applyFill="1" applyBorder="1" applyAlignment="1" applyProtection="1">
      <alignment horizontal="right" vertical="center"/>
    </xf>
    <xf numFmtId="0" fontId="11" fillId="0" borderId="14" xfId="0" applyFont="1" applyBorder="1" applyAlignment="1" applyProtection="1">
      <alignment horizontal="center" vertical="center" wrapText="1"/>
    </xf>
    <xf numFmtId="0" fontId="11" fillId="0" borderId="14" xfId="0" applyFont="1" applyBorder="1" applyAlignment="1" applyProtection="1">
      <alignment horizontal="center" vertical="center"/>
    </xf>
    <xf numFmtId="0" fontId="4" fillId="4" borderId="15"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0" fillId="3" borderId="15" xfId="0" applyFill="1" applyBorder="1" applyAlignment="1" applyProtection="1">
      <alignment horizontal="left" vertical="center"/>
    </xf>
    <xf numFmtId="0" fontId="0" fillId="3" borderId="2" xfId="0" applyFill="1" applyBorder="1" applyAlignment="1" applyProtection="1">
      <alignment horizontal="left" vertical="center"/>
    </xf>
    <xf numFmtId="0" fontId="0" fillId="3" borderId="3" xfId="0" applyFill="1" applyBorder="1" applyAlignment="1" applyProtection="1">
      <alignment horizontal="left" vertical="center"/>
    </xf>
    <xf numFmtId="0" fontId="0" fillId="5" borderId="1" xfId="0" applyFill="1" applyBorder="1" applyAlignment="1" applyProtection="1">
      <alignment horizontal="left" vertical="center"/>
    </xf>
    <xf numFmtId="0" fontId="0" fillId="0" borderId="1" xfId="0" applyFill="1" applyBorder="1" applyAlignment="1" applyProtection="1">
      <alignment horizontal="left" vertical="center"/>
    </xf>
    <xf numFmtId="0" fontId="9" fillId="0" borderId="7" xfId="0" applyFont="1" applyFill="1" applyBorder="1" applyAlignment="1" applyProtection="1">
      <alignment horizontal="center" vertical="center"/>
    </xf>
    <xf numFmtId="0" fontId="9" fillId="0" borderId="17" xfId="0" applyFont="1" applyFill="1" applyBorder="1" applyAlignment="1" applyProtection="1">
      <alignment horizontal="center" vertical="center" wrapText="1"/>
    </xf>
    <xf numFmtId="0" fontId="9" fillId="0" borderId="24" xfId="0" applyFont="1" applyFill="1" applyBorder="1" applyAlignment="1" applyProtection="1">
      <alignment horizontal="center" vertical="center" wrapText="1"/>
    </xf>
    <xf numFmtId="0" fontId="8" fillId="5" borderId="1" xfId="0" applyFont="1" applyFill="1" applyBorder="1" applyAlignment="1" applyProtection="1">
      <alignment horizontal="left" vertical="center" wrapText="1"/>
    </xf>
    <xf numFmtId="0" fontId="8" fillId="5" borderId="1" xfId="0" applyFont="1" applyFill="1" applyBorder="1" applyAlignment="1" applyProtection="1">
      <alignment horizontal="left" vertical="center"/>
    </xf>
    <xf numFmtId="44" fontId="8" fillId="5" borderId="1" xfId="1" applyFont="1" applyFill="1" applyBorder="1" applyAlignment="1" applyProtection="1">
      <alignment horizontal="right" vertical="center" wrapText="1"/>
    </xf>
    <xf numFmtId="0" fontId="18" fillId="0" borderId="21"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center" vertical="center" wrapText="1"/>
    </xf>
  </cellXfs>
  <cellStyles count="2">
    <cellStyle name="Standard" xfId="0" builtinId="0"/>
    <cellStyle name="Währung"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topLeftCell="A5" zoomScale="85" zoomScaleNormal="85" zoomScalePageLayoutView="75" workbookViewId="0">
      <selection activeCell="D17" sqref="D17"/>
    </sheetView>
  </sheetViews>
  <sheetFormatPr baseColWidth="10" defaultColWidth="11" defaultRowHeight="14.25" x14ac:dyDescent="0.2"/>
  <cols>
    <col min="1" max="1" width="15.625" style="12" customWidth="1"/>
    <col min="2" max="2" width="61.625" style="12" customWidth="1"/>
    <col min="3" max="3" width="19" style="12" customWidth="1"/>
    <col min="4" max="4" width="23.625" style="12" customWidth="1"/>
    <col min="5" max="5" width="11" style="12"/>
    <col min="6" max="7" width="11.375" style="12" bestFit="1" customWidth="1"/>
    <col min="8" max="16384" width="11" style="12"/>
  </cols>
  <sheetData>
    <row r="1" spans="1:7" ht="70.5" customHeight="1" x14ac:dyDescent="0.2">
      <c r="A1" s="99" t="s">
        <v>84</v>
      </c>
      <c r="B1" s="99"/>
      <c r="C1" s="99"/>
      <c r="D1" s="99"/>
      <c r="E1" s="11"/>
      <c r="F1" s="11"/>
    </row>
    <row r="2" spans="1:7" ht="27" customHeight="1" x14ac:dyDescent="0.2">
      <c r="A2" s="100" t="s">
        <v>14</v>
      </c>
      <c r="B2" s="100"/>
      <c r="C2" s="100"/>
      <c r="D2" s="100"/>
    </row>
    <row r="3" spans="1:7" ht="30" customHeight="1" x14ac:dyDescent="0.25">
      <c r="A3" s="102" t="s">
        <v>16</v>
      </c>
      <c r="B3" s="103"/>
      <c r="C3" s="106"/>
      <c r="D3" s="106"/>
    </row>
    <row r="4" spans="1:7" ht="30" customHeight="1" x14ac:dyDescent="0.2">
      <c r="A4" s="104" t="s">
        <v>53</v>
      </c>
      <c r="B4" s="105"/>
      <c r="C4" s="107" t="s">
        <v>20</v>
      </c>
      <c r="D4" s="107"/>
    </row>
    <row r="5" spans="1:7" ht="30" customHeight="1" x14ac:dyDescent="0.2">
      <c r="A5" s="104" t="s">
        <v>0</v>
      </c>
      <c r="B5" s="105"/>
      <c r="C5" s="114" t="s">
        <v>81</v>
      </c>
      <c r="D5" s="114"/>
    </row>
    <row r="6" spans="1:7" s="13" customFormat="1" ht="51" customHeight="1" x14ac:dyDescent="0.2">
      <c r="A6" s="104" t="s">
        <v>49</v>
      </c>
      <c r="B6" s="105"/>
      <c r="C6" s="115" t="s">
        <v>82</v>
      </c>
      <c r="D6" s="116"/>
    </row>
    <row r="7" spans="1:7" ht="29.25" customHeight="1" x14ac:dyDescent="0.2">
      <c r="A7" s="86"/>
      <c r="B7" s="87"/>
      <c r="C7" s="87"/>
      <c r="D7" s="87"/>
      <c r="E7" s="87"/>
    </row>
    <row r="8" spans="1:7" ht="51" customHeight="1" x14ac:dyDescent="0.2">
      <c r="A8" s="117" t="str">
        <f>'Grundhonorar netto'!A19:M19</f>
        <v>Grundleistungen</v>
      </c>
      <c r="B8" s="118"/>
      <c r="C8" s="118"/>
      <c r="D8" s="67">
        <f>'Grundhonorar netto'!L32</f>
        <v>206474.16160000002</v>
      </c>
    </row>
    <row r="9" spans="1:7" ht="48" customHeight="1" x14ac:dyDescent="0.2">
      <c r="A9" s="117" t="s">
        <v>44</v>
      </c>
      <c r="B9" s="118"/>
      <c r="C9" s="118"/>
      <c r="D9" s="67">
        <f>'Besondere Leistungen netto'!H5</f>
        <v>0</v>
      </c>
    </row>
    <row r="10" spans="1:7" ht="30" customHeight="1" x14ac:dyDescent="0.2">
      <c r="A10" s="126" t="s">
        <v>46</v>
      </c>
      <c r="B10" s="127"/>
      <c r="C10" s="127"/>
      <c r="D10" s="68">
        <f>SUM(D8:D9)</f>
        <v>206474.16160000002</v>
      </c>
    </row>
    <row r="11" spans="1:7" ht="30" customHeight="1" x14ac:dyDescent="0.2">
      <c r="A11" s="96" t="s">
        <v>43</v>
      </c>
      <c r="B11" s="97"/>
      <c r="C11" s="14">
        <v>0.19</v>
      </c>
      <c r="D11" s="69">
        <f>D10*C11</f>
        <v>39230.090704000002</v>
      </c>
      <c r="G11" s="15"/>
    </row>
    <row r="12" spans="1:7" ht="30" customHeight="1" x14ac:dyDescent="0.2">
      <c r="A12" s="124" t="s">
        <v>45</v>
      </c>
      <c r="B12" s="125"/>
      <c r="C12" s="125"/>
      <c r="D12" s="70">
        <f>D10+D11</f>
        <v>245704.25230400002</v>
      </c>
    </row>
    <row r="13" spans="1:7" ht="24" customHeight="1" x14ac:dyDescent="0.2">
      <c r="A13" s="16"/>
      <c r="B13" s="17"/>
      <c r="C13" s="17"/>
      <c r="D13" s="17"/>
    </row>
    <row r="14" spans="1:7" ht="32.25" customHeight="1" x14ac:dyDescent="0.2">
      <c r="A14" s="128" t="s">
        <v>40</v>
      </c>
      <c r="B14" s="129"/>
      <c r="C14" s="129"/>
      <c r="D14" s="129"/>
    </row>
    <row r="15" spans="1:7" ht="42" customHeight="1" x14ac:dyDescent="0.2">
      <c r="A15" s="119" t="s">
        <v>42</v>
      </c>
      <c r="B15" s="120"/>
      <c r="C15" s="120"/>
      <c r="D15" s="120"/>
    </row>
    <row r="16" spans="1:7" ht="30" customHeight="1" x14ac:dyDescent="0.2">
      <c r="A16" s="121" t="s">
        <v>15</v>
      </c>
      <c r="B16" s="122"/>
      <c r="C16" s="123"/>
      <c r="D16" s="18" t="s">
        <v>41</v>
      </c>
    </row>
    <row r="17" spans="1:5" ht="30" customHeight="1" x14ac:dyDescent="0.2">
      <c r="A17" s="93" t="s">
        <v>68</v>
      </c>
      <c r="B17" s="94"/>
      <c r="C17" s="95"/>
      <c r="D17" s="10"/>
    </row>
    <row r="18" spans="1:5" ht="30" customHeight="1" x14ac:dyDescent="0.2">
      <c r="A18" s="93" t="s">
        <v>69</v>
      </c>
      <c r="B18" s="94"/>
      <c r="C18" s="95"/>
      <c r="D18" s="10"/>
    </row>
    <row r="19" spans="1:5" ht="30" customHeight="1" x14ac:dyDescent="0.2">
      <c r="A19" s="96" t="s">
        <v>63</v>
      </c>
      <c r="B19" s="97"/>
      <c r="C19" s="98"/>
      <c r="D19" s="10"/>
    </row>
    <row r="20" spans="1:5" ht="30" customHeight="1" x14ac:dyDescent="0.2">
      <c r="A20" s="96" t="s">
        <v>64</v>
      </c>
      <c r="B20" s="97"/>
      <c r="C20" s="98"/>
      <c r="D20" s="10"/>
      <c r="E20" s="19"/>
    </row>
    <row r="21" spans="1:5" ht="30" customHeight="1" x14ac:dyDescent="0.25">
      <c r="A21" s="96" t="s">
        <v>62</v>
      </c>
      <c r="B21" s="97"/>
      <c r="C21" s="98"/>
      <c r="D21" s="10"/>
      <c r="E21" s="20"/>
    </row>
    <row r="24" spans="1:5" x14ac:dyDescent="0.2">
      <c r="A24" s="101" t="s">
        <v>26</v>
      </c>
      <c r="B24" s="101"/>
      <c r="C24" s="101"/>
    </row>
    <row r="25" spans="1:5" x14ac:dyDescent="0.2">
      <c r="A25" s="108" t="s">
        <v>27</v>
      </c>
      <c r="B25" s="109"/>
      <c r="C25" s="110"/>
    </row>
    <row r="26" spans="1:5" x14ac:dyDescent="0.2">
      <c r="A26" s="111" t="s">
        <v>28</v>
      </c>
      <c r="B26" s="112"/>
      <c r="C26" s="113"/>
    </row>
  </sheetData>
  <sheetProtection algorithmName="SHA-512" hashValue="LqtCPjjdVfPK+Z+1VDYK69E3s5fCKKAphVa5Qu5KAKP5cgM+fXTjjxLXsdQbtplXPW2hiVUmH3HfhKXFDG+ZDg==" saltValue="OeYzgVlfvl/syoSHTqLO3w==" spinCount="100000" sheet="1" selectLockedCells="1"/>
  <mergeCells count="26">
    <mergeCell ref="A25:C25"/>
    <mergeCell ref="A26:C26"/>
    <mergeCell ref="A5:B5"/>
    <mergeCell ref="A6:B6"/>
    <mergeCell ref="C5:D5"/>
    <mergeCell ref="C6:D6"/>
    <mergeCell ref="A8:C8"/>
    <mergeCell ref="A9:C9"/>
    <mergeCell ref="A15:D15"/>
    <mergeCell ref="A16:C16"/>
    <mergeCell ref="A21:C21"/>
    <mergeCell ref="A20:C20"/>
    <mergeCell ref="A17:C17"/>
    <mergeCell ref="A12:C12"/>
    <mergeCell ref="A10:C10"/>
    <mergeCell ref="A14:D14"/>
    <mergeCell ref="A18:C18"/>
    <mergeCell ref="A19:C19"/>
    <mergeCell ref="A1:D1"/>
    <mergeCell ref="A2:D2"/>
    <mergeCell ref="A24:C24"/>
    <mergeCell ref="A11:B11"/>
    <mergeCell ref="A3:B3"/>
    <mergeCell ref="A4:B4"/>
    <mergeCell ref="C3:D3"/>
    <mergeCell ref="C4:D4"/>
  </mergeCells>
  <pageMargins left="0.70866141732283472" right="0.70866141732283472" top="0.78740157480314965" bottom="0.78740157480314965" header="0.31496062992125984" footer="0.31496062992125984"/>
  <pageSetup paperSize="9" scale="67" orientation="portrait" horizontalDpi="4294967293" verticalDpi="4294967293" r:id="rId1"/>
  <headerFooter>
    <oddFooter>&amp;C&amp;F&amp;R&amp;A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2768-A054-4C91-818D-AFFF4655E037}">
  <sheetPr>
    <pageSetUpPr fitToPage="1"/>
  </sheetPr>
  <dimension ref="A1:M47"/>
  <sheetViews>
    <sheetView zoomScale="85" zoomScaleNormal="85" zoomScaleSheetLayoutView="75" zoomScalePageLayoutView="85" workbookViewId="0">
      <selection activeCell="F16" sqref="F16"/>
    </sheetView>
  </sheetViews>
  <sheetFormatPr baseColWidth="10" defaultColWidth="11" defaultRowHeight="14.25" x14ac:dyDescent="0.2"/>
  <cols>
    <col min="1" max="1" width="5.625" style="12" customWidth="1"/>
    <col min="2" max="2" width="17" style="12" customWidth="1"/>
    <col min="3" max="3" width="38.125" style="12" customWidth="1"/>
    <col min="4" max="4" width="10.625" style="60" customWidth="1"/>
    <col min="5" max="5" width="20.625" style="12" customWidth="1"/>
    <col min="6" max="6" width="20.625" style="61" customWidth="1"/>
    <col min="7" max="7" width="2.5" style="61" customWidth="1"/>
    <col min="8" max="8" width="18" style="61" customWidth="1"/>
    <col min="9" max="9" width="2.5" style="61" customWidth="1"/>
    <col min="10" max="10" width="16.375" style="12" customWidth="1"/>
    <col min="11" max="11" width="3.25" style="12" customWidth="1"/>
    <col min="12" max="12" width="15.5" style="12" customWidth="1"/>
    <col min="13" max="13" width="5.75" style="12" customWidth="1"/>
    <col min="14" max="16384" width="11" style="12"/>
  </cols>
  <sheetData>
    <row r="1" spans="1:12" ht="72.75" customHeight="1" x14ac:dyDescent="0.2">
      <c r="A1" s="131" t="s">
        <v>84</v>
      </c>
      <c r="B1" s="132"/>
      <c r="C1" s="132"/>
      <c r="D1" s="132"/>
      <c r="E1" s="132"/>
      <c r="F1" s="133"/>
    </row>
    <row r="2" spans="1:12" ht="34.5" customHeight="1" x14ac:dyDescent="0.2">
      <c r="A2" s="152" t="s">
        <v>17</v>
      </c>
      <c r="B2" s="153"/>
      <c r="C2" s="153"/>
      <c r="D2" s="153"/>
      <c r="E2" s="154"/>
      <c r="F2" s="21" t="s">
        <v>48</v>
      </c>
      <c r="G2" s="12"/>
      <c r="H2" s="12"/>
      <c r="I2" s="12"/>
    </row>
    <row r="3" spans="1:12" s="2" customFormat="1" ht="30" customHeight="1" x14ac:dyDescent="0.2">
      <c r="A3" s="155" t="s">
        <v>18</v>
      </c>
      <c r="B3" s="156"/>
      <c r="C3" s="156"/>
      <c r="D3" s="156"/>
      <c r="E3" s="156"/>
      <c r="F3" s="157"/>
      <c r="G3" s="1"/>
      <c r="H3" s="1"/>
      <c r="I3" s="1"/>
      <c r="J3" s="1"/>
      <c r="K3" s="1"/>
    </row>
    <row r="4" spans="1:12" s="2" customFormat="1" ht="30" customHeight="1" x14ac:dyDescent="0.2">
      <c r="A4" s="6"/>
      <c r="B4" s="1"/>
      <c r="C4" s="1"/>
      <c r="D4" s="1"/>
      <c r="E4" s="1"/>
      <c r="F4" s="7"/>
      <c r="G4" s="1"/>
      <c r="H4" s="1"/>
      <c r="I4" s="1"/>
      <c r="J4" s="1"/>
      <c r="K4" s="1"/>
    </row>
    <row r="5" spans="1:12" s="2" customFormat="1" ht="30" customHeight="1" x14ac:dyDescent="0.2">
      <c r="A5" s="158" t="s">
        <v>67</v>
      </c>
      <c r="B5" s="159"/>
      <c r="C5" s="159"/>
      <c r="D5" s="159"/>
      <c r="E5" s="160"/>
      <c r="F5" s="8"/>
      <c r="G5" s="1"/>
      <c r="H5" s="1"/>
      <c r="I5" s="1"/>
      <c r="J5" s="1"/>
      <c r="K5" s="1"/>
    </row>
    <row r="6" spans="1:12" s="2" customFormat="1" ht="30" customHeight="1" x14ac:dyDescent="0.2">
      <c r="A6" s="158" t="s">
        <v>19</v>
      </c>
      <c r="B6" s="159"/>
      <c r="C6" s="159"/>
      <c r="D6" s="159"/>
      <c r="E6" s="160"/>
      <c r="F6" s="8"/>
      <c r="G6" s="1"/>
      <c r="H6" s="1"/>
      <c r="I6" s="1"/>
      <c r="J6" s="1"/>
      <c r="K6" s="1"/>
    </row>
    <row r="7" spans="1:12" s="4" customFormat="1" ht="30" customHeight="1" x14ac:dyDescent="0.2">
      <c r="A7" s="3"/>
      <c r="B7" s="3"/>
      <c r="C7" s="3"/>
      <c r="D7" s="3"/>
      <c r="E7" s="3"/>
      <c r="F7" s="3"/>
      <c r="G7" s="3"/>
      <c r="H7" s="3"/>
      <c r="I7" s="3"/>
      <c r="J7" s="3"/>
      <c r="K7" s="3"/>
    </row>
    <row r="8" spans="1:12" ht="29.25" customHeight="1" x14ac:dyDescent="0.2">
      <c r="A8" s="161" t="s">
        <v>22</v>
      </c>
      <c r="B8" s="162"/>
      <c r="C8" s="162"/>
      <c r="D8" s="162"/>
      <c r="E8" s="162"/>
      <c r="F8" s="162"/>
      <c r="G8" s="12"/>
      <c r="H8" s="12"/>
      <c r="I8" s="12"/>
    </row>
    <row r="9" spans="1:12" s="13" customFormat="1" ht="15" x14ac:dyDescent="0.2">
      <c r="A9" s="163" t="s">
        <v>54</v>
      </c>
      <c r="B9" s="164"/>
      <c r="C9" s="164"/>
      <c r="D9" s="164"/>
      <c r="E9" s="164"/>
      <c r="F9" s="22">
        <v>1949519.77</v>
      </c>
      <c r="L9" s="23"/>
    </row>
    <row r="10" spans="1:12" s="13" customFormat="1" ht="15" x14ac:dyDescent="0.2">
      <c r="A10" s="171" t="s">
        <v>55</v>
      </c>
      <c r="B10" s="164"/>
      <c r="C10" s="164"/>
      <c r="D10" s="164"/>
      <c r="E10" s="164"/>
      <c r="F10" s="22">
        <v>15000</v>
      </c>
      <c r="L10" s="23"/>
    </row>
    <row r="11" spans="1:12" s="13" customFormat="1" x14ac:dyDescent="0.2">
      <c r="A11" s="165" t="s">
        <v>20</v>
      </c>
      <c r="B11" s="166"/>
      <c r="C11" s="166"/>
      <c r="D11" s="166"/>
      <c r="E11" s="24">
        <v>0.25</v>
      </c>
      <c r="F11" s="25">
        <f>F9*E11</f>
        <v>487379.9425</v>
      </c>
      <c r="J11" s="85"/>
      <c r="L11" s="23"/>
    </row>
    <row r="12" spans="1:12" s="13" customFormat="1" x14ac:dyDescent="0.2">
      <c r="A12" s="165" t="s">
        <v>51</v>
      </c>
      <c r="B12" s="166"/>
      <c r="C12" s="166"/>
      <c r="D12" s="166"/>
      <c r="E12" s="24">
        <v>0.5</v>
      </c>
      <c r="F12" s="25">
        <f>MAX((F10-F11)*E12)</f>
        <v>-236189.97125</v>
      </c>
      <c r="L12" s="23"/>
    </row>
    <row r="13" spans="1:12" s="13" customFormat="1" ht="15" x14ac:dyDescent="0.2">
      <c r="A13" s="165" t="s">
        <v>10</v>
      </c>
      <c r="B13" s="166"/>
      <c r="C13" s="166"/>
      <c r="D13" s="166"/>
      <c r="E13" s="167"/>
      <c r="F13" s="26">
        <f>MIN(F11+F12)</f>
        <v>251189.97125</v>
      </c>
      <c r="L13" s="23"/>
    </row>
    <row r="14" spans="1:12" s="13" customFormat="1" ht="15" x14ac:dyDescent="0.2">
      <c r="A14" s="165" t="s">
        <v>23</v>
      </c>
      <c r="B14" s="166"/>
      <c r="C14" s="166"/>
      <c r="D14" s="166"/>
      <c r="E14" s="167"/>
      <c r="F14" s="26">
        <f>F9+F13</f>
        <v>2200709.74125</v>
      </c>
      <c r="L14" s="23"/>
    </row>
    <row r="15" spans="1:12" s="13" customFormat="1" ht="15" x14ac:dyDescent="0.2">
      <c r="A15" s="168" t="s">
        <v>24</v>
      </c>
      <c r="B15" s="169"/>
      <c r="C15" s="169"/>
      <c r="D15" s="169"/>
      <c r="E15" s="170"/>
      <c r="F15" s="22">
        <v>210687.92</v>
      </c>
      <c r="L15" s="23"/>
    </row>
    <row r="16" spans="1:12" s="13" customFormat="1" ht="51.75" customHeight="1" thickBot="1" x14ac:dyDescent="0.25">
      <c r="A16" s="149" t="s">
        <v>47</v>
      </c>
      <c r="B16" s="150"/>
      <c r="C16" s="150"/>
      <c r="D16" s="150"/>
      <c r="E16" s="151"/>
      <c r="F16" s="5"/>
      <c r="L16" s="23"/>
    </row>
    <row r="17" spans="1:13" s="13" customFormat="1" ht="27" customHeight="1" thickTop="1" thickBot="1" x14ac:dyDescent="0.25">
      <c r="A17" s="141" t="s">
        <v>50</v>
      </c>
      <c r="B17" s="142"/>
      <c r="C17" s="142"/>
      <c r="D17" s="142"/>
      <c r="E17" s="142"/>
      <c r="F17" s="71">
        <f>F15+(F15*F16)</f>
        <v>210687.92</v>
      </c>
      <c r="L17" s="23"/>
    </row>
    <row r="18" spans="1:13" ht="15.75" customHeight="1" thickTop="1" x14ac:dyDescent="0.2">
      <c r="A18" s="27"/>
      <c r="B18" s="27"/>
      <c r="C18" s="27"/>
      <c r="D18" s="27"/>
      <c r="E18" s="27"/>
      <c r="F18" s="28"/>
      <c r="G18" s="28"/>
      <c r="H18" s="28"/>
      <c r="I18" s="28"/>
      <c r="L18" s="19"/>
    </row>
    <row r="19" spans="1:13" ht="30" customHeight="1" x14ac:dyDescent="0.2">
      <c r="A19" s="143" t="s">
        <v>25</v>
      </c>
      <c r="B19" s="143"/>
      <c r="C19" s="143"/>
      <c r="D19" s="143"/>
      <c r="E19" s="143"/>
      <c r="F19" s="143"/>
      <c r="G19" s="143"/>
      <c r="H19" s="143"/>
      <c r="I19" s="143"/>
      <c r="J19" s="143"/>
      <c r="K19" s="143"/>
      <c r="L19" s="143"/>
      <c r="M19" s="143"/>
    </row>
    <row r="20" spans="1:13" ht="52.5" customHeight="1" x14ac:dyDescent="0.2">
      <c r="A20" s="144" t="s">
        <v>57</v>
      </c>
      <c r="B20" s="144"/>
      <c r="C20" s="144"/>
      <c r="D20" s="144"/>
      <c r="E20" s="144"/>
      <c r="F20" s="145" t="s">
        <v>38</v>
      </c>
      <c r="G20" s="29"/>
      <c r="H20" s="130" t="s">
        <v>79</v>
      </c>
      <c r="I20" s="29"/>
      <c r="J20" s="147" t="s">
        <v>9</v>
      </c>
      <c r="K20" s="30"/>
      <c r="L20" s="148" t="s">
        <v>56</v>
      </c>
      <c r="M20" s="31"/>
    </row>
    <row r="21" spans="1:13" ht="37.5" customHeight="1" x14ac:dyDescent="0.2">
      <c r="A21" s="32" t="s">
        <v>6</v>
      </c>
      <c r="B21" s="33" t="s">
        <v>4</v>
      </c>
      <c r="C21" s="33" t="s">
        <v>5</v>
      </c>
      <c r="D21" s="34" t="s">
        <v>8</v>
      </c>
      <c r="E21" s="33" t="s">
        <v>21</v>
      </c>
      <c r="F21" s="146"/>
      <c r="G21" s="35"/>
      <c r="H21" s="130"/>
      <c r="I21" s="35"/>
      <c r="J21" s="147"/>
      <c r="K21" s="31"/>
      <c r="L21" s="148"/>
      <c r="M21" s="31"/>
    </row>
    <row r="22" spans="1:13" s="43" customFormat="1" ht="14.25" customHeight="1" x14ac:dyDescent="0.25">
      <c r="A22" s="74" t="s">
        <v>70</v>
      </c>
      <c r="B22" s="36">
        <v>1</v>
      </c>
      <c r="C22" s="37" t="s">
        <v>66</v>
      </c>
      <c r="D22" s="38">
        <v>0.02</v>
      </c>
      <c r="E22" s="39">
        <v>0.02</v>
      </c>
      <c r="F22" s="63">
        <f t="shared" ref="F22:F30" si="0">$F$17*E22</f>
        <v>4213.7584000000006</v>
      </c>
      <c r="G22" s="40"/>
      <c r="H22" s="88">
        <f>F22*$F$5</f>
        <v>0</v>
      </c>
      <c r="I22" s="40"/>
      <c r="J22" s="78">
        <f>(F22+H22)*$F$6</f>
        <v>0</v>
      </c>
      <c r="K22" s="48"/>
      <c r="L22" s="79">
        <f>F22+H22+J22</f>
        <v>4213.7584000000006</v>
      </c>
      <c r="M22" s="42"/>
    </row>
    <row r="23" spans="1:13" s="43" customFormat="1" ht="14.25" customHeight="1" x14ac:dyDescent="0.25">
      <c r="A23" s="74" t="s">
        <v>71</v>
      </c>
      <c r="B23" s="44">
        <v>2</v>
      </c>
      <c r="C23" s="45" t="s">
        <v>11</v>
      </c>
      <c r="D23" s="46">
        <v>7.0000000000000007E-2</v>
      </c>
      <c r="E23" s="47">
        <v>7.0000000000000007E-2</v>
      </c>
      <c r="F23" s="65">
        <f t="shared" si="0"/>
        <v>14748.154400000003</v>
      </c>
      <c r="G23" s="40"/>
      <c r="H23" s="88">
        <f t="shared" ref="H23:H30" si="1">F23*$F$5</f>
        <v>0</v>
      </c>
      <c r="I23" s="40"/>
      <c r="J23" s="78">
        <f t="shared" ref="J23:J30" si="2">(F23+H23)*$F$6</f>
        <v>0</v>
      </c>
      <c r="K23" s="41"/>
      <c r="L23" s="79">
        <f t="shared" ref="L23:L30" si="3">F23+H23+J23</f>
        <v>14748.154400000003</v>
      </c>
      <c r="M23" s="41"/>
    </row>
    <row r="24" spans="1:13" s="43" customFormat="1" ht="14.25" customHeight="1" x14ac:dyDescent="0.25">
      <c r="A24" s="74" t="s">
        <v>72</v>
      </c>
      <c r="B24" s="72">
        <v>3</v>
      </c>
      <c r="C24" s="73" t="s">
        <v>12</v>
      </c>
      <c r="D24" s="49">
        <v>0.15</v>
      </c>
      <c r="E24" s="50">
        <v>0.15</v>
      </c>
      <c r="F24" s="75">
        <f t="shared" si="0"/>
        <v>31603.188000000002</v>
      </c>
      <c r="G24" s="40"/>
      <c r="H24" s="88">
        <f t="shared" si="1"/>
        <v>0</v>
      </c>
      <c r="I24" s="40"/>
      <c r="J24" s="78">
        <f t="shared" si="2"/>
        <v>0</v>
      </c>
      <c r="K24" s="41"/>
      <c r="L24" s="79">
        <f t="shared" si="3"/>
        <v>31603.188000000002</v>
      </c>
      <c r="M24" s="41"/>
    </row>
    <row r="25" spans="1:13" ht="15" customHeight="1" x14ac:dyDescent="0.25">
      <c r="A25" s="74" t="s">
        <v>73</v>
      </c>
      <c r="B25" s="44">
        <v>4</v>
      </c>
      <c r="C25" s="45" t="s">
        <v>13</v>
      </c>
      <c r="D25" s="46">
        <v>0.03</v>
      </c>
      <c r="E25" s="47">
        <v>0.03</v>
      </c>
      <c r="F25" s="63">
        <f t="shared" si="0"/>
        <v>6320.6376</v>
      </c>
      <c r="G25" s="40"/>
      <c r="H25" s="88">
        <f t="shared" si="1"/>
        <v>0</v>
      </c>
      <c r="I25" s="40"/>
      <c r="J25" s="78">
        <f t="shared" si="2"/>
        <v>0</v>
      </c>
      <c r="K25" s="40"/>
      <c r="L25" s="79">
        <f t="shared" si="3"/>
        <v>6320.6376</v>
      </c>
      <c r="M25" s="41"/>
    </row>
    <row r="26" spans="1:13" s="43" customFormat="1" ht="15" customHeight="1" x14ac:dyDescent="0.25">
      <c r="A26" s="74" t="s">
        <v>74</v>
      </c>
      <c r="B26" s="44">
        <v>5</v>
      </c>
      <c r="C26" s="45" t="s">
        <v>1</v>
      </c>
      <c r="D26" s="46">
        <v>0.25</v>
      </c>
      <c r="E26" s="47">
        <v>0.25</v>
      </c>
      <c r="F26" s="63">
        <f t="shared" si="0"/>
        <v>52671.98</v>
      </c>
      <c r="G26" s="40"/>
      <c r="H26" s="88">
        <f t="shared" si="1"/>
        <v>0</v>
      </c>
      <c r="I26" s="40"/>
      <c r="J26" s="78">
        <f t="shared" si="2"/>
        <v>0</v>
      </c>
      <c r="K26" s="40"/>
      <c r="L26" s="79">
        <f t="shared" si="3"/>
        <v>52671.98</v>
      </c>
      <c r="M26" s="41"/>
    </row>
    <row r="27" spans="1:13" s="43" customFormat="1" ht="15" customHeight="1" x14ac:dyDescent="0.25">
      <c r="A27" s="74" t="s">
        <v>75</v>
      </c>
      <c r="B27" s="44">
        <v>6</v>
      </c>
      <c r="C27" s="45" t="s">
        <v>2</v>
      </c>
      <c r="D27" s="46">
        <v>0.1</v>
      </c>
      <c r="E27" s="47">
        <v>0.1</v>
      </c>
      <c r="F27" s="63">
        <f t="shared" si="0"/>
        <v>21068.792000000001</v>
      </c>
      <c r="G27" s="40"/>
      <c r="H27" s="88">
        <f t="shared" si="1"/>
        <v>0</v>
      </c>
      <c r="I27" s="40"/>
      <c r="J27" s="78">
        <f t="shared" si="2"/>
        <v>0</v>
      </c>
      <c r="K27" s="40"/>
      <c r="L27" s="79">
        <f t="shared" si="3"/>
        <v>21068.792000000001</v>
      </c>
      <c r="M27" s="41"/>
    </row>
    <row r="28" spans="1:13" s="43" customFormat="1" ht="15" customHeight="1" x14ac:dyDescent="0.25">
      <c r="A28" s="74" t="s">
        <v>76</v>
      </c>
      <c r="B28" s="44">
        <v>7</v>
      </c>
      <c r="C28" s="45" t="s">
        <v>3</v>
      </c>
      <c r="D28" s="46">
        <v>0.04</v>
      </c>
      <c r="E28" s="47">
        <v>0.02</v>
      </c>
      <c r="F28" s="63">
        <f t="shared" si="0"/>
        <v>4213.7584000000006</v>
      </c>
      <c r="G28" s="40"/>
      <c r="H28" s="88">
        <f t="shared" si="1"/>
        <v>0</v>
      </c>
      <c r="I28" s="40"/>
      <c r="J28" s="78">
        <f t="shared" si="2"/>
        <v>0</v>
      </c>
      <c r="K28" s="40"/>
      <c r="L28" s="79">
        <f t="shared" si="3"/>
        <v>4213.7584000000006</v>
      </c>
      <c r="M28" s="41"/>
    </row>
    <row r="29" spans="1:13" s="43" customFormat="1" ht="15" customHeight="1" x14ac:dyDescent="0.25">
      <c r="A29" s="74" t="s">
        <v>77</v>
      </c>
      <c r="B29" s="44">
        <v>8</v>
      </c>
      <c r="C29" s="45" t="s">
        <v>52</v>
      </c>
      <c r="D29" s="46">
        <v>0.32</v>
      </c>
      <c r="E29" s="47">
        <v>0.32</v>
      </c>
      <c r="F29" s="63">
        <f t="shared" si="0"/>
        <v>67420.13440000001</v>
      </c>
      <c r="G29" s="40"/>
      <c r="H29" s="88">
        <f t="shared" si="1"/>
        <v>0</v>
      </c>
      <c r="I29" s="40"/>
      <c r="J29" s="78">
        <f t="shared" si="2"/>
        <v>0</v>
      </c>
      <c r="K29" s="40"/>
      <c r="L29" s="79">
        <f t="shared" si="3"/>
        <v>67420.13440000001</v>
      </c>
      <c r="M29" s="41"/>
    </row>
    <row r="30" spans="1:13" s="43" customFormat="1" ht="15" customHeight="1" x14ac:dyDescent="0.25">
      <c r="A30" s="74" t="s">
        <v>78</v>
      </c>
      <c r="B30" s="44">
        <v>9</v>
      </c>
      <c r="C30" s="45" t="s">
        <v>7</v>
      </c>
      <c r="D30" s="46">
        <v>0.02</v>
      </c>
      <c r="E30" s="47">
        <v>0.02</v>
      </c>
      <c r="F30" s="63">
        <f t="shared" si="0"/>
        <v>4213.7584000000006</v>
      </c>
      <c r="G30" s="40"/>
      <c r="H30" s="88">
        <f t="shared" si="1"/>
        <v>0</v>
      </c>
      <c r="I30" s="40"/>
      <c r="J30" s="78">
        <f t="shared" si="2"/>
        <v>0</v>
      </c>
      <c r="K30" s="40"/>
      <c r="L30" s="79">
        <f t="shared" si="3"/>
        <v>4213.7584000000006</v>
      </c>
      <c r="M30" s="41"/>
    </row>
    <row r="31" spans="1:13" s="43" customFormat="1" ht="12" customHeight="1" x14ac:dyDescent="0.25">
      <c r="A31" s="51"/>
      <c r="B31" s="52"/>
      <c r="C31" s="53"/>
      <c r="D31" s="76">
        <f>SUM(D22:D30)</f>
        <v>1</v>
      </c>
      <c r="E31" s="76">
        <f>SUM(E22:E30)</f>
        <v>0.98</v>
      </c>
      <c r="F31" s="64"/>
      <c r="G31" s="52"/>
      <c r="H31" s="89"/>
      <c r="I31" s="52"/>
      <c r="J31" s="77"/>
      <c r="K31" s="41"/>
      <c r="L31" s="80"/>
      <c r="M31" s="41"/>
    </row>
    <row r="32" spans="1:13" ht="24.75" customHeight="1" thickBot="1" x14ac:dyDescent="0.25">
      <c r="A32" s="31"/>
      <c r="B32" s="31"/>
      <c r="C32" s="31"/>
      <c r="D32" s="31"/>
      <c r="E32" s="31"/>
      <c r="F32" s="66">
        <f>SUM(F22:F30)</f>
        <v>206474.16160000002</v>
      </c>
      <c r="G32" s="54" t="s">
        <v>36</v>
      </c>
      <c r="H32" s="90">
        <f>F32*$F$5</f>
        <v>0</v>
      </c>
      <c r="I32" s="54" t="s">
        <v>36</v>
      </c>
      <c r="J32" s="55">
        <f>(F32+H32)*$F$6</f>
        <v>0</v>
      </c>
      <c r="K32" s="56" t="s">
        <v>37</v>
      </c>
      <c r="L32" s="81">
        <f>F32+H32+J32</f>
        <v>206474.16160000002</v>
      </c>
      <c r="M32" s="31"/>
    </row>
    <row r="33" spans="1:13" ht="24.75" customHeight="1" thickTop="1" x14ac:dyDescent="0.2">
      <c r="A33" s="31"/>
      <c r="B33" s="31"/>
      <c r="C33" s="31"/>
      <c r="D33" s="31"/>
      <c r="E33" s="31"/>
      <c r="F33" s="31"/>
      <c r="G33" s="31"/>
      <c r="H33" s="31"/>
      <c r="I33" s="31"/>
      <c r="J33" s="31"/>
      <c r="K33" s="31"/>
      <c r="L33" s="31"/>
      <c r="M33" s="31"/>
    </row>
    <row r="34" spans="1:13" ht="13.5" customHeight="1" x14ac:dyDescent="0.25">
      <c r="A34" s="134" t="s">
        <v>29</v>
      </c>
      <c r="B34" s="135"/>
      <c r="C34" s="135"/>
      <c r="D34" s="135"/>
      <c r="E34" s="135"/>
      <c r="F34" s="135"/>
      <c r="G34" s="135"/>
      <c r="H34" s="135"/>
      <c r="I34" s="135"/>
      <c r="J34" s="135"/>
      <c r="K34" s="135"/>
      <c r="L34" s="136"/>
    </row>
    <row r="35" spans="1:13" s="58" customFormat="1" ht="45.75" customHeight="1" x14ac:dyDescent="0.2">
      <c r="A35" s="57" t="s">
        <v>30</v>
      </c>
      <c r="B35" s="137" t="s">
        <v>31</v>
      </c>
      <c r="C35" s="137"/>
      <c r="D35" s="137"/>
      <c r="E35" s="137"/>
      <c r="F35" s="137"/>
      <c r="G35" s="137"/>
      <c r="H35" s="137"/>
      <c r="I35" s="137"/>
      <c r="J35" s="137"/>
      <c r="K35" s="137"/>
      <c r="L35" s="138"/>
    </row>
    <row r="36" spans="1:13" s="58" customFormat="1" ht="61.5" customHeight="1" x14ac:dyDescent="0.2">
      <c r="A36" s="57" t="s">
        <v>32</v>
      </c>
      <c r="B36" s="137" t="s">
        <v>34</v>
      </c>
      <c r="C36" s="137"/>
      <c r="D36" s="137"/>
      <c r="E36" s="137"/>
      <c r="F36" s="137"/>
      <c r="G36" s="137"/>
      <c r="H36" s="137"/>
      <c r="I36" s="137"/>
      <c r="J36" s="137"/>
      <c r="K36" s="137"/>
      <c r="L36" s="138"/>
    </row>
    <row r="37" spans="1:13" s="58" customFormat="1" ht="45.75" customHeight="1" x14ac:dyDescent="0.2">
      <c r="A37" s="59" t="s">
        <v>33</v>
      </c>
      <c r="B37" s="139" t="s">
        <v>35</v>
      </c>
      <c r="C37" s="139"/>
      <c r="D37" s="139"/>
      <c r="E37" s="139"/>
      <c r="F37" s="139"/>
      <c r="G37" s="139"/>
      <c r="H37" s="139"/>
      <c r="I37" s="139"/>
      <c r="J37" s="139"/>
      <c r="K37" s="139"/>
      <c r="L37" s="140"/>
    </row>
    <row r="39" spans="1:13" x14ac:dyDescent="0.2">
      <c r="A39" s="101" t="s">
        <v>26</v>
      </c>
      <c r="B39" s="101"/>
      <c r="C39" s="101"/>
    </row>
    <row r="40" spans="1:13" x14ac:dyDescent="0.2">
      <c r="A40" s="108" t="s">
        <v>27</v>
      </c>
      <c r="B40" s="109"/>
      <c r="C40" s="110"/>
    </row>
    <row r="41" spans="1:13" x14ac:dyDescent="0.2">
      <c r="A41" s="111" t="s">
        <v>28</v>
      </c>
      <c r="B41" s="112"/>
      <c r="C41" s="113"/>
    </row>
    <row r="47" spans="1:13" x14ac:dyDescent="0.2">
      <c r="F47" s="12"/>
    </row>
  </sheetData>
  <sheetProtection algorithmName="SHA-512" hashValue="UO2R7NgiQFx/YX9EvQc6VYiJfGxMOkACCr7Qp4lDv+/XwNnGpYaDA9SoaWt/shnZ6vMs+0/EMxkXmS+hAhrk1w==" saltValue="Q9IrI8HvoUk30CXB/9l84A==" spinCount="100000" sheet="1" selectLockedCells="1"/>
  <mergeCells count="28">
    <mergeCell ref="A14:E14"/>
    <mergeCell ref="A15:E15"/>
    <mergeCell ref="A10:E10"/>
    <mergeCell ref="A5:E5"/>
    <mergeCell ref="A11:D11"/>
    <mergeCell ref="A12:D12"/>
    <mergeCell ref="A13:E13"/>
    <mergeCell ref="A2:E2"/>
    <mergeCell ref="A3:F3"/>
    <mergeCell ref="A6:E6"/>
    <mergeCell ref="A8:F8"/>
    <mergeCell ref="A9:E9"/>
    <mergeCell ref="H20:H21"/>
    <mergeCell ref="A1:F1"/>
    <mergeCell ref="A41:C41"/>
    <mergeCell ref="A34:L34"/>
    <mergeCell ref="B35:L35"/>
    <mergeCell ref="B36:L36"/>
    <mergeCell ref="B37:L37"/>
    <mergeCell ref="A39:C39"/>
    <mergeCell ref="A40:C40"/>
    <mergeCell ref="A17:E17"/>
    <mergeCell ref="A19:M19"/>
    <mergeCell ref="A20:E20"/>
    <mergeCell ref="F20:F21"/>
    <mergeCell ref="J20:J21"/>
    <mergeCell ref="L20:L21"/>
    <mergeCell ref="A16:E16"/>
  </mergeCells>
  <dataValidations disablePrompts="1" count="1">
    <dataValidation type="list" allowBlank="1" showInputMessage="1" showErrorMessage="1" sqref="E3" xr:uid="{F1A0EA0D-C156-4393-89EC-2DA0D6023965}">
      <formula1>"0%, 25%, 50%, 75%, 100%"</formula1>
    </dataValidation>
  </dataValidations>
  <pageMargins left="0.7" right="0.7" top="0.78740157499999996" bottom="0.78740157499999996" header="0.3" footer="0.3"/>
  <pageSetup paperSize="9" scale="45" orientation="portrait" horizontalDpi="1200" verticalDpi="1200" r:id="rId1"/>
  <headerFooter>
    <oddFooter>&amp;C&amp;F&amp;R&amp;A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A985-472C-4040-BEF0-70ABF3E20D74}">
  <sheetPr>
    <pageSetUpPr fitToPage="1"/>
  </sheetPr>
  <dimension ref="A1:M10"/>
  <sheetViews>
    <sheetView workbookViewId="0">
      <selection activeCell="J4" sqref="J4"/>
    </sheetView>
  </sheetViews>
  <sheetFormatPr baseColWidth="10" defaultColWidth="11" defaultRowHeight="14.25" x14ac:dyDescent="0.2"/>
  <cols>
    <col min="1" max="1" width="10" style="2" customWidth="1"/>
    <col min="2" max="2" width="11" style="2"/>
    <col min="3" max="3" width="18.625" style="2" customWidth="1"/>
    <col min="4" max="4" width="35.375" style="2" customWidth="1"/>
    <col min="5" max="5" width="18.375" style="2" customWidth="1"/>
    <col min="6" max="7" width="8.75" style="2" customWidth="1"/>
    <col min="8" max="8" width="18.75" style="2" customWidth="1"/>
    <col min="9" max="16384" width="11" style="2"/>
  </cols>
  <sheetData>
    <row r="1" spans="1:13" ht="71.25" customHeight="1" x14ac:dyDescent="0.2">
      <c r="A1" s="172" t="s">
        <v>84</v>
      </c>
      <c r="B1" s="173"/>
      <c r="C1" s="173"/>
      <c r="D1" s="173"/>
      <c r="E1" s="173"/>
      <c r="F1" s="173"/>
      <c r="G1" s="173"/>
      <c r="H1" s="173"/>
    </row>
    <row r="2" spans="1:13" ht="30" customHeight="1" x14ac:dyDescent="0.2">
      <c r="A2" s="174" t="s">
        <v>58</v>
      </c>
      <c r="B2" s="175"/>
      <c r="C2" s="175"/>
      <c r="D2" s="175"/>
      <c r="E2" s="175"/>
      <c r="F2" s="175"/>
      <c r="G2" s="175"/>
      <c r="H2" s="176"/>
      <c r="I2" s="12"/>
      <c r="J2" s="12"/>
      <c r="K2" s="12"/>
      <c r="L2" s="12"/>
      <c r="M2" s="12"/>
    </row>
    <row r="3" spans="1:13" ht="51" customHeight="1" x14ac:dyDescent="0.2">
      <c r="A3" s="82" t="s">
        <v>6</v>
      </c>
      <c r="B3" s="182" t="s">
        <v>15</v>
      </c>
      <c r="C3" s="182"/>
      <c r="D3" s="182"/>
      <c r="E3" s="91" t="s">
        <v>39</v>
      </c>
      <c r="F3" s="183" t="s">
        <v>59</v>
      </c>
      <c r="G3" s="184"/>
      <c r="H3" s="83" t="s">
        <v>60</v>
      </c>
      <c r="I3" s="12"/>
      <c r="J3" s="12"/>
      <c r="K3" s="12"/>
      <c r="L3" s="12"/>
      <c r="M3" s="12"/>
    </row>
    <row r="4" spans="1:13" ht="49.5" customHeight="1" x14ac:dyDescent="0.2">
      <c r="A4" s="84" t="s">
        <v>65</v>
      </c>
      <c r="B4" s="185" t="s">
        <v>80</v>
      </c>
      <c r="C4" s="186"/>
      <c r="D4" s="186"/>
      <c r="E4" s="92" t="s">
        <v>61</v>
      </c>
      <c r="F4" s="187">
        <v>500</v>
      </c>
      <c r="G4" s="187"/>
      <c r="H4" s="9"/>
      <c r="I4" s="12"/>
      <c r="J4" s="12"/>
      <c r="K4" s="12"/>
      <c r="L4" s="12"/>
      <c r="M4" s="12"/>
    </row>
    <row r="5" spans="1:13" ht="42" customHeight="1" thickBot="1" x14ac:dyDescent="0.3">
      <c r="A5" s="188" t="s">
        <v>83</v>
      </c>
      <c r="B5" s="189"/>
      <c r="C5" s="189"/>
      <c r="D5" s="189"/>
      <c r="E5" s="189"/>
      <c r="F5" s="189"/>
      <c r="G5" s="190"/>
      <c r="H5" s="62">
        <f>SUM(H4:H4)</f>
        <v>0</v>
      </c>
    </row>
    <row r="6" spans="1:13" ht="15" thickTop="1" x14ac:dyDescent="0.2"/>
    <row r="8" spans="1:13" x14ac:dyDescent="0.2">
      <c r="A8" s="177" t="s">
        <v>26</v>
      </c>
      <c r="B8" s="178"/>
      <c r="C8" s="178"/>
      <c r="D8" s="179"/>
    </row>
    <row r="9" spans="1:13" x14ac:dyDescent="0.2">
      <c r="A9" s="180" t="s">
        <v>27</v>
      </c>
      <c r="B9" s="180"/>
      <c r="C9" s="180"/>
      <c r="D9" s="180"/>
    </row>
    <row r="10" spans="1:13" x14ac:dyDescent="0.2">
      <c r="A10" s="181" t="s">
        <v>28</v>
      </c>
      <c r="B10" s="181"/>
      <c r="C10" s="181"/>
      <c r="D10" s="181"/>
    </row>
  </sheetData>
  <sheetProtection algorithmName="SHA-512" hashValue="Wed16KZAHuL7xC1zGkC10gJkM1t9R7A5zL1WXukCEjBx+d//55Nkz/jTZC/cH5CTSwzdkLkEQoQfMIbo1N3ZUw==" saltValue="ZnbkozKXEz+KPlWXj+PxUw==" spinCount="100000" sheet="1" objects="1" scenarios="1"/>
  <mergeCells count="10">
    <mergeCell ref="A1:H1"/>
    <mergeCell ref="A2:H2"/>
    <mergeCell ref="A8:D8"/>
    <mergeCell ref="A9:D9"/>
    <mergeCell ref="A10:D10"/>
    <mergeCell ref="B3:D3"/>
    <mergeCell ref="F3:G3"/>
    <mergeCell ref="B4:D4"/>
    <mergeCell ref="F4:G4"/>
    <mergeCell ref="A5:G5"/>
  </mergeCells>
  <dataValidations count="1">
    <dataValidation type="decimal" allowBlank="1" showInputMessage="1" showErrorMessage="1" sqref="H4" xr:uid="{ABE726CB-11B6-46D2-96F6-CB915D382B0C}">
      <formula1>0</formula1>
      <formula2>500</formula2>
    </dataValidation>
  </dataValidations>
  <pageMargins left="0.7" right="0.7" top="0.78740157499999996" bottom="0.78740157499999996" header="0.3" footer="0.3"/>
  <pageSetup paperSize="9" scale="62"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Gesamthonorar brutto</vt:lpstr>
      <vt:lpstr>Grundhonorar netto</vt:lpstr>
      <vt:lpstr>Besondere Leistungen netto</vt:lpstr>
      <vt:lpstr>'Gesamthonorar brutto'!Druckbereich</vt:lpstr>
    </vt:vector>
  </TitlesOfParts>
  <Company>Stadt Hamm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Kühlmann-Rakers, Dorothe</dc:creator>
  <cp:lastModifiedBy>Binias, Marcel</cp:lastModifiedBy>
  <cp:lastPrinted>2025-10-29T09:48:33Z</cp:lastPrinted>
  <dcterms:created xsi:type="dcterms:W3CDTF">2018-02-05T12:10:46Z</dcterms:created>
  <dcterms:modified xsi:type="dcterms:W3CDTF">2025-11-14T07:43:50Z</dcterms:modified>
</cp:coreProperties>
</file>