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S:\AC\L05_RWTH\WE2112\2_Gebaeude\GE002\P_40-12-2112-26-001_Sanierung Hülle Backsteingebäude\55_AV_FbT\55_01 FbT-Objektplanung\01 Ausschreibung Vertrag mit Anlagen\03 VE Unterlagen für Einkauf VMS\"/>
    </mc:Choice>
  </mc:AlternateContent>
  <xr:revisionPtr revIDLastSave="0" documentId="13_ncr:1_{D40DD683-B280-491A-A54D-B0BCE0F50C89}" xr6:coauthVersionLast="47" xr6:coauthVersionMax="47" xr10:uidLastSave="{00000000-0000-0000-0000-000000000000}"/>
  <bookViews>
    <workbookView xWindow="-28920" yWindow="-45" windowWidth="29040" windowHeight="17520" activeTab="1" xr2:uid="{DCF0E900-7989-4FE0-85E9-2350A3FB2A9F}"/>
  </bookViews>
  <sheets>
    <sheet name="Anrechenbare Kosten" sheetId="1" r:id="rId1"/>
    <sheet name="Grundleistungen Gebäude" sheetId="6" r:id="rId2"/>
    <sheet name="Besondere Leistungen Gebäude" sheetId="19" r:id="rId3"/>
    <sheet name="Stundensätze" sheetId="33" r:id="rId4"/>
    <sheet name="Zusammenstellung " sheetId="16" r:id="rId5"/>
  </sheets>
  <definedNames>
    <definedName name="_xlnm.Print_Area" localSheetId="0">'Anrechenbare Kosten'!$A$1:$C$57</definedName>
    <definedName name="_xlnm.Print_Area" localSheetId="2">'Besondere Leistungen Gebäude'!$A$1:$H$14</definedName>
    <definedName name="_xlnm.Print_Area" localSheetId="1">'Grundleistungen Gebäude'!$A$1:$D$33</definedName>
    <definedName name="_xlnm.Print_Area" localSheetId="3">Stundensätze!$A$1:$H$14</definedName>
    <definedName name="_xlnm.Print_Area" localSheetId="4">'Zusammenstellung '!$A$1:$B$10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5" i="16" l="1"/>
  <c r="H14" i="19"/>
  <c r="H9" i="19"/>
  <c r="D33" i="6"/>
  <c r="H8" i="19"/>
  <c r="H6" i="19"/>
  <c r="D30" i="6"/>
  <c r="D28" i="6"/>
  <c r="D26" i="6"/>
  <c r="H4" i="19" l="1"/>
  <c r="C50" i="1" l="1"/>
  <c r="D8" i="33" l="1"/>
  <c r="D10" i="33"/>
  <c r="D9" i="33"/>
  <c r="D7" i="33"/>
  <c r="D6" i="33"/>
  <c r="D5" i="33"/>
  <c r="D11" i="33" l="1"/>
  <c r="J10" i="1" l="1"/>
  <c r="I10" i="1"/>
  <c r="J12" i="6"/>
  <c r="J7" i="6"/>
  <c r="H10" i="1" l="1"/>
  <c r="C52" i="1" l="1"/>
  <c r="C54" i="1" s="1"/>
  <c r="J8" i="6" l="1"/>
  <c r="J6" i="6"/>
  <c r="J9" i="6" l="1"/>
  <c r="J11" i="6" s="1"/>
  <c r="J13" i="6" l="1"/>
  <c r="J15" i="6" s="1"/>
  <c r="C2" i="6" s="1"/>
  <c r="A8" i="16" l="1"/>
  <c r="D7" i="6" l="1"/>
  <c r="D8" i="6"/>
  <c r="D9" i="6"/>
  <c r="D15" i="6" l="1"/>
  <c r="D14" i="6"/>
  <c r="D13" i="6"/>
  <c r="D12" i="6"/>
  <c r="D11" i="6"/>
  <c r="D10" i="6"/>
  <c r="D16" i="6" l="1"/>
  <c r="D18" i="6" s="1"/>
  <c r="D20" i="6" s="1"/>
  <c r="B16" i="6"/>
  <c r="D22" i="6" l="1"/>
  <c r="D24" i="6" s="1"/>
  <c r="B4" i="16" l="1"/>
  <c r="H12" i="19"/>
  <c r="H11" i="19"/>
  <c r="B6" i="16" l="1"/>
  <c r="B8" i="16" s="1"/>
  <c r="B10"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Gurr Martina (BLB Z)</author>
  </authors>
  <commentList>
    <comment ref="I4" authorId="0" shapeId="0" xr:uid="{BEA4BF4D-E882-47A8-8531-8448AFDD502A}">
      <text>
        <r>
          <rPr>
            <b/>
            <sz val="9"/>
            <color indexed="81"/>
            <rFont val="Segoe UI"/>
            <family val="2"/>
          </rPr>
          <t>§ 33HOAI
1) Für Grundleistungen bei Gebäuden und Innenräumen sind die Kosten der Baukonstruktion anrechenbar.
(2) Für Grundleistungen bei Gebäuden und Innenräumen sind auch die Kosten für Technische Anlagen, die der Auftragnehmer nicht fachlich plant oder deren Ausführung er nicht fachlich überwacht,
1. vollständig anrechenbar bis zu einem Betrag von 25 Prozent der sonstigen anrechenbaren Kosten und
2. zur Hälfte anrechenbar mit dem Betrag, der 25 Prozent der sonstigen anrechenbaren Kosten übersteigt.
(3) Nicht anrechenbar sind insbesondere die Kosten für das Herrichten, für die nichtöffentliche Erschließung sowie für Leistungen zur Ausstattung und zu Kunstwerken, soweit der Auftragnehmer die Leistungen weder plant noch bei der Beschaffung mitwirkt oder ihre Ausführung oder ihren Einbau fachlich überwacht.</t>
        </r>
      </text>
    </comment>
  </commentList>
</comments>
</file>

<file path=xl/sharedStrings.xml><?xml version="1.0" encoding="utf-8"?>
<sst xmlns="http://schemas.openxmlformats.org/spreadsheetml/2006/main" count="142" uniqueCount="127">
  <si>
    <t>Betrag</t>
  </si>
  <si>
    <t>Gesamtkosten</t>
  </si>
  <si>
    <t>[netto]</t>
  </si>
  <si>
    <t>Umsatzsteuer:</t>
  </si>
  <si>
    <t>[brutto]</t>
  </si>
  <si>
    <t>Honorarzone III</t>
  </si>
  <si>
    <t>anrechenbare Kosten:</t>
  </si>
  <si>
    <t>Leistungsphase</t>
  </si>
  <si>
    <t>Grundleistung gem. HOAI</t>
  </si>
  <si>
    <t>Betrag [€ / netto]</t>
  </si>
  <si>
    <t>(3,0)</t>
  </si>
  <si>
    <t>(7,0)</t>
  </si>
  <si>
    <t>Lph 3</t>
  </si>
  <si>
    <t>Summe Honorar: [€ / netto]</t>
  </si>
  <si>
    <t>Umbauzuschlag: [€ / netto]</t>
  </si>
  <si>
    <t>Lph 4</t>
  </si>
  <si>
    <t>Lph 5</t>
  </si>
  <si>
    <t>(25,0)</t>
  </si>
  <si>
    <t>Lph 6</t>
  </si>
  <si>
    <t>(10,0)</t>
  </si>
  <si>
    <t>Lph 7</t>
  </si>
  <si>
    <t>(4,0)</t>
  </si>
  <si>
    <t>Lph 8</t>
  </si>
  <si>
    <t>Lph 9</t>
  </si>
  <si>
    <t>Summe:</t>
  </si>
  <si>
    <t>angeboten wird:</t>
  </si>
  <si>
    <t>beauftragte Teilleistung</t>
  </si>
  <si>
    <t>Bearbeiter</t>
  </si>
  <si>
    <t>Stundenansatz</t>
  </si>
  <si>
    <t>(15,0)</t>
  </si>
  <si>
    <t>Verrechnungssatz</t>
  </si>
  <si>
    <t>Nebenkosten: [v.H]</t>
  </si>
  <si>
    <t>Nebenkosten: [€ / netto]</t>
  </si>
  <si>
    <t>Umbauzuschlag: [v.H]</t>
  </si>
  <si>
    <t>Lph 1</t>
  </si>
  <si>
    <t xml:space="preserve">Lph 2 </t>
  </si>
  <si>
    <t>(32,0)</t>
  </si>
  <si>
    <t>(2,0)</t>
  </si>
  <si>
    <t>gesamt Summe Honorar: [€ / netto]</t>
  </si>
  <si>
    <t xml:space="preserve"> Angebotssumme  [€ / netto]</t>
  </si>
  <si>
    <t>Angebotssumme [€ / brutto]</t>
  </si>
  <si>
    <t xml:space="preserve">Zusammenstellung der Honorare </t>
  </si>
  <si>
    <t xml:space="preserve"> [€ / netto]</t>
  </si>
  <si>
    <t>Hinweis:</t>
  </si>
  <si>
    <t>Anlage 5 Honorarangebot zum Vertrag</t>
  </si>
  <si>
    <t>Lph 1 besondere Leistung entsprechend  Anlage 3</t>
  </si>
  <si>
    <t>Leistungsbild Gebäude</t>
  </si>
  <si>
    <t>a) Leistungsbild Gebäude</t>
  </si>
  <si>
    <t>Grundleistungen Objektplanung Gebäude</t>
  </si>
  <si>
    <t>Hilfskräfte</t>
  </si>
  <si>
    <t>Zeichner und Schreibkräfte</t>
  </si>
  <si>
    <t>Techniker</t>
  </si>
  <si>
    <t>Inhaber / Geschäftsführer</t>
  </si>
  <si>
    <t>100er-Kostengruppe - Grundstück</t>
  </si>
  <si>
    <t>keine Angaben</t>
  </si>
  <si>
    <t>200er-Kostengruppe - Herrichten und Erschließen</t>
  </si>
  <si>
    <t>300er-Kostengruppe - Baukonstruktionen</t>
  </si>
  <si>
    <t>AG 1 - 410er-Kostengruppe - Abwasser-, Wasser-, Gasanlagen (inkl. KG 541, 542, 543)</t>
  </si>
  <si>
    <t>AG 2 - 420er-Kostengruppe - Wärmeversorgungsanlagen (inkl. KG 544)</t>
  </si>
  <si>
    <t>AG 3 - 430er-Kostengruppe - Lufttechnische Anlagen (inkl. KG 545)</t>
  </si>
  <si>
    <t>AG 4 - 440er-Kostengruppe - Starkstromanlagen (inkl. KG 546)</t>
  </si>
  <si>
    <t>AG 5 - 450er-Kostengruppe - Fernmelde- und Informationst. Anlagen (inkl. KG 547)</t>
  </si>
  <si>
    <t>AG 6 - 460er-Kostengruppe - Fördertechn. Anlagen</t>
  </si>
  <si>
    <t>AG 7 - 470er-Kostengruppe - Nutzungsspez. Anlagen</t>
  </si>
  <si>
    <t>AG 8 - 480er Kostengruppe - Gebäudeautomation</t>
  </si>
  <si>
    <t>600er-Kostengruppe - Ausstattung und Kunstwerke</t>
  </si>
  <si>
    <t>700er-Kostengruppe - Baunebenkosten</t>
  </si>
  <si>
    <t>Zu- bzw. Abschlag: [€ / netto]</t>
  </si>
  <si>
    <t>Nebenkosten; [v.H.]</t>
  </si>
  <si>
    <t>Summe: [€ / netto]</t>
  </si>
  <si>
    <t>Abrechnungsmethode</t>
  </si>
  <si>
    <t>Anzahl</t>
  </si>
  <si>
    <t>Stundensätze</t>
  </si>
  <si>
    <t>Einzelpreis [€ / netto]</t>
  </si>
  <si>
    <t>Die Planungskosten, die z.B bei ausführenden Generalunternehmen entstehen, werden der Kostengruppe 700 und damit nicht den anrechenbaren Kosten zugeordnet.</t>
  </si>
  <si>
    <t>projektleitende Ingenieure</t>
  </si>
  <si>
    <t>sachbearbeitende Ingenieure</t>
  </si>
  <si>
    <t>Basishonorarsatz</t>
  </si>
  <si>
    <t>Einheit</t>
  </si>
  <si>
    <t>Honorar 100% Grundleistungen</t>
  </si>
  <si>
    <t>400er-Kostengruppe - Technische Anlagen (inkl. KG 490)</t>
  </si>
  <si>
    <t>500er-Kostengruppe - Außenanlagen (ohne KG 540, inkl. KG 548, 549)</t>
  </si>
  <si>
    <t xml:space="preserve"> </t>
  </si>
  <si>
    <t>Honorarzone I</t>
  </si>
  <si>
    <t>Honorarzone II</t>
  </si>
  <si>
    <t>Honorarzone IV</t>
  </si>
  <si>
    <t>Honorarzone V</t>
  </si>
  <si>
    <t xml:space="preserve"> in KG 300 mitzuverarbeitende Bausubstanz</t>
  </si>
  <si>
    <t xml:space="preserve"> in KG 410 mitzuverarbeitende Bausubstanz</t>
  </si>
  <si>
    <t xml:space="preserve"> in KG 420 mitzuverarbeitende Bausubstanz</t>
  </si>
  <si>
    <t xml:space="preserve"> in KG 430 mitzuverarbeitende Bausubstanz</t>
  </si>
  <si>
    <t xml:space="preserve"> in KG 440 mitzuverarbeitende Bausubstanz</t>
  </si>
  <si>
    <t xml:space="preserve"> in KG 450 mitzuverarbeitende Bausubstanz</t>
  </si>
  <si>
    <t xml:space="preserve"> in KG 460 mitzuverarbeitende Bausubstanz</t>
  </si>
  <si>
    <t xml:space="preserve"> in KG 470 mitzuverarbeitende Bausubstanz</t>
  </si>
  <si>
    <t xml:space="preserve"> in KG 480 mitzuverarbeitende Bausubstanz</t>
  </si>
  <si>
    <t xml:space="preserve"> in KG 500 mitzuverarbeitende Bausubstanz</t>
  </si>
  <si>
    <t>KG 300</t>
  </si>
  <si>
    <t>25% von KG 300</t>
  </si>
  <si>
    <t>50 % der restlichen KG 400</t>
  </si>
  <si>
    <t>Bitte prüfen und projektspezifisch anpassen</t>
  </si>
  <si>
    <t>KG 200 die der AN plant oder überwacht</t>
  </si>
  <si>
    <t>KG 600 die der AN plant oder überwacht</t>
  </si>
  <si>
    <t>anrechenbare Kosten,die der AN plant oder überwacht</t>
  </si>
  <si>
    <t>KG 400, die der AN nicht fachlich plant oder überwacht</t>
  </si>
  <si>
    <t>anrechenbare Kosten</t>
  </si>
  <si>
    <t xml:space="preserve">   </t>
  </si>
  <si>
    <t>Summe KG 300+400</t>
  </si>
  <si>
    <t>KG 400</t>
  </si>
  <si>
    <t xml:space="preserve">Vom Bieter auszufüllen sind alle grün hinterlegten Felder auf den nachfolgenden Tabellenblättern. Bei einem evtl. Abschlag ist ein negativer Wert einzutragen.
Verändern sich im weiteren Projektablauf die anrechenbaren Kosten für die jeweiligen Leistungsbilder und Anlagengruppen innerhalb der Tafelwerte der HOAI, gelten bzgl. der Honorierung der Grundleistungen die entsprechend angepassten Honorare. Bei Erreichen des oberen Tafelwertes werden die Honorare für Grundleistungen nicht weiter angepasst.
Sofern die anrechenbaren Kosten die Tafelwerte bereits nach den Angaben, die dem Angebot zugrunde liegen, überschreiten, werden die Honorare der Grundleistungen auch bei Kostenveränderungen nicht angepasst, dh. sie sind pauschaliert.
Die besonderen Leistungen und die Beratungsleistungen sind - sofern keine andere Abrechnungsmethode angegeben ist - als Pauschale anzubieten. Besondere Leistungen und Beratungsleistungen werden unabhängig von den Baukosten, zuzüglich Nebenkosten, aber ohne Zuschläge gezahlt. </t>
  </si>
  <si>
    <t>Zu- (+) bzw. Abschlag (-): [v.H] auf die Basishonorarsatzvergütung</t>
  </si>
  <si>
    <t>Summe inkl. Zu- bzw. Abschlag:</t>
  </si>
  <si>
    <t>Summe inkl. Umbauzuschlag (Nettohonorar):</t>
  </si>
  <si>
    <t xml:space="preserve">Projektbezeichnung: </t>
  </si>
  <si>
    <t>Bestandsaufnahme</t>
  </si>
  <si>
    <t>mitzuverarbeitende Bausubstanz</t>
  </si>
  <si>
    <t>Besondere Leistungen Gebäude</t>
  </si>
  <si>
    <t>m²</t>
  </si>
  <si>
    <t>Objektplanung</t>
  </si>
  <si>
    <t>40-12-2112-26-001 AC RWTH Sanierung Hülle Backsteingebäude</t>
  </si>
  <si>
    <t>Bieter:</t>
  </si>
  <si>
    <t>Mitzuverarbeitende Bausubstanz: [v.H]</t>
  </si>
  <si>
    <t>Summe inkl. Mitzuverarbeitende Bausubstanz (Nettohonorar):</t>
  </si>
  <si>
    <t>Lph 2 besondere Leistung entsprechend  Anlage 3</t>
  </si>
  <si>
    <t>perspektivische Darstellungen</t>
  </si>
  <si>
    <t>Lph 3 besondere Leistung entsprechend  Anlage 3</t>
  </si>
  <si>
    <t>Visualisierungen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</si>
</sst>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0.00\ &quot;€&quot;;\-#,##0.00\ &quot;€&quot;"/>
    <numFmt numFmtId="8" formatCode="#,##0.00\ &quot;€&quot;;[Red]\-#,##0.00\ &quot;€&quot;"/>
    <numFmt numFmtId="44" formatCode="_-* #,##0.00\ &quot;€&quot;_-;\-* #,##0.00\ &quot;€&quot;_-;_-* &quot;-&quot;??\ &quot;€&quot;_-;_-@_-"/>
    <numFmt numFmtId="164" formatCode="#,##0.00\ &quot;€&quot;"/>
    <numFmt numFmtId="165" formatCode="0.0"/>
    <numFmt numFmtId="166" formatCode="0.0%"/>
    <numFmt numFmtId="167" formatCode="#,##0.00\ _€"/>
    <numFmt numFmtId="168" formatCode="#,##0_ ;\-#,##0\ "/>
    <numFmt numFmtId="169" formatCode="#,##0.0_ ;\-#,##0.0\ "/>
  </numFmts>
  <fonts count="21" x14ac:knownFonts="1">
    <font>
      <sz val="10"/>
      <color theme="1"/>
      <name val="Arial"/>
      <family val="2"/>
    </font>
    <font>
      <sz val="10"/>
      <color theme="1"/>
      <name val="Arial"/>
      <family val="2"/>
    </font>
    <font>
      <b/>
      <sz val="10"/>
      <color theme="1"/>
      <name val="Arial"/>
      <family val="2"/>
    </font>
    <font>
      <b/>
      <sz val="12"/>
      <color theme="1"/>
      <name val="Arial"/>
      <family val="2"/>
    </font>
    <font>
      <b/>
      <sz val="11"/>
      <color theme="1"/>
      <name val="Arial"/>
      <family val="2"/>
    </font>
    <font>
      <b/>
      <sz val="8"/>
      <color theme="1"/>
      <name val="Arial"/>
      <family val="2"/>
    </font>
    <font>
      <b/>
      <sz val="10"/>
      <name val="Arial"/>
      <family val="2"/>
    </font>
    <font>
      <b/>
      <sz val="16"/>
      <color theme="1"/>
      <name val="Arial"/>
      <family val="2"/>
    </font>
    <font>
      <sz val="10"/>
      <name val="Arial"/>
      <family val="2"/>
    </font>
    <font>
      <b/>
      <sz val="16"/>
      <name val="Arial"/>
      <family val="2"/>
    </font>
    <font>
      <b/>
      <sz val="11"/>
      <name val="Arial"/>
      <family val="2"/>
    </font>
    <font>
      <sz val="11"/>
      <color theme="1"/>
      <name val="Arial"/>
      <family val="2"/>
    </font>
    <font>
      <sz val="10"/>
      <color rgb="FFFF0000"/>
      <name val="Arial"/>
      <family val="2"/>
    </font>
    <font>
      <sz val="10"/>
      <color theme="0"/>
      <name val="Arial"/>
      <family val="2"/>
    </font>
    <font>
      <sz val="12"/>
      <color theme="1"/>
      <name val="Arial"/>
      <family val="2"/>
    </font>
    <font>
      <b/>
      <sz val="12"/>
      <name val="Arial"/>
      <family val="2"/>
    </font>
    <font>
      <sz val="12"/>
      <color rgb="FFFF0000"/>
      <name val="Arial"/>
      <family val="2"/>
    </font>
    <font>
      <b/>
      <sz val="12"/>
      <color rgb="FFFF0000"/>
      <name val="Arial"/>
      <family val="2"/>
    </font>
    <font>
      <sz val="11"/>
      <name val="Arial"/>
      <family val="2"/>
    </font>
    <font>
      <b/>
      <sz val="9"/>
      <color indexed="81"/>
      <name val="Segoe UI"/>
      <family val="2"/>
    </font>
    <font>
      <b/>
      <sz val="10"/>
      <color theme="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6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top style="thin">
        <color indexed="64"/>
      </top>
      <bottom/>
      <diagonal/>
    </border>
    <border>
      <left style="hair">
        <color indexed="64"/>
      </left>
      <right/>
      <top style="thin">
        <color indexed="64"/>
      </top>
      <bottom style="thin">
        <color indexed="64"/>
      </bottom>
      <diagonal/>
    </border>
    <border>
      <left style="hair">
        <color indexed="64"/>
      </left>
      <right/>
      <top/>
      <bottom/>
      <diagonal/>
    </border>
    <border>
      <left style="hair">
        <color indexed="64"/>
      </left>
      <right/>
      <top/>
      <bottom style="thin">
        <color indexed="64"/>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thin">
        <color indexed="64"/>
      </top>
      <bottom style="medium">
        <color indexed="64"/>
      </bottom>
      <diagonal/>
    </border>
    <border>
      <left style="thin">
        <color auto="1"/>
      </left>
      <right/>
      <top style="thin">
        <color auto="1"/>
      </top>
      <bottom style="medium">
        <color auto="1"/>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4">
    <xf numFmtId="0" fontId="0" fillId="0" borderId="0"/>
    <xf numFmtId="44" fontId="1" fillId="0" borderId="0" applyFont="0" applyFill="0" applyBorder="0" applyAlignment="0" applyProtection="0"/>
    <xf numFmtId="0" fontId="8" fillId="0" borderId="0"/>
    <xf numFmtId="44" fontId="1" fillId="0" borderId="0" applyFont="0" applyFill="0" applyBorder="0" applyAlignment="0" applyProtection="0"/>
  </cellStyleXfs>
  <cellXfs count="251">
    <xf numFmtId="0" fontId="0" fillId="0" borderId="0" xfId="0"/>
    <xf numFmtId="0" fontId="0" fillId="0" borderId="0" xfId="0" applyBorder="1" applyAlignment="1">
      <alignment horizontal="center"/>
    </xf>
    <xf numFmtId="0" fontId="2" fillId="2" borderId="1" xfId="0" applyFont="1" applyFill="1" applyBorder="1" applyAlignment="1">
      <alignment horizontal="right" vertical="center"/>
    </xf>
    <xf numFmtId="0" fontId="0" fillId="0" borderId="0" xfId="0" applyAlignment="1">
      <alignment horizontal="center"/>
    </xf>
    <xf numFmtId="0" fontId="2" fillId="0" borderId="0" xfId="0" applyFont="1" applyBorder="1" applyAlignment="1">
      <alignment horizontal="right" vertical="center"/>
    </xf>
    <xf numFmtId="0" fontId="0" fillId="3" borderId="1" xfId="0" applyFill="1" applyBorder="1" applyAlignment="1">
      <alignment horizontal="center" vertical="center"/>
    </xf>
    <xf numFmtId="0" fontId="0" fillId="0" borderId="0" xfId="0" applyFill="1" applyBorder="1" applyAlignment="1">
      <alignment horizontal="center" vertical="center"/>
    </xf>
    <xf numFmtId="0" fontId="2" fillId="0" borderId="0" xfId="0" applyFont="1" applyFill="1" applyBorder="1" applyAlignment="1">
      <alignment horizontal="right" vertical="center"/>
    </xf>
    <xf numFmtId="0" fontId="0" fillId="0" borderId="1" xfId="0" applyFill="1" applyBorder="1" applyAlignment="1">
      <alignment horizontal="center" vertical="center"/>
    </xf>
    <xf numFmtId="0" fontId="2" fillId="0" borderId="1" xfId="0" applyFont="1" applyFill="1" applyBorder="1" applyAlignment="1">
      <alignment horizontal="right" vertical="center"/>
    </xf>
    <xf numFmtId="0" fontId="0" fillId="3" borderId="11" xfId="0" applyFill="1" applyBorder="1" applyAlignment="1">
      <alignment horizontal="right" vertical="center"/>
    </xf>
    <xf numFmtId="0" fontId="2" fillId="3" borderId="11" xfId="0" applyFont="1" applyFill="1" applyBorder="1" applyAlignment="1">
      <alignment horizontal="right" vertical="center"/>
    </xf>
    <xf numFmtId="0" fontId="0" fillId="3" borderId="12" xfId="0" applyFill="1" applyBorder="1" applyAlignment="1">
      <alignment horizontal="center" vertical="center"/>
    </xf>
    <xf numFmtId="0" fontId="0" fillId="2" borderId="2" xfId="0" applyFill="1" applyBorder="1" applyAlignment="1">
      <alignment horizontal="right" vertical="center"/>
    </xf>
    <xf numFmtId="0" fontId="2" fillId="3" borderId="8" xfId="0" applyFont="1" applyFill="1" applyBorder="1" applyAlignment="1">
      <alignment horizontal="left" vertical="center"/>
    </xf>
    <xf numFmtId="0" fontId="2" fillId="4" borderId="10" xfId="0" applyFont="1" applyFill="1" applyBorder="1" applyAlignment="1">
      <alignment horizontal="left" vertical="center"/>
    </xf>
    <xf numFmtId="0" fontId="2" fillId="0" borderId="0" xfId="0" applyFont="1" applyAlignment="1">
      <alignment vertical="center"/>
    </xf>
    <xf numFmtId="0" fontId="0" fillId="0" borderId="0" xfId="0" applyAlignment="1">
      <alignment vertical="center"/>
    </xf>
    <xf numFmtId="0" fontId="0" fillId="0" borderId="0" xfId="0" applyFill="1" applyAlignment="1">
      <alignment vertical="center"/>
    </xf>
    <xf numFmtId="0" fontId="3" fillId="0" borderId="0" xfId="0" applyFont="1"/>
    <xf numFmtId="0" fontId="0" fillId="0" borderId="25" xfId="0" applyBorder="1" applyAlignment="1">
      <alignment horizontal="center" vertical="center"/>
    </xf>
    <xf numFmtId="0" fontId="0" fillId="0" borderId="0" xfId="0" applyAlignment="1">
      <alignment vertical="top" wrapText="1"/>
    </xf>
    <xf numFmtId="0" fontId="0" fillId="0" borderId="0" xfId="0" applyAlignment="1">
      <alignment vertical="top" wrapText="1"/>
    </xf>
    <xf numFmtId="0" fontId="0" fillId="0" borderId="27" xfId="0" applyBorder="1" applyAlignment="1">
      <alignment horizontal="center" vertical="center"/>
    </xf>
    <xf numFmtId="0" fontId="0" fillId="0" borderId="29" xfId="0" applyBorder="1" applyAlignment="1">
      <alignment horizontal="center" vertical="center"/>
    </xf>
    <xf numFmtId="8" fontId="2" fillId="0" borderId="7" xfId="0" applyNumberFormat="1" applyFont="1" applyFill="1" applyBorder="1" applyAlignment="1">
      <alignment horizontal="right" vertical="center"/>
    </xf>
    <xf numFmtId="0" fontId="2" fillId="2" borderId="1" xfId="0" applyFont="1" applyFill="1" applyBorder="1" applyAlignment="1">
      <alignment horizontal="right" vertical="center"/>
    </xf>
    <xf numFmtId="0" fontId="9" fillId="0" borderId="0" xfId="0" applyFont="1"/>
    <xf numFmtId="0" fontId="0" fillId="0" borderId="32" xfId="0" applyBorder="1" applyAlignment="1">
      <alignment horizontal="center" vertical="center"/>
    </xf>
    <xf numFmtId="49" fontId="0" fillId="0" borderId="33" xfId="0" applyNumberFormat="1" applyBorder="1" applyAlignment="1">
      <alignment horizontal="center" vertical="center"/>
    </xf>
    <xf numFmtId="49" fontId="0" fillId="0" borderId="34" xfId="0" applyNumberFormat="1" applyBorder="1" applyAlignment="1">
      <alignment horizontal="center" vertical="center"/>
    </xf>
    <xf numFmtId="49" fontId="0" fillId="0" borderId="32" xfId="0" applyNumberFormat="1" applyBorder="1" applyAlignment="1">
      <alignment horizontal="center" vertical="center"/>
    </xf>
    <xf numFmtId="0" fontId="0" fillId="0" borderId="15" xfId="0" applyFill="1" applyBorder="1" applyAlignment="1">
      <alignment horizontal="center" vertical="center"/>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xf>
    <xf numFmtId="0" fontId="6" fillId="0" borderId="8" xfId="0" applyFont="1" applyFill="1" applyBorder="1" applyAlignment="1">
      <alignment horizontal="left" vertical="center"/>
    </xf>
    <xf numFmtId="0" fontId="2" fillId="4" borderId="36" xfId="0" applyFont="1" applyFill="1" applyBorder="1" applyAlignment="1">
      <alignment horizontal="right" vertical="center"/>
    </xf>
    <xf numFmtId="164" fontId="2" fillId="0" borderId="7" xfId="0" applyNumberFormat="1" applyFont="1" applyFill="1" applyBorder="1" applyAlignment="1">
      <alignment horizontal="right" vertical="center"/>
    </xf>
    <xf numFmtId="164" fontId="2" fillId="0" borderId="17" xfId="0" applyNumberFormat="1" applyFont="1" applyFill="1" applyBorder="1" applyAlignment="1">
      <alignment horizontal="right" vertical="center"/>
    </xf>
    <xf numFmtId="164" fontId="2" fillId="0" borderId="14" xfId="0" applyNumberFormat="1" applyFont="1" applyFill="1" applyBorder="1" applyAlignment="1">
      <alignment horizontal="right" vertical="center"/>
    </xf>
    <xf numFmtId="0" fontId="0" fillId="0" borderId="24" xfId="0" applyFill="1" applyBorder="1"/>
    <xf numFmtId="164" fontId="2" fillId="2" borderId="7" xfId="0" applyNumberFormat="1" applyFont="1" applyFill="1" applyBorder="1" applyAlignment="1">
      <alignment horizontal="right" vertical="center"/>
    </xf>
    <xf numFmtId="8" fontId="2" fillId="4" borderId="23" xfId="0" applyNumberFormat="1" applyFont="1" applyFill="1" applyBorder="1" applyAlignment="1">
      <alignment horizontal="right"/>
    </xf>
    <xf numFmtId="0" fontId="5"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166" fontId="6" fillId="0" borderId="26" xfId="0" applyNumberFormat="1" applyFont="1" applyBorder="1" applyAlignment="1">
      <alignment horizontal="center" vertical="center"/>
    </xf>
    <xf numFmtId="166" fontId="6" fillId="0" borderId="28" xfId="0" applyNumberFormat="1" applyFont="1" applyBorder="1" applyAlignment="1">
      <alignment horizontal="center" vertical="center"/>
    </xf>
    <xf numFmtId="166" fontId="2" fillId="3" borderId="3" xfId="0" applyNumberFormat="1" applyFont="1" applyFill="1" applyBorder="1" applyAlignment="1">
      <alignment horizontal="center" vertical="center"/>
    </xf>
    <xf numFmtId="0" fontId="3" fillId="6" borderId="1" xfId="0" applyFont="1" applyFill="1" applyBorder="1" applyAlignment="1">
      <alignment horizontal="left" vertical="center"/>
    </xf>
    <xf numFmtId="0" fontId="2" fillId="6" borderId="2" xfId="0" applyFont="1" applyFill="1" applyBorder="1" applyAlignment="1">
      <alignment horizontal="center" vertical="center"/>
    </xf>
    <xf numFmtId="44" fontId="4" fillId="6" borderId="3" xfId="1" applyFont="1" applyFill="1" applyBorder="1" applyAlignment="1">
      <alignment horizontal="right" vertical="center"/>
    </xf>
    <xf numFmtId="164" fontId="2" fillId="0" borderId="5" xfId="0" applyNumberFormat="1" applyFont="1" applyFill="1" applyBorder="1" applyAlignment="1">
      <alignment horizontal="right" vertical="center"/>
    </xf>
    <xf numFmtId="0" fontId="0" fillId="2" borderId="1" xfId="0" applyFill="1" applyBorder="1" applyAlignment="1">
      <alignment horizontal="center" vertical="center"/>
    </xf>
    <xf numFmtId="166" fontId="2" fillId="2" borderId="3" xfId="0" applyNumberFormat="1" applyFont="1" applyFill="1" applyBorder="1" applyAlignment="1">
      <alignment horizontal="center" vertical="center"/>
    </xf>
    <xf numFmtId="10" fontId="2" fillId="5" borderId="7" xfId="0" applyNumberFormat="1" applyFont="1" applyFill="1" applyBorder="1" applyAlignment="1" applyProtection="1">
      <alignment horizontal="center" vertical="center"/>
      <protection locked="0"/>
    </xf>
    <xf numFmtId="2" fontId="2" fillId="5" borderId="6" xfId="0" applyNumberFormat="1" applyFont="1" applyFill="1" applyBorder="1" applyAlignment="1" applyProtection="1">
      <alignment horizontal="center" vertical="center"/>
      <protection locked="0"/>
    </xf>
    <xf numFmtId="2" fontId="2" fillId="5" borderId="13" xfId="0" applyNumberFormat="1" applyFont="1" applyFill="1" applyBorder="1" applyAlignment="1" applyProtection="1">
      <alignment horizontal="center" vertical="center"/>
      <protection locked="0"/>
    </xf>
    <xf numFmtId="0" fontId="14" fillId="6" borderId="44" xfId="0" applyFont="1" applyFill="1" applyBorder="1" applyAlignment="1" applyProtection="1">
      <alignment horizontal="left" vertical="center"/>
    </xf>
    <xf numFmtId="0" fontId="14" fillId="6" borderId="45" xfId="0" applyFont="1" applyFill="1" applyBorder="1" applyAlignment="1" applyProtection="1">
      <alignment horizontal="center" vertical="center"/>
    </xf>
    <xf numFmtId="44" fontId="15" fillId="6" borderId="46" xfId="1" applyFont="1" applyFill="1" applyBorder="1" applyAlignment="1" applyProtection="1">
      <alignment horizontal="right" vertical="center"/>
    </xf>
    <xf numFmtId="0" fontId="0" fillId="0" borderId="0" xfId="0" applyProtection="1"/>
    <xf numFmtId="0" fontId="12" fillId="0" borderId="0" xfId="0" applyFont="1" applyProtection="1"/>
    <xf numFmtId="44" fontId="13" fillId="0" borderId="0" xfId="0" applyNumberFormat="1" applyFont="1" applyProtection="1"/>
    <xf numFmtId="0" fontId="14" fillId="6" borderId="47" xfId="0" applyFont="1" applyFill="1" applyBorder="1" applyAlignment="1" applyProtection="1">
      <alignment horizontal="left" vertical="center"/>
    </xf>
    <xf numFmtId="0" fontId="14" fillId="6" borderId="48" xfId="0" applyFont="1" applyFill="1" applyBorder="1" applyAlignment="1" applyProtection="1">
      <alignment horizontal="center" vertical="center"/>
    </xf>
    <xf numFmtId="7" fontId="15" fillId="6" borderId="49" xfId="1" applyNumberFormat="1" applyFont="1" applyFill="1" applyBorder="1" applyAlignment="1" applyProtection="1">
      <alignment horizontal="right" vertical="center"/>
      <protection locked="0"/>
    </xf>
    <xf numFmtId="7" fontId="15" fillId="6" borderId="46" xfId="1" applyNumberFormat="1" applyFont="1" applyFill="1" applyBorder="1" applyAlignment="1" applyProtection="1">
      <alignment horizontal="right" vertical="center"/>
      <protection locked="0"/>
    </xf>
    <xf numFmtId="0" fontId="14" fillId="6" borderId="50" xfId="0" applyFont="1" applyFill="1" applyBorder="1" applyAlignment="1" applyProtection="1">
      <alignment horizontal="left" vertical="center"/>
    </xf>
    <xf numFmtId="0" fontId="14" fillId="0" borderId="0" xfId="0" applyFont="1" applyProtection="1"/>
    <xf numFmtId="0" fontId="16" fillId="0" borderId="0" xfId="0" applyFont="1" applyProtection="1"/>
    <xf numFmtId="7" fontId="10" fillId="6" borderId="49" xfId="1" applyNumberFormat="1" applyFont="1" applyFill="1" applyBorder="1" applyAlignment="1" applyProtection="1">
      <alignment horizontal="right" vertical="center"/>
      <protection locked="0"/>
    </xf>
    <xf numFmtId="44" fontId="15" fillId="6" borderId="51" xfId="1" applyFont="1" applyFill="1" applyBorder="1" applyAlignment="1" applyProtection="1">
      <alignment horizontal="right" vertical="center"/>
    </xf>
    <xf numFmtId="44" fontId="15" fillId="6" borderId="49" xfId="1" applyFont="1" applyFill="1" applyBorder="1" applyAlignment="1" applyProtection="1">
      <alignment horizontal="right" vertical="center"/>
      <protection locked="0"/>
    </xf>
    <xf numFmtId="0" fontId="14" fillId="6" borderId="52" xfId="0" applyFont="1" applyFill="1" applyBorder="1" applyAlignment="1" applyProtection="1">
      <alignment horizontal="left" vertical="center"/>
    </xf>
    <xf numFmtId="44" fontId="15" fillId="6" borderId="53" xfId="1" applyFont="1" applyFill="1" applyBorder="1" applyAlignment="1" applyProtection="1">
      <alignment horizontal="right" vertical="center"/>
    </xf>
    <xf numFmtId="44" fontId="15" fillId="6" borderId="54" xfId="1" applyFont="1" applyFill="1" applyBorder="1" applyAlignment="1" applyProtection="1">
      <alignment horizontal="right" vertical="center"/>
    </xf>
    <xf numFmtId="0" fontId="14" fillId="0" borderId="55" xfId="0" applyFont="1" applyFill="1" applyBorder="1" applyAlignment="1" applyProtection="1">
      <alignment horizontal="right" vertical="center"/>
    </xf>
    <xf numFmtId="0" fontId="3" fillId="0" borderId="56" xfId="0" applyFont="1" applyFill="1" applyBorder="1" applyAlignment="1" applyProtection="1">
      <alignment horizontal="center" vertical="center"/>
    </xf>
    <xf numFmtId="44" fontId="17" fillId="0" borderId="56" xfId="1" applyFont="1" applyFill="1" applyBorder="1" applyAlignment="1" applyProtection="1">
      <alignment horizontal="right" vertical="center"/>
    </xf>
    <xf numFmtId="0" fontId="3" fillId="0" borderId="38" xfId="0" applyFont="1" applyFill="1" applyBorder="1" applyAlignment="1" applyProtection="1">
      <alignment horizontal="right" vertical="center"/>
    </xf>
    <xf numFmtId="0" fontId="3" fillId="2" borderId="8" xfId="0" applyFont="1" applyFill="1" applyBorder="1" applyAlignment="1" applyProtection="1">
      <alignment horizontal="right" vertical="center"/>
    </xf>
    <xf numFmtId="7" fontId="15" fillId="2" borderId="9" xfId="1" applyNumberFormat="1" applyFont="1" applyFill="1" applyBorder="1" applyAlignment="1" applyProtection="1">
      <alignment horizontal="right" vertical="center"/>
    </xf>
    <xf numFmtId="0" fontId="14" fillId="0" borderId="0" xfId="0" applyFont="1" applyBorder="1" applyAlignment="1" applyProtection="1">
      <alignment horizontal="center"/>
    </xf>
    <xf numFmtId="0" fontId="3" fillId="0" borderId="0" xfId="0" applyFont="1" applyFill="1" applyBorder="1" applyAlignment="1" applyProtection="1">
      <alignment horizontal="right" vertical="center"/>
    </xf>
    <xf numFmtId="9" fontId="3" fillId="0" borderId="8" xfId="0" applyNumberFormat="1" applyFont="1" applyFill="1" applyBorder="1" applyAlignment="1" applyProtection="1">
      <alignment horizontal="right" vertical="center"/>
    </xf>
    <xf numFmtId="164" fontId="15" fillId="0" borderId="9" xfId="1" applyNumberFormat="1" applyFont="1" applyFill="1" applyBorder="1" applyAlignment="1" applyProtection="1">
      <alignment horizontal="right" vertical="center"/>
    </xf>
    <xf numFmtId="44" fontId="4" fillId="3" borderId="4" xfId="1" applyFont="1" applyFill="1" applyBorder="1" applyAlignment="1">
      <alignment horizontal="right" vertical="center"/>
    </xf>
    <xf numFmtId="7" fontId="15" fillId="0" borderId="0" xfId="1" applyNumberFormat="1" applyFont="1" applyFill="1" applyBorder="1" applyAlignment="1" applyProtection="1">
      <alignment horizontal="right" vertical="center"/>
    </xf>
    <xf numFmtId="0" fontId="0" fillId="0" borderId="0" xfId="0" applyFill="1"/>
    <xf numFmtId="0" fontId="0" fillId="0" borderId="0" xfId="1" applyNumberFormat="1" applyFont="1" applyBorder="1" applyAlignment="1">
      <alignment vertical="center"/>
    </xf>
    <xf numFmtId="0" fontId="0" fillId="0" borderId="24" xfId="1" applyNumberFormat="1" applyFont="1" applyFill="1" applyBorder="1"/>
    <xf numFmtId="0" fontId="2" fillId="2" borderId="7" xfId="1" applyNumberFormat="1" applyFont="1" applyFill="1" applyBorder="1" applyAlignment="1">
      <alignment horizontal="right" vertical="center"/>
    </xf>
    <xf numFmtId="0" fontId="0" fillId="0" borderId="15" xfId="1" applyNumberFormat="1" applyFont="1" applyFill="1" applyBorder="1" applyAlignment="1">
      <alignment horizontal="center" vertical="center"/>
    </xf>
    <xf numFmtId="0" fontId="2" fillId="0" borderId="7" xfId="1" applyNumberFormat="1" applyFont="1" applyFill="1" applyBorder="1" applyAlignment="1">
      <alignment horizontal="right" vertical="center"/>
    </xf>
    <xf numFmtId="0" fontId="2" fillId="4" borderId="23" xfId="1" applyNumberFormat="1" applyFont="1" applyFill="1" applyBorder="1" applyAlignment="1">
      <alignment horizontal="right"/>
    </xf>
    <xf numFmtId="0" fontId="0" fillId="0" borderId="0" xfId="1" applyNumberFormat="1" applyFont="1"/>
    <xf numFmtId="0" fontId="0" fillId="0" borderId="0" xfId="1" applyNumberFormat="1" applyFont="1" applyAlignment="1">
      <alignment vertical="top" wrapText="1"/>
    </xf>
    <xf numFmtId="0" fontId="2" fillId="0" borderId="7" xfId="1" applyNumberFormat="1" applyFont="1" applyBorder="1" applyAlignment="1">
      <alignment horizontal="center" vertical="center"/>
    </xf>
    <xf numFmtId="0" fontId="2" fillId="0" borderId="7" xfId="0" applyFont="1" applyBorder="1" applyAlignment="1">
      <alignment horizontal="right" vertical="center"/>
    </xf>
    <xf numFmtId="0" fontId="0" fillId="0" borderId="7" xfId="0" applyFill="1" applyBorder="1"/>
    <xf numFmtId="0" fontId="0" fillId="0" borderId="7" xfId="0" applyFill="1" applyBorder="1" applyAlignment="1">
      <alignment horizontal="center" vertical="center"/>
    </xf>
    <xf numFmtId="8" fontId="2" fillId="4" borderId="7" xfId="0" applyNumberFormat="1" applyFont="1" applyFill="1" applyBorder="1" applyAlignment="1">
      <alignment horizontal="right"/>
    </xf>
    <xf numFmtId="169" fontId="0" fillId="0" borderId="0" xfId="1" applyNumberFormat="1" applyFont="1"/>
    <xf numFmtId="169" fontId="2" fillId="0" borderId="7" xfId="1" applyNumberFormat="1" applyFont="1" applyBorder="1" applyAlignment="1">
      <alignment horizontal="center" vertical="center"/>
    </xf>
    <xf numFmtId="169" fontId="0" fillId="0" borderId="24" xfId="1" applyNumberFormat="1" applyFont="1" applyFill="1" applyBorder="1"/>
    <xf numFmtId="169" fontId="2" fillId="2" borderId="7" xfId="1" applyNumberFormat="1" applyFont="1" applyFill="1" applyBorder="1" applyAlignment="1">
      <alignment horizontal="right" vertical="center"/>
    </xf>
    <xf numFmtId="169" fontId="0" fillId="0" borderId="15" xfId="1" applyNumberFormat="1" applyFont="1" applyFill="1" applyBorder="1" applyAlignment="1">
      <alignment horizontal="center" vertical="center"/>
    </xf>
    <xf numFmtId="169" fontId="2" fillId="0" borderId="7" xfId="1" applyNumberFormat="1" applyFont="1" applyFill="1" applyBorder="1" applyAlignment="1">
      <alignment horizontal="right" vertical="center"/>
    </xf>
    <xf numFmtId="169" fontId="2" fillId="4" borderId="23" xfId="1" applyNumberFormat="1" applyFont="1" applyFill="1" applyBorder="1" applyAlignment="1">
      <alignment horizontal="right"/>
    </xf>
    <xf numFmtId="169" fontId="0" fillId="0" borderId="0" xfId="1" applyNumberFormat="1" applyFont="1" applyAlignment="1">
      <alignment vertical="top" wrapText="1"/>
    </xf>
    <xf numFmtId="0" fontId="0" fillId="0" borderId="0" xfId="0" applyFont="1" applyFill="1"/>
    <xf numFmtId="164" fontId="0" fillId="0" borderId="0" xfId="0" applyNumberFormat="1"/>
    <xf numFmtId="0" fontId="6" fillId="0" borderId="10" xfId="0" applyFont="1" applyFill="1" applyBorder="1" applyAlignment="1" applyProtection="1">
      <alignment horizontal="center" vertical="center" wrapText="1"/>
      <protection locked="0"/>
    </xf>
    <xf numFmtId="0" fontId="6" fillId="0" borderId="8" xfId="0" applyFont="1" applyFill="1" applyBorder="1" applyAlignment="1">
      <alignment horizontal="right" vertical="center"/>
    </xf>
    <xf numFmtId="164" fontId="2" fillId="0" borderId="7" xfId="0" applyNumberFormat="1" applyFont="1" applyBorder="1" applyAlignment="1">
      <alignment horizontal="right" vertical="center"/>
    </xf>
    <xf numFmtId="164" fontId="0" fillId="0" borderId="24" xfId="0" applyNumberFormat="1" applyFill="1" applyBorder="1"/>
    <xf numFmtId="164" fontId="0" fillId="0" borderId="15" xfId="0" applyNumberFormat="1" applyFill="1" applyBorder="1" applyAlignment="1">
      <alignment horizontal="center" vertical="center"/>
    </xf>
    <xf numFmtId="164" fontId="0" fillId="0" borderId="0" xfId="0" applyNumberFormat="1" applyAlignment="1">
      <alignment vertical="top" wrapText="1"/>
    </xf>
    <xf numFmtId="164" fontId="0" fillId="0" borderId="0" xfId="0" applyNumberFormat="1" applyBorder="1" applyAlignment="1">
      <alignment vertical="center"/>
    </xf>
    <xf numFmtId="164" fontId="2" fillId="2" borderId="1" xfId="0" applyNumberFormat="1" applyFont="1" applyFill="1" applyBorder="1" applyAlignment="1">
      <alignment horizontal="right" vertical="center"/>
    </xf>
    <xf numFmtId="164" fontId="2" fillId="0" borderId="1" xfId="0" applyNumberFormat="1" applyFont="1" applyFill="1" applyBorder="1" applyAlignment="1">
      <alignment horizontal="right" vertical="center"/>
    </xf>
    <xf numFmtId="164" fontId="2" fillId="4" borderId="58" xfId="0" applyNumberFormat="1" applyFont="1" applyFill="1" applyBorder="1" applyAlignment="1">
      <alignment horizontal="right"/>
    </xf>
    <xf numFmtId="0" fontId="3" fillId="6" borderId="0" xfId="0" applyFont="1" applyFill="1"/>
    <xf numFmtId="0" fontId="0" fillId="6" borderId="0" xfId="0" applyFill="1"/>
    <xf numFmtId="0" fontId="8" fillId="0" borderId="0" xfId="0" applyFont="1" applyProtection="1"/>
    <xf numFmtId="0" fontId="8" fillId="0" borderId="0" xfId="0" applyFont="1" applyBorder="1" applyProtection="1"/>
    <xf numFmtId="0" fontId="8" fillId="0" borderId="0" xfId="0" applyFont="1" applyFill="1" applyProtection="1"/>
    <xf numFmtId="0" fontId="6" fillId="0" borderId="0" xfId="0" applyFont="1" applyBorder="1" applyAlignment="1" applyProtection="1">
      <alignment horizontal="right" vertical="center"/>
    </xf>
    <xf numFmtId="0" fontId="8" fillId="0" borderId="60" xfId="0" applyFont="1" applyBorder="1" applyProtection="1"/>
    <xf numFmtId="167" fontId="8" fillId="0" borderId="60" xfId="0" applyNumberFormat="1" applyFont="1" applyBorder="1" applyProtection="1"/>
    <xf numFmtId="164" fontId="8" fillId="0" borderId="60" xfId="0" applyNumberFormat="1" applyFont="1" applyBorder="1" applyProtection="1"/>
    <xf numFmtId="7" fontId="8" fillId="0" borderId="60" xfId="0" applyNumberFormat="1" applyFont="1" applyBorder="1" applyProtection="1"/>
    <xf numFmtId="0" fontId="2" fillId="2" borderId="61" xfId="0" applyFont="1" applyFill="1" applyBorder="1" applyAlignment="1">
      <alignment horizontal="left" vertical="center"/>
    </xf>
    <xf numFmtId="0" fontId="2" fillId="2" borderId="61" xfId="0" applyFont="1" applyFill="1" applyBorder="1" applyAlignment="1">
      <alignment horizontal="center" vertical="center"/>
    </xf>
    <xf numFmtId="0" fontId="2" fillId="2" borderId="6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8" fillId="0" borderId="6" xfId="2" applyFont="1" applyBorder="1" applyAlignment="1" applyProtection="1">
      <alignment horizontal="left" vertical="center"/>
    </xf>
    <xf numFmtId="0" fontId="8" fillId="0" borderId="13" xfId="2" applyFont="1" applyBorder="1" applyAlignment="1" applyProtection="1">
      <alignment horizontal="left" vertical="center"/>
    </xf>
    <xf numFmtId="0" fontId="8" fillId="0" borderId="62" xfId="2" applyFont="1" applyBorder="1" applyAlignment="1" applyProtection="1">
      <alignment horizontal="left" vertical="center"/>
    </xf>
    <xf numFmtId="0" fontId="6" fillId="7" borderId="0" xfId="0" applyFont="1" applyFill="1" applyBorder="1" applyAlignment="1" applyProtection="1">
      <alignment horizontal="left" vertical="center"/>
    </xf>
    <xf numFmtId="7" fontId="8" fillId="7" borderId="60" xfId="0" applyNumberFormat="1" applyFont="1" applyFill="1" applyBorder="1" applyProtection="1"/>
    <xf numFmtId="7" fontId="8" fillId="0" borderId="60" xfId="0" applyNumberFormat="1" applyFont="1" applyFill="1" applyBorder="1" applyProtection="1"/>
    <xf numFmtId="0" fontId="8" fillId="0" borderId="60" xfId="0" applyFont="1" applyBorder="1" applyAlignment="1" applyProtection="1">
      <alignment horizontal="left"/>
    </xf>
    <xf numFmtId="0" fontId="14" fillId="6" borderId="50" xfId="0" applyFont="1" applyFill="1" applyBorder="1" applyAlignment="1" applyProtection="1">
      <alignment horizontal="left" vertical="center" wrapText="1" indent="1"/>
    </xf>
    <xf numFmtId="0" fontId="2" fillId="3" borderId="36" xfId="0" applyFont="1" applyFill="1" applyBorder="1" applyAlignment="1">
      <alignment vertical="center"/>
    </xf>
    <xf numFmtId="0" fontId="2" fillId="3" borderId="57" xfId="0" applyFont="1" applyFill="1" applyBorder="1" applyAlignment="1">
      <alignment vertical="center"/>
    </xf>
    <xf numFmtId="0" fontId="11" fillId="6" borderId="50" xfId="0" applyFont="1" applyFill="1" applyBorder="1" applyAlignment="1" applyProtection="1">
      <alignment vertical="center" wrapText="1"/>
    </xf>
    <xf numFmtId="0" fontId="14" fillId="6" borderId="50" xfId="0" applyFont="1" applyFill="1" applyBorder="1" applyAlignment="1" applyProtection="1">
      <alignment vertical="center" wrapText="1"/>
    </xf>
    <xf numFmtId="0" fontId="6" fillId="0" borderId="0" xfId="0" applyFont="1" applyProtection="1"/>
    <xf numFmtId="0" fontId="6" fillId="0" borderId="60" xfId="0" applyFont="1" applyFill="1" applyBorder="1" applyProtection="1"/>
    <xf numFmtId="0" fontId="6" fillId="0" borderId="60" xfId="0" applyFont="1" applyFill="1" applyBorder="1" applyAlignment="1" applyProtection="1">
      <alignment horizontal="right"/>
    </xf>
    <xf numFmtId="0" fontId="6" fillId="0" borderId="60" xfId="0" applyFont="1" applyBorder="1" applyProtection="1"/>
    <xf numFmtId="167" fontId="6" fillId="8" borderId="60" xfId="0" applyNumberFormat="1" applyFont="1" applyFill="1" applyBorder="1" applyProtection="1"/>
    <xf numFmtId="167" fontId="6" fillId="8" borderId="60" xfId="1" applyNumberFormat="1" applyFont="1" applyFill="1" applyBorder="1" applyAlignment="1" applyProtection="1">
      <alignment horizontal="right" vertical="center"/>
    </xf>
    <xf numFmtId="167" fontId="6" fillId="0" borderId="60" xfId="0" applyNumberFormat="1" applyFont="1" applyBorder="1" applyProtection="1"/>
    <xf numFmtId="167" fontId="20" fillId="0" borderId="0" xfId="0" applyNumberFormat="1" applyFont="1" applyProtection="1"/>
    <xf numFmtId="0" fontId="6" fillId="0" borderId="6" xfId="0" applyFont="1" applyFill="1" applyBorder="1" applyAlignment="1">
      <alignment horizontal="center" vertical="center"/>
    </xf>
    <xf numFmtId="0" fontId="6" fillId="0" borderId="13" xfId="0" applyFont="1" applyFill="1" applyBorder="1" applyAlignment="1">
      <alignment horizontal="center" vertical="center"/>
    </xf>
    <xf numFmtId="0" fontId="0" fillId="0" borderId="0" xfId="0"/>
    <xf numFmtId="0" fontId="0" fillId="0" borderId="0" xfId="0" applyFill="1" applyBorder="1" applyAlignment="1">
      <alignment horizontal="center" vertical="center"/>
    </xf>
    <xf numFmtId="0" fontId="2" fillId="0" borderId="0" xfId="0" applyFont="1" applyFill="1" applyBorder="1" applyAlignment="1">
      <alignment horizontal="right" vertical="center"/>
    </xf>
    <xf numFmtId="0" fontId="0" fillId="0" borderId="1" xfId="0" applyFill="1" applyBorder="1" applyAlignment="1">
      <alignment horizontal="center" vertical="center"/>
    </xf>
    <xf numFmtId="0" fontId="2" fillId="0" borderId="1" xfId="0" applyFont="1" applyFill="1" applyBorder="1" applyAlignment="1">
      <alignment horizontal="right" vertical="center"/>
    </xf>
    <xf numFmtId="8" fontId="2" fillId="0" borderId="7" xfId="0" applyNumberFormat="1" applyFont="1" applyFill="1" applyBorder="1" applyAlignment="1">
      <alignment horizontal="right" vertical="center"/>
    </xf>
    <xf numFmtId="0" fontId="2" fillId="2" borderId="1" xfId="0" applyFont="1" applyFill="1" applyBorder="1" applyAlignment="1">
      <alignment horizontal="right" vertical="center"/>
    </xf>
    <xf numFmtId="0" fontId="0" fillId="0" borderId="15" xfId="0" applyFill="1" applyBorder="1" applyAlignment="1">
      <alignment horizontal="center" vertical="center"/>
    </xf>
    <xf numFmtId="0" fontId="2" fillId="4" borderId="36" xfId="0" applyFont="1" applyFill="1" applyBorder="1" applyAlignment="1">
      <alignment horizontal="right" vertical="center"/>
    </xf>
    <xf numFmtId="0" fontId="0" fillId="0" borderId="24" xfId="0" applyFill="1" applyBorder="1"/>
    <xf numFmtId="164" fontId="2" fillId="2" borderId="7" xfId="0" applyNumberFormat="1" applyFont="1" applyFill="1" applyBorder="1" applyAlignment="1">
      <alignment horizontal="right" vertical="center"/>
    </xf>
    <xf numFmtId="8" fontId="2" fillId="4" borderId="23" xfId="0" applyNumberFormat="1" applyFont="1" applyFill="1" applyBorder="1" applyAlignment="1">
      <alignment horizontal="right"/>
    </xf>
    <xf numFmtId="10" fontId="2" fillId="5" borderId="7" xfId="0" applyNumberFormat="1" applyFont="1" applyFill="1" applyBorder="1" applyAlignment="1" applyProtection="1">
      <alignment horizontal="center" vertical="center"/>
      <protection locked="0"/>
    </xf>
    <xf numFmtId="0" fontId="0" fillId="0" borderId="0" xfId="0" applyAlignment="1">
      <alignment vertical="top"/>
    </xf>
    <xf numFmtId="0" fontId="0" fillId="0" borderId="1" xfId="0" applyFill="1" applyBorder="1" applyAlignment="1">
      <alignment horizontal="center" vertical="center" wrapText="1"/>
    </xf>
    <xf numFmtId="0" fontId="0" fillId="0" borderId="31" xfId="0" applyBorder="1"/>
    <xf numFmtId="0" fontId="0" fillId="0" borderId="31" xfId="0" applyFill="1" applyBorder="1"/>
    <xf numFmtId="0" fontId="0" fillId="0" borderId="59" xfId="0" applyBorder="1"/>
    <xf numFmtId="0" fontId="0" fillId="0" borderId="59" xfId="0" applyFill="1" applyBorder="1"/>
    <xf numFmtId="0" fontId="9" fillId="0" borderId="0" xfId="0" applyFont="1" applyFill="1"/>
    <xf numFmtId="166" fontId="6" fillId="0" borderId="30" xfId="0" applyNumberFormat="1" applyFont="1" applyFill="1" applyBorder="1" applyAlignment="1" applyProtection="1">
      <alignment horizontal="center" vertical="center"/>
    </xf>
    <xf numFmtId="166" fontId="6" fillId="0" borderId="26" xfId="0" applyNumberFormat="1" applyFont="1" applyFill="1" applyBorder="1" applyAlignment="1" applyProtection="1">
      <alignment horizontal="center" vertical="center"/>
    </xf>
    <xf numFmtId="164" fontId="8" fillId="0" borderId="10" xfId="0" applyNumberFormat="1" applyFont="1" applyFill="1" applyBorder="1" applyAlignment="1" applyProtection="1">
      <alignment horizontal="right" vertical="center"/>
    </xf>
    <xf numFmtId="0" fontId="0" fillId="0" borderId="16" xfId="0" applyBorder="1" applyAlignment="1">
      <alignment vertical="center"/>
    </xf>
    <xf numFmtId="0" fontId="0" fillId="0" borderId="7" xfId="1" applyNumberFormat="1" applyFont="1" applyBorder="1" applyAlignment="1">
      <alignment vertical="center"/>
    </xf>
    <xf numFmtId="164" fontId="0" fillId="0" borderId="7" xfId="0" applyNumberFormat="1" applyBorder="1" applyAlignment="1">
      <alignment vertical="center"/>
    </xf>
    <xf numFmtId="164" fontId="8" fillId="0" borderId="0" xfId="0" applyNumberFormat="1" applyFont="1" applyProtection="1"/>
    <xf numFmtId="164" fontId="8" fillId="0" borderId="0" xfId="0" applyNumberFormat="1" applyFont="1" applyFill="1" applyProtection="1"/>
    <xf numFmtId="164" fontId="2" fillId="5" borderId="7" xfId="0" applyNumberFormat="1" applyFont="1" applyFill="1" applyBorder="1" applyAlignment="1" applyProtection="1">
      <alignment horizontal="right" vertical="center"/>
      <protection locked="0"/>
    </xf>
    <xf numFmtId="164" fontId="0" fillId="0" borderId="1" xfId="0" applyNumberFormat="1" applyBorder="1" applyAlignment="1">
      <alignment vertical="center"/>
    </xf>
    <xf numFmtId="2" fontId="0" fillId="0" borderId="0" xfId="1" applyNumberFormat="1" applyFont="1" applyBorder="1" applyAlignment="1">
      <alignment vertical="center"/>
    </xf>
    <xf numFmtId="2" fontId="0" fillId="0" borderId="7" xfId="1" applyNumberFormat="1" applyFont="1" applyBorder="1" applyAlignment="1">
      <alignment vertical="center"/>
    </xf>
    <xf numFmtId="0" fontId="7" fillId="0" borderId="0" xfId="0" applyFont="1" applyFill="1"/>
    <xf numFmtId="0" fontId="2" fillId="0" borderId="1" xfId="0" applyFont="1" applyBorder="1" applyAlignment="1">
      <alignment horizontal="right" vertical="center"/>
    </xf>
    <xf numFmtId="0" fontId="3" fillId="4" borderId="8"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3" fillId="0" borderId="37" xfId="0" applyFont="1" applyFill="1" applyBorder="1" applyAlignment="1">
      <alignment horizontal="left" vertical="center"/>
    </xf>
    <xf numFmtId="0" fontId="3" fillId="0" borderId="40" xfId="0" applyFont="1" applyFill="1" applyBorder="1" applyAlignment="1">
      <alignment horizontal="right"/>
    </xf>
    <xf numFmtId="49" fontId="14" fillId="0" borderId="39" xfId="0" applyNumberFormat="1" applyFont="1" applyFill="1" applyBorder="1" applyAlignment="1">
      <alignment horizontal="left" vertical="center"/>
    </xf>
    <xf numFmtId="164" fontId="14" fillId="0" borderId="41" xfId="0" applyNumberFormat="1" applyFont="1" applyFill="1" applyBorder="1" applyAlignment="1">
      <alignment horizontal="right"/>
    </xf>
    <xf numFmtId="49" fontId="14" fillId="0" borderId="42" xfId="0" applyNumberFormat="1" applyFont="1" applyFill="1" applyBorder="1" applyAlignment="1">
      <alignment horizontal="left" vertical="center"/>
    </xf>
    <xf numFmtId="164" fontId="14" fillId="0" borderId="43" xfId="0" applyNumberFormat="1" applyFont="1" applyFill="1" applyBorder="1" applyAlignment="1">
      <alignment horizontal="right"/>
    </xf>
    <xf numFmtId="0" fontId="3" fillId="2" borderId="8" xfId="0" applyFont="1" applyFill="1" applyBorder="1" applyAlignment="1">
      <alignment horizontal="right" vertical="center"/>
    </xf>
    <xf numFmtId="164" fontId="3" fillId="2" borderId="10" xfId="0" applyNumberFormat="1" applyFont="1" applyFill="1" applyBorder="1" applyAlignment="1">
      <alignment horizontal="right"/>
    </xf>
    <xf numFmtId="0" fontId="14" fillId="0" borderId="37" xfId="0" applyFont="1" applyBorder="1" applyAlignment="1">
      <alignment horizontal="center"/>
    </xf>
    <xf numFmtId="164" fontId="14" fillId="0" borderId="38" xfId="0" applyNumberFormat="1" applyFont="1" applyFill="1" applyBorder="1" applyAlignment="1">
      <alignment horizontal="right"/>
    </xf>
    <xf numFmtId="0" fontId="15" fillId="0" borderId="10" xfId="0" applyFont="1" applyFill="1" applyBorder="1" applyAlignment="1">
      <alignment horizontal="right" vertical="center"/>
    </xf>
    <xf numFmtId="164" fontId="15" fillId="0" borderId="10" xfId="0" applyNumberFormat="1" applyFont="1" applyFill="1" applyBorder="1" applyAlignment="1">
      <alignment horizontal="right"/>
    </xf>
    <xf numFmtId="0" fontId="3" fillId="4" borderId="10" xfId="0" applyFont="1" applyFill="1" applyBorder="1" applyAlignment="1">
      <alignment horizontal="right" vertical="center"/>
    </xf>
    <xf numFmtId="164" fontId="3" fillId="4" borderId="10" xfId="0" applyNumberFormat="1" applyFont="1" applyFill="1" applyBorder="1" applyAlignment="1">
      <alignment horizontal="right"/>
    </xf>
    <xf numFmtId="0" fontId="14" fillId="0" borderId="0" xfId="0" applyFont="1" applyAlignment="1">
      <alignment horizontal="center"/>
    </xf>
    <xf numFmtId="0" fontId="12" fillId="0" borderId="0" xfId="0" applyFont="1" applyFill="1" applyAlignment="1">
      <alignment wrapText="1"/>
    </xf>
    <xf numFmtId="165" fontId="8" fillId="0" borderId="1" xfId="0" applyNumberFormat="1" applyFont="1" applyBorder="1" applyAlignment="1">
      <alignment horizontal="left" vertical="center"/>
    </xf>
    <xf numFmtId="165" fontId="8" fillId="0" borderId="2" xfId="0" applyNumberFormat="1" applyFont="1" applyBorder="1" applyAlignment="1">
      <alignment horizontal="left" vertical="center"/>
    </xf>
    <xf numFmtId="165" fontId="8" fillId="0" borderId="3" xfId="0" applyNumberFormat="1" applyFont="1" applyBorder="1" applyAlignment="1">
      <alignment horizontal="left" vertical="center"/>
    </xf>
    <xf numFmtId="0" fontId="0" fillId="0" borderId="0" xfId="0" applyAlignment="1">
      <alignment horizontal="center" vertical="center"/>
    </xf>
    <xf numFmtId="0" fontId="2" fillId="0" borderId="0" xfId="0" applyFont="1" applyAlignment="1">
      <alignment horizontal="right" vertical="center"/>
    </xf>
    <xf numFmtId="0" fontId="0" fillId="0" borderId="15" xfId="0" applyBorder="1" applyAlignment="1">
      <alignment horizontal="center" vertical="center"/>
    </xf>
    <xf numFmtId="0" fontId="8" fillId="0" borderId="0" xfId="0" applyFont="1"/>
    <xf numFmtId="0" fontId="0" fillId="0" borderId="1" xfId="0" applyBorder="1" applyAlignment="1">
      <alignment horizontal="center" vertical="center" wrapText="1"/>
    </xf>
    <xf numFmtId="8" fontId="2" fillId="0" borderId="7" xfId="0" applyNumberFormat="1" applyFont="1" applyBorder="1" applyAlignment="1">
      <alignment horizontal="right" vertical="center"/>
    </xf>
    <xf numFmtId="0" fontId="0" fillId="0" borderId="24" xfId="0" applyBorder="1"/>
    <xf numFmtId="0" fontId="11" fillId="6" borderId="0" xfId="0" applyFont="1" applyFill="1" applyAlignment="1">
      <alignment horizontal="left" vertical="top" wrapText="1"/>
    </xf>
    <xf numFmtId="0" fontId="18" fillId="6" borderId="0" xfId="0" applyFont="1" applyFill="1" applyAlignment="1">
      <alignment horizontal="left" vertical="top" wrapText="1"/>
    </xf>
    <xf numFmtId="0" fontId="0" fillId="3" borderId="1" xfId="0" applyFill="1" applyBorder="1" applyAlignment="1">
      <alignment horizontal="left" vertical="center" wrapText="1"/>
    </xf>
    <xf numFmtId="0" fontId="0" fillId="3" borderId="3" xfId="0" applyFill="1" applyBorder="1" applyAlignment="1">
      <alignment horizontal="left" vertical="center" wrapText="1"/>
    </xf>
    <xf numFmtId="0" fontId="8" fillId="0" borderId="63" xfId="0" applyFont="1" applyBorder="1" applyAlignment="1" applyProtection="1">
      <alignment horizontal="left" vertical="center" wrapText="1"/>
    </xf>
    <xf numFmtId="0" fontId="8" fillId="0" borderId="64" xfId="0" applyFont="1" applyBorder="1" applyAlignment="1" applyProtection="1">
      <alignment horizontal="left" vertical="center" wrapText="1"/>
    </xf>
    <xf numFmtId="164" fontId="8" fillId="0" borderId="63" xfId="0" applyNumberFormat="1" applyFont="1" applyBorder="1" applyAlignment="1" applyProtection="1">
      <alignment horizontal="right" vertical="center"/>
    </xf>
    <xf numFmtId="164" fontId="8" fillId="0" borderId="64" xfId="0" applyNumberFormat="1" applyFont="1" applyBorder="1" applyAlignment="1" applyProtection="1">
      <alignment horizontal="right" vertical="center"/>
    </xf>
    <xf numFmtId="0" fontId="0" fillId="3" borderId="1" xfId="0" applyFill="1" applyBorder="1" applyAlignment="1">
      <alignment horizontal="left" vertical="center"/>
    </xf>
    <xf numFmtId="0" fontId="0" fillId="3" borderId="3" xfId="0" applyFill="1" applyBorder="1" applyAlignment="1">
      <alignment horizontal="left" vertical="center"/>
    </xf>
    <xf numFmtId="0" fontId="2" fillId="2" borderId="19" xfId="0" applyFont="1" applyFill="1" applyBorder="1" applyAlignment="1">
      <alignment horizontal="center" vertical="center"/>
    </xf>
    <xf numFmtId="0" fontId="0" fillId="2" borderId="20" xfId="0" applyFill="1" applyBorder="1" applyAlignment="1">
      <alignment horizontal="center" vertical="center"/>
    </xf>
    <xf numFmtId="0" fontId="2" fillId="4" borderId="18" xfId="0" applyFont="1" applyFill="1" applyBorder="1" applyAlignment="1">
      <alignment horizontal="center" vertical="center" wrapText="1"/>
    </xf>
    <xf numFmtId="0" fontId="2" fillId="4" borderId="21" xfId="0" applyFont="1" applyFill="1" applyBorder="1" applyAlignment="1">
      <alignment horizontal="center" vertical="center" wrapText="1"/>
    </xf>
    <xf numFmtId="167" fontId="6" fillId="0" borderId="22" xfId="0" applyNumberFormat="1" applyFont="1" applyFill="1" applyBorder="1" applyAlignment="1">
      <alignment horizontal="center" vertical="center" wrapText="1"/>
    </xf>
    <xf numFmtId="0" fontId="6" fillId="0" borderId="23" xfId="0" applyFont="1" applyFill="1" applyBorder="1" applyAlignment="1">
      <alignment horizontal="center" vertical="center" wrapText="1"/>
    </xf>
    <xf numFmtId="165" fontId="6" fillId="0" borderId="15" xfId="0" applyNumberFormat="1" applyFont="1" applyBorder="1" applyAlignment="1">
      <alignment horizontal="center" vertical="center"/>
    </xf>
    <xf numFmtId="165" fontId="6" fillId="0" borderId="31" xfId="0" applyNumberFormat="1" applyFont="1" applyBorder="1" applyAlignment="1">
      <alignment horizontal="center" vertical="center"/>
    </xf>
    <xf numFmtId="165" fontId="6" fillId="0" borderId="35" xfId="0" applyNumberFormat="1" applyFont="1" applyBorder="1" applyAlignment="1">
      <alignment horizontal="center" vertical="center"/>
    </xf>
    <xf numFmtId="168" fontId="17" fillId="0" borderId="59" xfId="1" applyNumberFormat="1" applyFont="1" applyFill="1" applyBorder="1" applyAlignment="1">
      <alignment horizont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165" fontId="8" fillId="0" borderId="1" xfId="0" applyNumberFormat="1" applyFont="1" applyBorder="1" applyAlignment="1">
      <alignment horizontal="left" vertical="center"/>
    </xf>
    <xf numFmtId="165" fontId="8" fillId="0" borderId="2" xfId="0" applyNumberFormat="1" applyFont="1" applyBorder="1" applyAlignment="1">
      <alignment horizontal="left" vertical="center"/>
    </xf>
    <xf numFmtId="165" fontId="8" fillId="0" borderId="3" xfId="0" applyNumberFormat="1" applyFont="1" applyBorder="1" applyAlignment="1">
      <alignment horizontal="left" vertical="center"/>
    </xf>
  </cellXfs>
  <cellStyles count="4">
    <cellStyle name="Standard" xfId="0" builtinId="0"/>
    <cellStyle name="Standard 2" xfId="2" xr:uid="{00000000-0005-0000-0000-000001000000}"/>
    <cellStyle name="Währung" xfId="1" builtinId="4"/>
    <cellStyle name="Währung 2" xfId="3" xr:uid="{00000000-0005-0000-0000-00003000000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1"/>
  <sheetViews>
    <sheetView zoomScaleNormal="100" workbookViewId="0">
      <selection activeCell="C20" sqref="C20"/>
    </sheetView>
  </sheetViews>
  <sheetFormatPr baseColWidth="10" defaultRowHeight="12.75" x14ac:dyDescent="0.2"/>
  <cols>
    <col min="1" max="1" width="75.7109375" customWidth="1"/>
    <col min="2" max="2" width="31.5703125" customWidth="1"/>
    <col min="3" max="3" width="29.5703125" customWidth="1"/>
    <col min="8" max="10" width="20.140625" style="126" hidden="1" customWidth="1"/>
  </cols>
  <sheetData>
    <row r="1" spans="1:16" ht="20.25" customHeight="1" x14ac:dyDescent="0.3">
      <c r="A1" s="27" t="s">
        <v>44</v>
      </c>
      <c r="B1" s="211"/>
      <c r="C1" s="211"/>
    </row>
    <row r="2" spans="1:16" ht="20.25" x14ac:dyDescent="0.3">
      <c r="A2" s="192" t="s">
        <v>118</v>
      </c>
      <c r="B2" s="211"/>
      <c r="C2" s="211"/>
    </row>
    <row r="3" spans="1:16" ht="20.25" x14ac:dyDescent="0.3">
      <c r="A3" s="179" t="s">
        <v>113</v>
      </c>
      <c r="B3" s="179" t="s">
        <v>120</v>
      </c>
      <c r="C3" s="211"/>
    </row>
    <row r="4" spans="1:16" ht="15.75" x14ac:dyDescent="0.25">
      <c r="A4" s="19" t="s">
        <v>119</v>
      </c>
      <c r="B4" s="211"/>
      <c r="C4" s="211"/>
    </row>
    <row r="6" spans="1:16" ht="15.75" x14ac:dyDescent="0.25">
      <c r="A6" s="19"/>
      <c r="H6" s="150"/>
      <c r="I6" s="150"/>
      <c r="J6" s="150"/>
    </row>
    <row r="7" spans="1:16" x14ac:dyDescent="0.2">
      <c r="H7" s="150"/>
      <c r="I7" s="150"/>
      <c r="J7" s="150"/>
    </row>
    <row r="8" spans="1:16" ht="15.75" x14ac:dyDescent="0.2">
      <c r="A8" s="50" t="s">
        <v>105</v>
      </c>
      <c r="B8" s="51"/>
      <c r="C8" s="52"/>
      <c r="H8" s="151" t="s">
        <v>107</v>
      </c>
      <c r="I8" s="152" t="s">
        <v>97</v>
      </c>
      <c r="J8" s="152" t="s">
        <v>108</v>
      </c>
    </row>
    <row r="9" spans="1:16" ht="15.75" thickBot="1" x14ac:dyDescent="0.25">
      <c r="A9" s="146"/>
      <c r="B9" s="147"/>
      <c r="C9" s="88" t="s">
        <v>0</v>
      </c>
      <c r="H9" s="153"/>
      <c r="I9" s="153"/>
      <c r="J9" s="153"/>
    </row>
    <row r="10" spans="1:16" s="62" customFormat="1" ht="15" customHeight="1" x14ac:dyDescent="0.2">
      <c r="A10" s="59" t="s">
        <v>53</v>
      </c>
      <c r="B10" s="60"/>
      <c r="C10" s="61" t="s">
        <v>54</v>
      </c>
      <c r="F10" s="63"/>
      <c r="G10"/>
      <c r="H10" s="154">
        <f>I10+J10</f>
        <v>847792.58</v>
      </c>
      <c r="I10" s="155">
        <f>'Anrechenbare Kosten'!C14+'Anrechenbare Kosten'!C15</f>
        <v>715913.25</v>
      </c>
      <c r="J10" s="156">
        <f>SUM('Anrechenbare Kosten'!C18:'Anrechenbare Kosten'!C40)</f>
        <v>131879.32999999999</v>
      </c>
      <c r="K10"/>
      <c r="L10" s="64"/>
      <c r="N10" s="64"/>
      <c r="P10" s="64"/>
    </row>
    <row r="11" spans="1:16" s="62" customFormat="1" ht="15" customHeight="1" x14ac:dyDescent="0.2">
      <c r="A11" s="65"/>
      <c r="B11" s="66"/>
      <c r="C11" s="61"/>
      <c r="F11" s="63"/>
      <c r="G11"/>
      <c r="H11" s="157"/>
      <c r="I11" s="157"/>
      <c r="J11" s="157"/>
      <c r="K11"/>
      <c r="L11" s="64"/>
      <c r="N11" s="64"/>
      <c r="P11" s="64"/>
    </row>
    <row r="12" spans="1:16" s="62" customFormat="1" ht="15" customHeight="1" x14ac:dyDescent="0.2">
      <c r="A12" s="65" t="s">
        <v>55</v>
      </c>
      <c r="B12" s="66"/>
      <c r="C12" s="67"/>
      <c r="F12" s="63"/>
      <c r="G12"/>
      <c r="H12" s="157"/>
      <c r="I12" s="157"/>
      <c r="J12" s="157"/>
      <c r="K12"/>
      <c r="L12" s="64"/>
      <c r="N12" s="64"/>
      <c r="P12" s="64"/>
    </row>
    <row r="13" spans="1:16" s="62" customFormat="1" ht="15" customHeight="1" x14ac:dyDescent="0.2">
      <c r="A13" s="65"/>
      <c r="B13" s="66"/>
      <c r="C13" s="68"/>
      <c r="F13" s="63"/>
      <c r="G13" s="157"/>
      <c r="H13" s="157"/>
      <c r="I13" s="157"/>
      <c r="J13" s="157"/>
      <c r="K13" s="157"/>
      <c r="L13" s="64"/>
      <c r="N13" s="64"/>
      <c r="P13" s="64"/>
    </row>
    <row r="14" spans="1:16" s="62" customFormat="1" ht="15" customHeight="1" x14ac:dyDescent="0.2">
      <c r="A14" s="65" t="s">
        <v>56</v>
      </c>
      <c r="B14" s="66"/>
      <c r="C14" s="68">
        <v>715913.25</v>
      </c>
      <c r="F14" s="63"/>
      <c r="G14" s="157"/>
      <c r="H14" s="157"/>
      <c r="I14" s="157"/>
      <c r="J14" s="157"/>
      <c r="K14" s="157"/>
      <c r="L14" s="64"/>
      <c r="N14" s="64"/>
      <c r="P14" s="64"/>
    </row>
    <row r="15" spans="1:16" s="62" customFormat="1" ht="15" customHeight="1" x14ac:dyDescent="0.2">
      <c r="A15" s="65" t="s">
        <v>87</v>
      </c>
      <c r="B15" s="66"/>
      <c r="C15" s="68"/>
      <c r="F15" s="63"/>
      <c r="G15" s="157"/>
      <c r="H15" s="157"/>
      <c r="I15" s="157"/>
      <c r="J15" s="157"/>
      <c r="K15" s="157"/>
      <c r="L15" s="64"/>
      <c r="N15" s="64"/>
      <c r="P15" s="64"/>
    </row>
    <row r="16" spans="1:16" s="62" customFormat="1" ht="15" customHeight="1" x14ac:dyDescent="0.2">
      <c r="A16" s="69"/>
      <c r="B16" s="66"/>
      <c r="C16" s="67"/>
      <c r="F16" s="63"/>
      <c r="G16" s="157"/>
      <c r="H16" s="157"/>
      <c r="I16" s="157"/>
      <c r="J16" s="157"/>
      <c r="K16" s="157"/>
      <c r="L16" s="64"/>
      <c r="N16" s="64"/>
      <c r="P16" s="64"/>
    </row>
    <row r="17" spans="1:16" s="62" customFormat="1" ht="15" customHeight="1" x14ac:dyDescent="0.2">
      <c r="A17" s="69" t="s">
        <v>80</v>
      </c>
      <c r="B17" s="66"/>
      <c r="C17" s="67"/>
      <c r="F17" s="63"/>
      <c r="G17" s="157"/>
      <c r="H17" s="157"/>
      <c r="I17" s="157"/>
      <c r="J17" s="157"/>
      <c r="K17" s="157"/>
      <c r="L17" s="64"/>
      <c r="N17" s="64"/>
      <c r="P17" s="64"/>
    </row>
    <row r="18" spans="1:16" s="62" customFormat="1" ht="30" customHeight="1" x14ac:dyDescent="0.2">
      <c r="A18" s="148" t="s">
        <v>57</v>
      </c>
      <c r="B18" s="66"/>
      <c r="C18" s="67"/>
      <c r="F18" s="63"/>
      <c r="G18" s="157"/>
      <c r="H18" s="157"/>
      <c r="I18" s="157"/>
      <c r="J18" s="157"/>
      <c r="K18" s="157"/>
      <c r="L18" s="64"/>
      <c r="N18" s="64"/>
      <c r="P18" s="64"/>
    </row>
    <row r="19" spans="1:16" s="62" customFormat="1" ht="15" customHeight="1" x14ac:dyDescent="0.2">
      <c r="A19" s="145" t="s">
        <v>88</v>
      </c>
      <c r="B19" s="66"/>
      <c r="C19" s="68"/>
      <c r="F19" s="63"/>
      <c r="G19" s="157"/>
      <c r="H19" s="157"/>
      <c r="I19" s="157"/>
      <c r="J19" s="157"/>
      <c r="K19" s="157"/>
      <c r="L19" s="64"/>
      <c r="N19" s="64"/>
      <c r="P19" s="64"/>
    </row>
    <row r="20" spans="1:16" s="62" customFormat="1" ht="15" customHeight="1" x14ac:dyDescent="0.2">
      <c r="A20" s="148"/>
      <c r="B20" s="66"/>
      <c r="C20" s="72"/>
      <c r="F20" s="63"/>
      <c r="G20" s="157"/>
      <c r="H20" s="157"/>
      <c r="I20" s="157"/>
      <c r="J20" s="157"/>
      <c r="K20" s="157"/>
      <c r="L20" s="64"/>
      <c r="N20" s="64"/>
      <c r="P20" s="64"/>
    </row>
    <row r="21" spans="1:16" s="62" customFormat="1" ht="15" customHeight="1" x14ac:dyDescent="0.2">
      <c r="A21" s="149" t="s">
        <v>58</v>
      </c>
      <c r="B21" s="66"/>
      <c r="C21" s="67"/>
      <c r="F21" s="63"/>
      <c r="G21" s="157"/>
      <c r="H21" s="157"/>
      <c r="I21" s="157"/>
      <c r="J21" s="157"/>
      <c r="K21" s="157"/>
      <c r="L21" s="64"/>
      <c r="N21" s="64"/>
      <c r="P21" s="64"/>
    </row>
    <row r="22" spans="1:16" s="62" customFormat="1" ht="15" customHeight="1" x14ac:dyDescent="0.2">
      <c r="A22" s="145" t="s">
        <v>89</v>
      </c>
      <c r="B22" s="66"/>
      <c r="C22" s="68"/>
      <c r="F22" s="63"/>
      <c r="G22" s="157"/>
      <c r="H22" s="157"/>
      <c r="I22" s="157"/>
      <c r="J22" s="157"/>
      <c r="K22" s="157"/>
      <c r="L22" s="64"/>
      <c r="N22" s="64"/>
      <c r="P22" s="64"/>
    </row>
    <row r="23" spans="1:16" s="62" customFormat="1" ht="15" customHeight="1" x14ac:dyDescent="0.2">
      <c r="A23" s="148"/>
      <c r="B23" s="66"/>
      <c r="C23" s="72"/>
      <c r="F23" s="63"/>
      <c r="G23" s="157"/>
      <c r="H23" s="157"/>
      <c r="I23" s="157"/>
      <c r="J23" s="157"/>
      <c r="K23" s="157"/>
      <c r="L23" s="64"/>
      <c r="N23" s="64"/>
      <c r="P23" s="64"/>
    </row>
    <row r="24" spans="1:16" s="62" customFormat="1" ht="15" customHeight="1" x14ac:dyDescent="0.2">
      <c r="A24" s="149" t="s">
        <v>59</v>
      </c>
      <c r="B24" s="66"/>
      <c r="C24" s="67"/>
      <c r="F24" s="63"/>
      <c r="G24" s="157"/>
      <c r="H24" s="157"/>
      <c r="I24" s="157"/>
      <c r="J24" s="157"/>
      <c r="K24" s="157"/>
      <c r="L24" s="64"/>
      <c r="N24" s="64"/>
      <c r="P24" s="64"/>
    </row>
    <row r="25" spans="1:16" s="62" customFormat="1" ht="15" customHeight="1" x14ac:dyDescent="0.2">
      <c r="A25" s="145" t="s">
        <v>90</v>
      </c>
      <c r="B25" s="66"/>
      <c r="C25" s="68"/>
      <c r="F25" s="63"/>
      <c r="G25" s="157"/>
      <c r="H25" s="157"/>
      <c r="I25" s="157"/>
      <c r="J25" s="157"/>
      <c r="K25" s="157"/>
      <c r="L25" s="64"/>
      <c r="N25" s="64"/>
      <c r="P25" s="64"/>
    </row>
    <row r="26" spans="1:16" s="62" customFormat="1" ht="15" customHeight="1" x14ac:dyDescent="0.2">
      <c r="A26" s="148"/>
      <c r="B26" s="66"/>
      <c r="C26" s="72"/>
      <c r="F26" s="63"/>
      <c r="G26" s="157"/>
      <c r="H26" s="157"/>
      <c r="I26" s="157"/>
      <c r="J26" s="157"/>
      <c r="K26" s="157"/>
      <c r="L26" s="64"/>
      <c r="N26" s="64"/>
      <c r="P26" s="64"/>
    </row>
    <row r="27" spans="1:16" s="62" customFormat="1" ht="15" customHeight="1" x14ac:dyDescent="0.2">
      <c r="A27" s="149" t="s">
        <v>60</v>
      </c>
      <c r="B27" s="66"/>
      <c r="C27" s="67"/>
      <c r="F27" s="63"/>
      <c r="G27" s="157"/>
      <c r="H27" s="157"/>
      <c r="I27" s="157"/>
      <c r="J27" s="157"/>
      <c r="K27" s="157"/>
      <c r="L27" s="64"/>
      <c r="N27" s="64"/>
      <c r="P27" s="64"/>
    </row>
    <row r="28" spans="1:16" s="62" customFormat="1" ht="15" customHeight="1" x14ac:dyDescent="0.2">
      <c r="A28" s="145" t="s">
        <v>91</v>
      </c>
      <c r="B28" s="66"/>
      <c r="C28" s="68"/>
      <c r="F28" s="63"/>
      <c r="G28" s="157"/>
      <c r="H28" s="157"/>
      <c r="I28" s="157"/>
      <c r="J28" s="157"/>
      <c r="K28" s="157"/>
      <c r="L28" s="64"/>
      <c r="N28" s="64"/>
      <c r="P28" s="64"/>
    </row>
    <row r="29" spans="1:16" s="62" customFormat="1" ht="15" customHeight="1" x14ac:dyDescent="0.2">
      <c r="A29" s="148"/>
      <c r="B29" s="66"/>
      <c r="C29" s="72"/>
      <c r="F29" s="63"/>
      <c r="G29" s="157"/>
      <c r="H29" s="157"/>
      <c r="I29" s="157"/>
      <c r="J29" s="157"/>
      <c r="K29" s="157"/>
      <c r="L29" s="64"/>
      <c r="N29" s="64"/>
      <c r="P29" s="64"/>
    </row>
    <row r="30" spans="1:16" s="62" customFormat="1" ht="15" customHeight="1" x14ac:dyDescent="0.2">
      <c r="A30" s="149" t="s">
        <v>61</v>
      </c>
      <c r="B30" s="66"/>
      <c r="C30" s="67"/>
      <c r="F30" s="63"/>
      <c r="G30" s="157"/>
      <c r="H30" s="157"/>
      <c r="I30" s="157"/>
      <c r="J30" s="157"/>
      <c r="K30" s="157"/>
      <c r="L30" s="64"/>
      <c r="N30" s="64"/>
      <c r="P30" s="64"/>
    </row>
    <row r="31" spans="1:16" s="62" customFormat="1" ht="15" customHeight="1" x14ac:dyDescent="0.2">
      <c r="A31" s="145" t="s">
        <v>92</v>
      </c>
      <c r="B31" s="66"/>
      <c r="C31" s="68"/>
      <c r="F31" s="63"/>
      <c r="G31" s="157"/>
      <c r="H31" s="157"/>
      <c r="I31" s="157"/>
      <c r="J31" s="157"/>
      <c r="K31" s="157"/>
      <c r="L31" s="64"/>
      <c r="N31" s="64"/>
      <c r="P31" s="64"/>
    </row>
    <row r="32" spans="1:16" s="62" customFormat="1" ht="15" customHeight="1" x14ac:dyDescent="0.2">
      <c r="A32" s="149"/>
      <c r="B32" s="66"/>
      <c r="C32" s="72"/>
      <c r="F32" s="63"/>
      <c r="G32" s="157"/>
      <c r="H32" s="157"/>
      <c r="I32" s="157"/>
      <c r="J32" s="157"/>
      <c r="K32" s="157"/>
      <c r="L32" s="64"/>
      <c r="N32" s="64"/>
      <c r="P32" s="64"/>
    </row>
    <row r="33" spans="1:16" s="62" customFormat="1" ht="15" customHeight="1" x14ac:dyDescent="0.2">
      <c r="A33" s="149" t="s">
        <v>62</v>
      </c>
      <c r="B33" s="66"/>
      <c r="C33" s="67"/>
      <c r="F33" s="63"/>
      <c r="G33" s="157"/>
      <c r="H33" s="157"/>
      <c r="I33" s="157"/>
      <c r="J33" s="157"/>
      <c r="K33" s="157"/>
      <c r="L33" s="64"/>
      <c r="N33" s="64"/>
      <c r="P33" s="64"/>
    </row>
    <row r="34" spans="1:16" s="62" customFormat="1" ht="15" customHeight="1" x14ac:dyDescent="0.2">
      <c r="A34" s="145" t="s">
        <v>93</v>
      </c>
      <c r="B34" s="66"/>
      <c r="C34" s="68"/>
      <c r="F34" s="63"/>
      <c r="G34" s="157"/>
      <c r="H34" s="157"/>
      <c r="I34" s="157"/>
      <c r="J34" s="157"/>
      <c r="K34" s="157"/>
      <c r="L34" s="64"/>
      <c r="N34" s="64"/>
      <c r="P34" s="64"/>
    </row>
    <row r="35" spans="1:16" s="62" customFormat="1" ht="15" customHeight="1" x14ac:dyDescent="0.2">
      <c r="A35" s="149"/>
      <c r="B35" s="66"/>
      <c r="C35" s="72"/>
      <c r="F35" s="63"/>
      <c r="G35" s="157"/>
      <c r="H35" s="157"/>
      <c r="I35" s="157"/>
      <c r="J35" s="157"/>
      <c r="K35" s="157"/>
      <c r="L35" s="64"/>
      <c r="N35" s="64"/>
      <c r="P35" s="64"/>
    </row>
    <row r="36" spans="1:16" s="62" customFormat="1" ht="15" customHeight="1" x14ac:dyDescent="0.2">
      <c r="A36" s="149" t="s">
        <v>63</v>
      </c>
      <c r="B36" s="66"/>
      <c r="C36" s="67">
        <v>131879.32999999999</v>
      </c>
      <c r="F36" s="63"/>
      <c r="G36" s="157"/>
      <c r="H36" s="157"/>
      <c r="I36" s="157"/>
      <c r="J36" s="157"/>
      <c r="K36" s="157"/>
      <c r="L36" s="64"/>
      <c r="N36" s="64"/>
      <c r="P36" s="64"/>
    </row>
    <row r="37" spans="1:16" s="62" customFormat="1" ht="15" customHeight="1" x14ac:dyDescent="0.2">
      <c r="A37" s="145" t="s">
        <v>94</v>
      </c>
      <c r="B37" s="66"/>
      <c r="C37" s="68"/>
      <c r="F37" s="63"/>
      <c r="G37" s="157"/>
      <c r="H37" s="157"/>
      <c r="I37" s="157"/>
      <c r="J37" s="157"/>
      <c r="K37" s="157"/>
      <c r="L37" s="64"/>
      <c r="N37" s="64"/>
      <c r="P37" s="64"/>
    </row>
    <row r="38" spans="1:16" s="62" customFormat="1" ht="15" customHeight="1" x14ac:dyDescent="0.2">
      <c r="A38" s="149"/>
      <c r="B38" s="66"/>
      <c r="C38" s="67"/>
      <c r="F38" s="63"/>
      <c r="G38" s="157"/>
      <c r="H38" s="157"/>
      <c r="I38" s="157"/>
      <c r="J38" s="157"/>
      <c r="K38" s="157"/>
      <c r="L38" s="64"/>
      <c r="N38" s="64"/>
      <c r="P38" s="64"/>
    </row>
    <row r="39" spans="1:16" s="62" customFormat="1" ht="15" customHeight="1" x14ac:dyDescent="0.2">
      <c r="A39" s="149" t="s">
        <v>64</v>
      </c>
      <c r="B39" s="66"/>
      <c r="C39" s="67"/>
      <c r="F39" s="63"/>
      <c r="G39" s="157"/>
      <c r="H39" s="157"/>
      <c r="I39" s="157"/>
      <c r="J39" s="157"/>
      <c r="K39" s="157"/>
      <c r="L39" s="64"/>
      <c r="N39" s="64"/>
      <c r="P39" s="64"/>
    </row>
    <row r="40" spans="1:16" s="62" customFormat="1" ht="15" customHeight="1" x14ac:dyDescent="0.2">
      <c r="A40" s="145" t="s">
        <v>95</v>
      </c>
      <c r="B40" s="66"/>
      <c r="C40" s="68"/>
      <c r="F40" s="63"/>
      <c r="G40" s="157"/>
      <c r="H40" s="157"/>
      <c r="I40" s="157"/>
      <c r="J40" s="157"/>
      <c r="K40" s="157"/>
      <c r="L40" s="64"/>
      <c r="N40" s="64"/>
      <c r="P40" s="64"/>
    </row>
    <row r="41" spans="1:16" s="62" customFormat="1" ht="15" customHeight="1" x14ac:dyDescent="0.2">
      <c r="A41" s="149"/>
      <c r="B41" s="66"/>
      <c r="C41" s="67"/>
      <c r="F41" s="63"/>
      <c r="G41" s="157"/>
      <c r="H41" s="157"/>
      <c r="I41" s="157"/>
      <c r="J41" s="157"/>
      <c r="K41" s="157"/>
      <c r="L41" s="64"/>
      <c r="N41" s="64"/>
      <c r="P41" s="64"/>
    </row>
    <row r="42" spans="1:16" s="62" customFormat="1" ht="15" customHeight="1" x14ac:dyDescent="0.2">
      <c r="A42" s="69" t="s">
        <v>81</v>
      </c>
      <c r="B42" s="66"/>
      <c r="C42" s="67"/>
      <c r="F42" s="63"/>
      <c r="G42" s="157"/>
      <c r="H42" s="157"/>
      <c r="I42" s="157"/>
      <c r="J42" s="157"/>
      <c r="K42" s="157"/>
      <c r="L42" s="64"/>
      <c r="N42" s="64"/>
      <c r="P42" s="64"/>
    </row>
    <row r="43" spans="1:16" s="62" customFormat="1" ht="15" customHeight="1" x14ac:dyDescent="0.2">
      <c r="A43" s="69" t="s">
        <v>96</v>
      </c>
      <c r="B43" s="66"/>
      <c r="C43" s="68"/>
      <c r="F43" s="63"/>
      <c r="G43" s="157"/>
      <c r="H43" s="157"/>
      <c r="I43" s="157"/>
      <c r="J43" s="157"/>
      <c r="K43" s="157"/>
      <c r="L43" s="64"/>
      <c r="N43" s="64"/>
      <c r="P43" s="64"/>
    </row>
    <row r="44" spans="1:16" s="62" customFormat="1" ht="15" customHeight="1" x14ac:dyDescent="0.2">
      <c r="A44" s="69"/>
      <c r="B44" s="66"/>
      <c r="C44" s="74"/>
      <c r="F44" s="63"/>
      <c r="G44" s="157"/>
      <c r="H44" s="157"/>
      <c r="I44" s="157"/>
      <c r="J44" s="157"/>
      <c r="K44" s="157"/>
      <c r="L44" s="64"/>
      <c r="N44" s="64"/>
      <c r="P44" s="64"/>
    </row>
    <row r="45" spans="1:16" s="62" customFormat="1" ht="15" customHeight="1" x14ac:dyDescent="0.2">
      <c r="A45" s="69" t="s">
        <v>65</v>
      </c>
      <c r="B45" s="66"/>
      <c r="C45" s="67"/>
      <c r="F45" s="63"/>
      <c r="G45" s="157"/>
      <c r="H45" s="157"/>
      <c r="I45" s="157"/>
      <c r="J45" s="157"/>
      <c r="K45" s="157"/>
      <c r="L45" s="64"/>
      <c r="N45" s="64"/>
      <c r="P45" s="64"/>
    </row>
    <row r="46" spans="1:16" s="62" customFormat="1" ht="15" customHeight="1" x14ac:dyDescent="0.2">
      <c r="A46" s="69"/>
      <c r="B46" s="73"/>
      <c r="C46" s="61"/>
      <c r="F46" s="63"/>
      <c r="G46" s="157"/>
      <c r="H46" s="157"/>
      <c r="I46" s="157"/>
      <c r="J46" s="157"/>
      <c r="K46" s="157"/>
      <c r="L46" s="64"/>
      <c r="N46" s="64"/>
      <c r="P46" s="64"/>
    </row>
    <row r="47" spans="1:16" s="62" customFormat="1" ht="15" customHeight="1" x14ac:dyDescent="0.2">
      <c r="A47" s="69" t="s">
        <v>66</v>
      </c>
      <c r="B47" s="73"/>
      <c r="C47" s="61"/>
      <c r="F47" s="63"/>
      <c r="G47" s="157"/>
      <c r="H47" s="157"/>
      <c r="I47" s="157"/>
      <c r="J47" s="157"/>
      <c r="K47" s="157"/>
      <c r="L47" s="64"/>
      <c r="N47" s="64"/>
      <c r="P47" s="64"/>
    </row>
    <row r="48" spans="1:16" s="62" customFormat="1" ht="15" customHeight="1" thickBot="1" x14ac:dyDescent="0.25">
      <c r="A48" s="75"/>
      <c r="B48" s="76"/>
      <c r="C48" s="77"/>
      <c r="F48" s="63"/>
      <c r="G48" s="157"/>
      <c r="H48" s="157"/>
      <c r="I48" s="157"/>
      <c r="J48" s="157"/>
      <c r="K48" s="157"/>
      <c r="L48" s="64"/>
      <c r="N48" s="64"/>
      <c r="P48" s="64"/>
    </row>
    <row r="49" spans="1:10" ht="15" customHeight="1" thickBot="1" x14ac:dyDescent="0.25">
      <c r="A49" s="78"/>
      <c r="B49" s="79"/>
      <c r="C49" s="80"/>
      <c r="H49"/>
      <c r="I49"/>
      <c r="J49"/>
    </row>
    <row r="50" spans="1:10" ht="15" customHeight="1" thickBot="1" x14ac:dyDescent="0.25">
      <c r="A50" s="81" t="s">
        <v>1</v>
      </c>
      <c r="B50" s="82" t="s">
        <v>2</v>
      </c>
      <c r="C50" s="83">
        <f>SUM(C12:C45)</f>
        <v>847792.58</v>
      </c>
      <c r="H50"/>
      <c r="I50"/>
      <c r="J50"/>
    </row>
    <row r="51" spans="1:10" ht="15.75" thickBot="1" x14ac:dyDescent="0.25">
      <c r="A51" s="84"/>
      <c r="B51" s="70"/>
      <c r="C51" s="71"/>
      <c r="H51"/>
      <c r="I51"/>
      <c r="J51"/>
    </row>
    <row r="52" spans="1:10" ht="16.5" thickBot="1" x14ac:dyDescent="0.25">
      <c r="A52" s="85" t="s">
        <v>3</v>
      </c>
      <c r="B52" s="86">
        <v>0.19</v>
      </c>
      <c r="C52" s="87">
        <f>ROUND(C50*B52,2)</f>
        <v>161080.59</v>
      </c>
      <c r="H52"/>
      <c r="I52"/>
      <c r="J52"/>
    </row>
    <row r="53" spans="1:10" ht="15.75" thickBot="1" x14ac:dyDescent="0.25">
      <c r="A53" s="84"/>
      <c r="B53" s="70"/>
      <c r="C53" s="71"/>
      <c r="H53"/>
      <c r="I53"/>
      <c r="J53"/>
    </row>
    <row r="54" spans="1:10" ht="16.5" thickBot="1" x14ac:dyDescent="0.25">
      <c r="A54" s="85" t="s">
        <v>1</v>
      </c>
      <c r="B54" s="82" t="s">
        <v>4</v>
      </c>
      <c r="C54" s="83">
        <f>C50+C52</f>
        <v>1008873.1699999999</v>
      </c>
      <c r="H54"/>
      <c r="I54"/>
      <c r="J54"/>
    </row>
    <row r="55" spans="1:10" s="90" customFormat="1" ht="14.25" customHeight="1" x14ac:dyDescent="0.2">
      <c r="A55" s="85"/>
      <c r="B55" s="85"/>
      <c r="C55" s="89"/>
    </row>
    <row r="56" spans="1:10" ht="15" customHeight="1" x14ac:dyDescent="0.25">
      <c r="A56" s="124" t="s">
        <v>43</v>
      </c>
      <c r="B56" s="125"/>
      <c r="C56" s="125"/>
      <c r="H56"/>
      <c r="I56"/>
      <c r="J56"/>
    </row>
    <row r="57" spans="1:10" ht="185.25" customHeight="1" x14ac:dyDescent="0.2">
      <c r="A57" s="223" t="s">
        <v>109</v>
      </c>
      <c r="B57" s="222"/>
      <c r="C57" s="222"/>
      <c r="H57"/>
      <c r="I57"/>
      <c r="J57"/>
    </row>
    <row r="58" spans="1:10" ht="37.5" customHeight="1" x14ac:dyDescent="0.2">
      <c r="A58" s="222" t="s">
        <v>74</v>
      </c>
      <c r="B58" s="222"/>
      <c r="C58" s="222"/>
      <c r="H58"/>
      <c r="I58"/>
      <c r="J58"/>
    </row>
    <row r="101" spans="1:1" x14ac:dyDescent="0.2">
      <c r="A101" t="s">
        <v>106</v>
      </c>
    </row>
  </sheetData>
  <mergeCells count="2">
    <mergeCell ref="A58:C58"/>
    <mergeCell ref="A57:C57"/>
  </mergeCells>
  <pageMargins left="0.70866141732283472" right="0.39370078740157483" top="0.78740157480314965" bottom="0.35433070866141736" header="0.31496062992125984" footer="0.31496062992125984"/>
  <pageSetup paperSize="9" scale="92" fitToHeight="2" orientation="landscape" r:id="rId1"/>
  <headerFooter>
    <oddFooter>&amp;RVersion 12.10.2022</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8"/>
  <sheetViews>
    <sheetView tabSelected="1" zoomScaleNormal="100" workbookViewId="0">
      <selection activeCell="D20" sqref="D20"/>
    </sheetView>
  </sheetViews>
  <sheetFormatPr baseColWidth="10" defaultRowHeight="12.75" x14ac:dyDescent="0.2"/>
  <cols>
    <col min="1" max="1" width="27" customWidth="1"/>
    <col min="2" max="2" width="19.28515625" style="3" customWidth="1"/>
    <col min="3" max="3" width="29.42578125" customWidth="1"/>
    <col min="4" max="4" width="20.42578125" customWidth="1"/>
    <col min="9" max="9" width="47.7109375" style="126" customWidth="1"/>
    <col min="10" max="11" width="27.28515625" style="126" customWidth="1"/>
  </cols>
  <sheetData>
    <row r="1" spans="1:11" ht="36" customHeight="1" x14ac:dyDescent="0.2">
      <c r="A1" s="234" t="s">
        <v>46</v>
      </c>
      <c r="B1" s="234" t="s">
        <v>5</v>
      </c>
      <c r="C1" s="232" t="s">
        <v>6</v>
      </c>
      <c r="D1" s="233"/>
    </row>
    <row r="2" spans="1:11" ht="30" customHeight="1" thickBot="1" x14ac:dyDescent="0.25">
      <c r="A2" s="235"/>
      <c r="B2" s="235"/>
      <c r="C2" s="236">
        <f>J15</f>
        <v>847792.58</v>
      </c>
      <c r="D2" s="237"/>
    </row>
    <row r="3" spans="1:11" ht="9" customHeight="1" thickBot="1" x14ac:dyDescent="0.25"/>
    <row r="4" spans="1:11" s="4" customFormat="1" ht="23.25" customHeight="1" thickBot="1" x14ac:dyDescent="0.25">
      <c r="A4" s="4" t="s">
        <v>25</v>
      </c>
      <c r="B4" s="114" t="s">
        <v>77</v>
      </c>
      <c r="C4" s="115" t="s">
        <v>79</v>
      </c>
      <c r="D4" s="182">
        <v>99998.85</v>
      </c>
      <c r="I4" s="141" t="s">
        <v>100</v>
      </c>
      <c r="J4" s="129"/>
      <c r="K4" s="129"/>
    </row>
    <row r="5" spans="1:11" ht="8.25" customHeight="1" x14ac:dyDescent="0.2"/>
    <row r="6" spans="1:11" ht="29.25" customHeight="1" x14ac:dyDescent="0.2">
      <c r="A6" s="33" t="s">
        <v>7</v>
      </c>
      <c r="B6" s="34" t="s">
        <v>26</v>
      </c>
      <c r="C6" s="33" t="s">
        <v>8</v>
      </c>
      <c r="D6" s="35" t="s">
        <v>9</v>
      </c>
      <c r="I6" s="144" t="s">
        <v>101</v>
      </c>
      <c r="J6" s="142">
        <f>'Anrechenbare Kosten'!C12</f>
        <v>0</v>
      </c>
    </row>
    <row r="7" spans="1:11" ht="18" customHeight="1" x14ac:dyDescent="0.2">
      <c r="A7" s="20" t="s">
        <v>34</v>
      </c>
      <c r="B7" s="47">
        <v>0.02</v>
      </c>
      <c r="C7" s="31" t="s">
        <v>37</v>
      </c>
      <c r="D7" s="38">
        <f>ROUND(B7*D4,2)</f>
        <v>1999.98</v>
      </c>
      <c r="I7" s="144" t="s">
        <v>97</v>
      </c>
      <c r="J7" s="143">
        <f>'Anrechenbare Kosten'!C14+'Anrechenbare Kosten'!C15</f>
        <v>715913.25</v>
      </c>
      <c r="K7" s="130"/>
    </row>
    <row r="8" spans="1:11" ht="18" customHeight="1" x14ac:dyDescent="0.2">
      <c r="A8" s="23" t="s">
        <v>35</v>
      </c>
      <c r="B8" s="48">
        <v>7.0000000000000007E-2</v>
      </c>
      <c r="C8" s="29" t="s">
        <v>11</v>
      </c>
      <c r="D8" s="39">
        <f>ROUND(B8*D4,2)</f>
        <v>6999.92</v>
      </c>
      <c r="I8" s="144" t="s">
        <v>102</v>
      </c>
      <c r="J8" s="142">
        <f>'Anrechenbare Kosten'!C45</f>
        <v>0</v>
      </c>
      <c r="K8" s="130"/>
    </row>
    <row r="9" spans="1:11" ht="18" customHeight="1" x14ac:dyDescent="0.2">
      <c r="A9" s="20" t="s">
        <v>12</v>
      </c>
      <c r="B9" s="47">
        <v>0.15</v>
      </c>
      <c r="C9" s="31" t="s">
        <v>29</v>
      </c>
      <c r="D9" s="38">
        <f>ROUND(B9*D4,2)</f>
        <v>14999.83</v>
      </c>
      <c r="I9" s="226" t="s">
        <v>103</v>
      </c>
      <c r="J9" s="228">
        <f>SUM(J6:J8)</f>
        <v>715913.25</v>
      </c>
      <c r="K9" s="130"/>
    </row>
    <row r="10" spans="1:11" ht="18" customHeight="1" x14ac:dyDescent="0.2">
      <c r="A10" s="23" t="s">
        <v>15</v>
      </c>
      <c r="B10" s="48">
        <v>0.03</v>
      </c>
      <c r="C10" s="29" t="s">
        <v>10</v>
      </c>
      <c r="D10" s="39">
        <f>ROUND(B10*D4,2)</f>
        <v>2999.97</v>
      </c>
      <c r="I10" s="227"/>
      <c r="J10" s="229"/>
      <c r="K10" s="130"/>
    </row>
    <row r="11" spans="1:11" ht="18" customHeight="1" x14ac:dyDescent="0.2">
      <c r="A11" s="20" t="s">
        <v>16</v>
      </c>
      <c r="B11" s="47">
        <v>0.25</v>
      </c>
      <c r="C11" s="28" t="s">
        <v>17</v>
      </c>
      <c r="D11" s="38">
        <f>ROUND(B11*D4,2)</f>
        <v>24999.71</v>
      </c>
      <c r="I11" s="144" t="s">
        <v>98</v>
      </c>
      <c r="J11" s="132">
        <f>ROUND((IF(J12&lt;J9*0.25,J12,J9*0.25)),2)</f>
        <v>131879.32999999999</v>
      </c>
      <c r="K11" s="132"/>
    </row>
    <row r="12" spans="1:11" ht="18" customHeight="1" x14ac:dyDescent="0.2">
      <c r="A12" s="24" t="s">
        <v>18</v>
      </c>
      <c r="B12" s="180">
        <v>9.5000000000000001E-2</v>
      </c>
      <c r="C12" s="30" t="s">
        <v>19</v>
      </c>
      <c r="D12" s="40">
        <f>ROUND(B12*D4,2)</f>
        <v>9499.89</v>
      </c>
      <c r="I12" s="144" t="s">
        <v>104</v>
      </c>
      <c r="J12" s="133">
        <f>SUM('Anrechenbare Kosten'!C18:'Anrechenbare Kosten'!C40)</f>
        <v>131879.32999999999</v>
      </c>
    </row>
    <row r="13" spans="1:11" ht="18" customHeight="1" x14ac:dyDescent="0.2">
      <c r="A13" s="20" t="s">
        <v>20</v>
      </c>
      <c r="B13" s="181">
        <v>2.5000000000000001E-2</v>
      </c>
      <c r="C13" s="31" t="s">
        <v>21</v>
      </c>
      <c r="D13" s="38">
        <f>ROUND(B13*D4,2)</f>
        <v>2499.9699999999998</v>
      </c>
      <c r="I13" s="144" t="s">
        <v>99</v>
      </c>
      <c r="J13" s="132">
        <f>ROUND((J12-J11)*0.5,2)</f>
        <v>0</v>
      </c>
      <c r="K13" s="130"/>
    </row>
    <row r="14" spans="1:11" ht="18" customHeight="1" x14ac:dyDescent="0.2">
      <c r="A14" s="20" t="s">
        <v>22</v>
      </c>
      <c r="B14" s="47">
        <v>0.32</v>
      </c>
      <c r="C14" s="31" t="s">
        <v>36</v>
      </c>
      <c r="D14" s="38">
        <f>ROUND(B14*D4,2)</f>
        <v>31999.63</v>
      </c>
      <c r="I14" s="130"/>
      <c r="J14" s="131"/>
      <c r="K14" s="130"/>
    </row>
    <row r="15" spans="1:11" ht="18" customHeight="1" x14ac:dyDescent="0.2">
      <c r="A15" s="20" t="s">
        <v>23</v>
      </c>
      <c r="B15" s="47">
        <v>0</v>
      </c>
      <c r="C15" s="31" t="s">
        <v>37</v>
      </c>
      <c r="D15" s="38">
        <f>ROUND(B15*D4,2)</f>
        <v>0</v>
      </c>
      <c r="I15" s="130"/>
      <c r="J15" s="132">
        <f>J9+J11+J13</f>
        <v>847792.58</v>
      </c>
      <c r="K15" s="130"/>
    </row>
    <row r="16" spans="1:11" ht="19.5" customHeight="1" x14ac:dyDescent="0.2">
      <c r="A16" s="5" t="s">
        <v>24</v>
      </c>
      <c r="B16" s="49">
        <f>SUM(B7:B15)</f>
        <v>0.96</v>
      </c>
      <c r="C16" s="2" t="s">
        <v>13</v>
      </c>
      <c r="D16" s="42">
        <f>SUM(D7:D15)</f>
        <v>95998.900000000009</v>
      </c>
    </row>
    <row r="17" spans="1:11" ht="6.75" customHeight="1" x14ac:dyDescent="0.2">
      <c r="A17" s="6"/>
      <c r="B17" s="6"/>
      <c r="C17" s="7"/>
      <c r="D17" s="32"/>
    </row>
    <row r="18" spans="1:11" ht="42.75" customHeight="1" x14ac:dyDescent="0.2">
      <c r="A18" s="174" t="s">
        <v>110</v>
      </c>
      <c r="B18" s="172">
        <v>0</v>
      </c>
      <c r="C18" s="164" t="s">
        <v>67</v>
      </c>
      <c r="D18" s="165">
        <f>ROUND(D16*B18,2)</f>
        <v>0</v>
      </c>
    </row>
    <row r="19" spans="1:11" ht="6.75" customHeight="1" x14ac:dyDescent="0.2">
      <c r="A19" s="160"/>
      <c r="B19" s="160"/>
      <c r="C19" s="160"/>
      <c r="D19" s="169"/>
    </row>
    <row r="20" spans="1:11" ht="19.5" customHeight="1" x14ac:dyDescent="0.2">
      <c r="A20" s="230" t="s">
        <v>111</v>
      </c>
      <c r="B20" s="231"/>
      <c r="C20" s="166" t="s">
        <v>69</v>
      </c>
      <c r="D20" s="170">
        <f>SUM(D16+D18)</f>
        <v>95998.900000000009</v>
      </c>
    </row>
    <row r="21" spans="1:11" ht="6.75" customHeight="1" x14ac:dyDescent="0.2">
      <c r="A21" s="161"/>
      <c r="B21" s="161"/>
      <c r="C21" s="162"/>
      <c r="D21" s="167"/>
    </row>
    <row r="22" spans="1:11" ht="21.75" customHeight="1" x14ac:dyDescent="0.2">
      <c r="A22" s="163" t="s">
        <v>33</v>
      </c>
      <c r="B22" s="172">
        <v>0</v>
      </c>
      <c r="C22" s="164" t="s">
        <v>14</v>
      </c>
      <c r="D22" s="165">
        <f>ROUND(D20*B22,2)</f>
        <v>0</v>
      </c>
    </row>
    <row r="23" spans="1:11" ht="6.75" customHeight="1" x14ac:dyDescent="0.2">
      <c r="A23" s="161"/>
      <c r="B23" s="161"/>
      <c r="C23" s="162"/>
      <c r="D23" s="169"/>
      <c r="E23" s="160"/>
      <c r="F23" s="160"/>
      <c r="G23" s="160"/>
      <c r="H23" s="160"/>
    </row>
    <row r="24" spans="1:11" ht="36.75" customHeight="1" x14ac:dyDescent="0.2">
      <c r="A24" s="230" t="s">
        <v>112</v>
      </c>
      <c r="B24" s="231"/>
      <c r="C24" s="166" t="s">
        <v>69</v>
      </c>
      <c r="D24" s="170">
        <f>SUM(D20+D22)</f>
        <v>95998.900000000009</v>
      </c>
      <c r="E24" s="160"/>
      <c r="F24" s="160"/>
      <c r="G24" s="160"/>
      <c r="H24" s="160"/>
    </row>
    <row r="25" spans="1:11" s="160" customFormat="1" ht="6.75" customHeight="1" x14ac:dyDescent="0.2">
      <c r="A25" s="215"/>
      <c r="B25" s="215"/>
      <c r="C25" s="216"/>
      <c r="D25" s="217"/>
      <c r="I25" s="218"/>
      <c r="J25" s="218"/>
    </row>
    <row r="26" spans="1:11" s="160" customFormat="1" ht="36.75" customHeight="1" x14ac:dyDescent="0.2">
      <c r="A26" s="219" t="s">
        <v>121</v>
      </c>
      <c r="B26" s="172">
        <v>0</v>
      </c>
      <c r="C26" s="193" t="s">
        <v>14</v>
      </c>
      <c r="D26" s="220">
        <f>ROUND(D24*B26,2)</f>
        <v>0</v>
      </c>
      <c r="I26" s="218"/>
      <c r="J26" s="218"/>
    </row>
    <row r="27" spans="1:11" s="160" customFormat="1" ht="6.75" customHeight="1" x14ac:dyDescent="0.2">
      <c r="A27" s="215"/>
      <c r="B27" s="215"/>
      <c r="C27" s="216"/>
      <c r="D27" s="221"/>
      <c r="I27" s="218"/>
      <c r="J27" s="218"/>
    </row>
    <row r="28" spans="1:11" s="160" customFormat="1" ht="26.25" customHeight="1" x14ac:dyDescent="0.2">
      <c r="A28" s="224" t="s">
        <v>122</v>
      </c>
      <c r="B28" s="225"/>
      <c r="C28" s="166" t="s">
        <v>69</v>
      </c>
      <c r="D28" s="170">
        <f>SUM(D24+D26)</f>
        <v>95998.900000000009</v>
      </c>
      <c r="I28" s="218"/>
      <c r="J28" s="218"/>
    </row>
    <row r="29" spans="1:11" s="160" customFormat="1" ht="6.75" customHeight="1" x14ac:dyDescent="0.2">
      <c r="A29" s="161"/>
      <c r="B29" s="161"/>
      <c r="C29" s="162"/>
      <c r="D29" s="167"/>
      <c r="I29" s="126"/>
      <c r="J29" s="126"/>
      <c r="K29" s="126"/>
    </row>
    <row r="30" spans="1:11" ht="36.75" customHeight="1" x14ac:dyDescent="0.2">
      <c r="A30" s="163" t="s">
        <v>68</v>
      </c>
      <c r="B30" s="172">
        <v>0</v>
      </c>
      <c r="C30" s="164" t="s">
        <v>32</v>
      </c>
      <c r="D30" s="165">
        <f>ROUND(D28*B30,2)</f>
        <v>0</v>
      </c>
      <c r="F30" s="112"/>
      <c r="G30" s="112"/>
      <c r="H30" s="112"/>
      <c r="I30" s="186"/>
    </row>
    <row r="31" spans="1:11" ht="6.75" customHeight="1" x14ac:dyDescent="0.2">
      <c r="A31" s="160"/>
      <c r="B31" s="160"/>
      <c r="C31" s="175"/>
      <c r="D31" s="176"/>
      <c r="I31" s="187"/>
      <c r="J31" s="128"/>
      <c r="K31" s="128"/>
    </row>
    <row r="32" spans="1:11" ht="20.85" customHeight="1" x14ac:dyDescent="0.2">
      <c r="A32" s="173"/>
      <c r="B32" s="160"/>
      <c r="C32" s="177"/>
      <c r="D32" s="178"/>
    </row>
    <row r="33" spans="1:4" ht="13.5" thickBot="1" x14ac:dyDescent="0.25">
      <c r="A33" s="161"/>
      <c r="B33" s="168"/>
      <c r="C33" s="168" t="s">
        <v>38</v>
      </c>
      <c r="D33" s="171">
        <f>SUM(D28+D30)</f>
        <v>95998.900000000009</v>
      </c>
    </row>
    <row r="34" spans="1:4" x14ac:dyDescent="0.2">
      <c r="B34" s="21"/>
    </row>
    <row r="35" spans="1:4" x14ac:dyDescent="0.2">
      <c r="C35" s="21"/>
      <c r="D35" s="21"/>
    </row>
    <row r="36" spans="1:4" x14ac:dyDescent="0.2">
      <c r="C36" s="22"/>
      <c r="D36" s="22"/>
    </row>
    <row r="37" spans="1:4" x14ac:dyDescent="0.2">
      <c r="C37" s="22"/>
      <c r="D37" s="22"/>
    </row>
    <row r="38" spans="1:4" x14ac:dyDescent="0.2">
      <c r="C38" s="22"/>
      <c r="D38" s="22"/>
    </row>
    <row r="39" spans="1:4" x14ac:dyDescent="0.2">
      <c r="B39"/>
    </row>
    <row r="40" spans="1:4" x14ac:dyDescent="0.2">
      <c r="B40"/>
    </row>
    <row r="41" spans="1:4" x14ac:dyDescent="0.2">
      <c r="B41"/>
    </row>
    <row r="42" spans="1:4" x14ac:dyDescent="0.2">
      <c r="B42"/>
    </row>
    <row r="43" spans="1:4" x14ac:dyDescent="0.2">
      <c r="B43"/>
    </row>
    <row r="44" spans="1:4" x14ac:dyDescent="0.2">
      <c r="B44"/>
    </row>
    <row r="45" spans="1:4" x14ac:dyDescent="0.2">
      <c r="B45"/>
    </row>
    <row r="46" spans="1:4" x14ac:dyDescent="0.2">
      <c r="B46"/>
    </row>
    <row r="47" spans="1:4" x14ac:dyDescent="0.2">
      <c r="B47"/>
    </row>
    <row r="48" spans="1:4" x14ac:dyDescent="0.2">
      <c r="B48"/>
    </row>
    <row r="49" spans="1:11" x14ac:dyDescent="0.2">
      <c r="I49" s="127"/>
      <c r="J49" s="127"/>
      <c r="K49" s="127"/>
    </row>
    <row r="50" spans="1:11" x14ac:dyDescent="0.2">
      <c r="I50" s="127"/>
      <c r="J50" s="127"/>
      <c r="K50" s="127"/>
    </row>
    <row r="51" spans="1:11" x14ac:dyDescent="0.2">
      <c r="I51" s="127"/>
      <c r="J51" s="127"/>
      <c r="K51" s="127"/>
    </row>
    <row r="52" spans="1:11" x14ac:dyDescent="0.2">
      <c r="I52" s="127"/>
      <c r="J52" s="127"/>
      <c r="K52" s="127"/>
    </row>
    <row r="53" spans="1:11" x14ac:dyDescent="0.2">
      <c r="I53" s="127"/>
      <c r="J53" s="127"/>
      <c r="K53" s="127"/>
    </row>
    <row r="54" spans="1:11" x14ac:dyDescent="0.2">
      <c r="A54" t="s">
        <v>83</v>
      </c>
      <c r="I54" s="127"/>
      <c r="J54" s="127"/>
      <c r="K54" s="127"/>
    </row>
    <row r="55" spans="1:11" x14ac:dyDescent="0.2">
      <c r="A55" t="s">
        <v>84</v>
      </c>
      <c r="I55" s="127"/>
      <c r="J55" s="127"/>
      <c r="K55" s="127"/>
    </row>
    <row r="56" spans="1:11" x14ac:dyDescent="0.2">
      <c r="A56" t="s">
        <v>5</v>
      </c>
    </row>
    <row r="57" spans="1:11" x14ac:dyDescent="0.2">
      <c r="A57" t="s">
        <v>85</v>
      </c>
    </row>
    <row r="58" spans="1:11" x14ac:dyDescent="0.2">
      <c r="A58" t="s">
        <v>86</v>
      </c>
    </row>
  </sheetData>
  <mergeCells count="9">
    <mergeCell ref="A28:B28"/>
    <mergeCell ref="I9:I10"/>
    <mergeCell ref="J9:J10"/>
    <mergeCell ref="A24:B24"/>
    <mergeCell ref="C1:D1"/>
    <mergeCell ref="A1:A2"/>
    <mergeCell ref="B1:B2"/>
    <mergeCell ref="C2:D2"/>
    <mergeCell ref="A20:B20"/>
  </mergeCells>
  <dataValidations disablePrompts="1" count="2">
    <dataValidation allowBlank="1" showInputMessage="1" showErrorMessage="1" promptTitle="Honorarsatz" sqref="B4" xr:uid="{00000000-0002-0000-0100-000000000000}"/>
    <dataValidation type="list" allowBlank="1" showInputMessage="1" showErrorMessage="1" sqref="B1:B2" xr:uid="{A3F77357-5354-4159-83CF-1CD1D3BECD16}">
      <formula1>$A$54:$A$58</formula1>
    </dataValidation>
  </dataValidations>
  <pageMargins left="0.70866141732283472" right="0.70866141732283472" top="0.78740157480314965" bottom="0.6692913385826772" header="0.31496062992125984" footer="0.31496062992125984"/>
  <pageSetup paperSize="9" scale="95" orientation="landscape" r:id="rId1"/>
  <ignoredErrors>
    <ignoredError sqref="C11 C12 C13"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9"/>
  <sheetViews>
    <sheetView zoomScaleNormal="100" workbookViewId="0">
      <selection activeCell="A11" sqref="A11"/>
    </sheetView>
  </sheetViews>
  <sheetFormatPr baseColWidth="10" defaultRowHeight="12.75" x14ac:dyDescent="0.2"/>
  <cols>
    <col min="1" max="1" width="19.7109375" customWidth="1"/>
    <col min="2" max="2" width="19.28515625" style="3" customWidth="1"/>
    <col min="3" max="3" width="29.42578125" customWidth="1"/>
    <col min="4" max="4" width="25.85546875" customWidth="1"/>
    <col min="5" max="5" width="10.42578125" style="104" customWidth="1"/>
    <col min="6" max="6" width="20.42578125" style="97" customWidth="1"/>
    <col min="7" max="7" width="21.140625" style="113" customWidth="1"/>
    <col min="8" max="8" width="20.42578125" customWidth="1"/>
  </cols>
  <sheetData>
    <row r="1" spans="1:8" ht="36" customHeight="1" x14ac:dyDescent="0.25">
      <c r="A1" s="242" t="s">
        <v>47</v>
      </c>
      <c r="B1" s="243"/>
      <c r="C1" s="243"/>
      <c r="D1" s="244"/>
      <c r="F1" s="241"/>
      <c r="G1" s="241"/>
      <c r="H1" s="241"/>
    </row>
    <row r="2" spans="1:8" ht="20.100000000000001" customHeight="1" x14ac:dyDescent="0.2">
      <c r="A2" s="245" t="s">
        <v>70</v>
      </c>
      <c r="B2" s="246"/>
      <c r="C2" s="246"/>
      <c r="D2" s="247"/>
      <c r="E2" s="105" t="s">
        <v>71</v>
      </c>
      <c r="F2" s="99" t="s">
        <v>78</v>
      </c>
      <c r="G2" s="116" t="s">
        <v>73</v>
      </c>
      <c r="H2" s="100" t="s">
        <v>9</v>
      </c>
    </row>
    <row r="3" spans="1:8" ht="18" customHeight="1" x14ac:dyDescent="0.2">
      <c r="A3" s="238" t="s">
        <v>45</v>
      </c>
      <c r="B3" s="239"/>
      <c r="C3" s="239"/>
      <c r="D3" s="240"/>
      <c r="E3" s="190"/>
      <c r="F3" s="91"/>
      <c r="G3" s="120"/>
      <c r="H3" s="183"/>
    </row>
    <row r="4" spans="1:8" s="160" customFormat="1" ht="18" customHeight="1" x14ac:dyDescent="0.2">
      <c r="A4" s="248" t="s">
        <v>114</v>
      </c>
      <c r="B4" s="249"/>
      <c r="C4" s="249"/>
      <c r="D4" s="250"/>
      <c r="E4" s="191">
        <v>2170</v>
      </c>
      <c r="F4" s="184" t="s">
        <v>117</v>
      </c>
      <c r="G4" s="185"/>
      <c r="H4" s="188">
        <f>G4*E4</f>
        <v>0</v>
      </c>
    </row>
    <row r="5" spans="1:8" s="160" customFormat="1" ht="18" customHeight="1" x14ac:dyDescent="0.2">
      <c r="A5" s="238" t="s">
        <v>123</v>
      </c>
      <c r="B5" s="239"/>
      <c r="C5" s="239"/>
      <c r="D5" s="240"/>
      <c r="E5" s="190"/>
      <c r="F5" s="91"/>
      <c r="G5" s="120"/>
      <c r="H5" s="183"/>
    </row>
    <row r="6" spans="1:8" s="160" customFormat="1" ht="18" customHeight="1" x14ac:dyDescent="0.2">
      <c r="A6" s="212" t="s">
        <v>124</v>
      </c>
      <c r="B6" s="213"/>
      <c r="C6" s="213"/>
      <c r="D6" s="214"/>
      <c r="E6" s="191">
        <v>2</v>
      </c>
      <c r="F6" s="184"/>
      <c r="G6" s="189"/>
      <c r="H6" s="188">
        <f>G6*E6</f>
        <v>0</v>
      </c>
    </row>
    <row r="7" spans="1:8" s="160" customFormat="1" ht="18" customHeight="1" x14ac:dyDescent="0.2">
      <c r="A7" s="238" t="s">
        <v>125</v>
      </c>
      <c r="B7" s="239"/>
      <c r="C7" s="239"/>
      <c r="D7" s="240"/>
      <c r="E7" s="190"/>
      <c r="F7" s="91"/>
      <c r="G7" s="120"/>
      <c r="H7" s="183"/>
    </row>
    <row r="8" spans="1:8" s="160" customFormat="1" ht="18" customHeight="1" x14ac:dyDescent="0.2">
      <c r="A8" s="212" t="s">
        <v>126</v>
      </c>
      <c r="B8" s="213"/>
      <c r="C8" s="213"/>
      <c r="D8" s="214"/>
      <c r="E8" s="191">
        <v>2</v>
      </c>
      <c r="F8" s="184"/>
      <c r="G8" s="189"/>
      <c r="H8" s="188">
        <f>G8*E8</f>
        <v>0</v>
      </c>
    </row>
    <row r="9" spans="1:8" ht="19.5" customHeight="1" x14ac:dyDescent="0.2">
      <c r="A9" s="54"/>
      <c r="B9" s="55"/>
      <c r="C9" s="26" t="s">
        <v>13</v>
      </c>
      <c r="D9" s="42"/>
      <c r="E9" s="107"/>
      <c r="F9" s="93"/>
      <c r="G9" s="121"/>
      <c r="H9" s="42">
        <f>SUM(H4:H8)</f>
        <v>0</v>
      </c>
    </row>
    <row r="10" spans="1:8" ht="6.75" customHeight="1" x14ac:dyDescent="0.2">
      <c r="A10" s="6"/>
      <c r="B10" s="6"/>
      <c r="C10" s="7"/>
      <c r="D10" s="32"/>
      <c r="E10" s="108"/>
      <c r="F10" s="94"/>
      <c r="G10" s="118"/>
      <c r="H10" s="102"/>
    </row>
    <row r="11" spans="1:8" s="160" customFormat="1" ht="26.25" customHeight="1" x14ac:dyDescent="0.2">
      <c r="A11" s="163" t="s">
        <v>115</v>
      </c>
      <c r="B11" s="172">
        <v>0</v>
      </c>
      <c r="C11" s="164" t="s">
        <v>32</v>
      </c>
      <c r="D11" s="165"/>
      <c r="E11" s="109"/>
      <c r="F11" s="95"/>
      <c r="G11" s="122"/>
      <c r="H11" s="165">
        <f>ROUND(H9*B11,2)</f>
        <v>0</v>
      </c>
    </row>
    <row r="12" spans="1:8" ht="26.25" customHeight="1" x14ac:dyDescent="0.2">
      <c r="A12" s="8" t="s">
        <v>31</v>
      </c>
      <c r="B12" s="56">
        <v>0</v>
      </c>
      <c r="C12" s="9" t="s">
        <v>32</v>
      </c>
      <c r="D12" s="25"/>
      <c r="E12" s="109"/>
      <c r="F12" s="95"/>
      <c r="G12" s="122"/>
      <c r="H12" s="25">
        <f>ROUND(H9*B12,2)</f>
        <v>0</v>
      </c>
    </row>
    <row r="13" spans="1:8" ht="6" customHeight="1" x14ac:dyDescent="0.2">
      <c r="D13" s="41"/>
      <c r="E13" s="106"/>
      <c r="F13" s="92"/>
      <c r="G13" s="117"/>
      <c r="H13" s="101"/>
    </row>
    <row r="14" spans="1:8" ht="20.85" customHeight="1" thickBot="1" x14ac:dyDescent="0.25">
      <c r="A14" s="6"/>
      <c r="B14" s="37"/>
      <c r="C14" s="37" t="s">
        <v>38</v>
      </c>
      <c r="D14" s="43"/>
      <c r="E14" s="110"/>
      <c r="F14" s="96"/>
      <c r="G14" s="123"/>
      <c r="H14" s="103">
        <f>H11+H12+H9</f>
        <v>0</v>
      </c>
    </row>
    <row r="15" spans="1:8" x14ac:dyDescent="0.2">
      <c r="B15" s="22"/>
    </row>
    <row r="17" spans="2:9" x14ac:dyDescent="0.2">
      <c r="C17" s="22"/>
      <c r="D17" s="22"/>
      <c r="E17" s="111"/>
      <c r="F17" s="98"/>
      <c r="G17" s="119"/>
      <c r="H17" s="22"/>
    </row>
    <row r="20" spans="2:9" x14ac:dyDescent="0.2">
      <c r="B20"/>
    </row>
    <row r="21" spans="2:9" x14ac:dyDescent="0.2">
      <c r="B21"/>
    </row>
    <row r="22" spans="2:9" x14ac:dyDescent="0.2">
      <c r="B22"/>
    </row>
    <row r="23" spans="2:9" x14ac:dyDescent="0.2">
      <c r="B23"/>
    </row>
    <row r="24" spans="2:9" x14ac:dyDescent="0.2">
      <c r="B24"/>
    </row>
    <row r="25" spans="2:9" x14ac:dyDescent="0.2">
      <c r="B25"/>
    </row>
    <row r="26" spans="2:9" x14ac:dyDescent="0.2">
      <c r="B26"/>
    </row>
    <row r="27" spans="2:9" x14ac:dyDescent="0.2">
      <c r="B27"/>
    </row>
    <row r="28" spans="2:9" x14ac:dyDescent="0.2">
      <c r="B28"/>
      <c r="I28" s="113"/>
    </row>
    <row r="29" spans="2:9" x14ac:dyDescent="0.2">
      <c r="B29"/>
    </row>
  </sheetData>
  <mergeCells count="7">
    <mergeCell ref="A5:D5"/>
    <mergeCell ref="A7:D7"/>
    <mergeCell ref="F1:H1"/>
    <mergeCell ref="A1:D1"/>
    <mergeCell ref="A2:D2"/>
    <mergeCell ref="A4:D4"/>
    <mergeCell ref="A3:D3"/>
  </mergeCells>
  <pageMargins left="0.51181102362204722" right="0.11811023622047245" top="0.78740157480314965" bottom="0.6692913385826772"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CA4A7-DC78-43CA-8B20-6ABD088116CF}">
  <dimension ref="A1:D14"/>
  <sheetViews>
    <sheetView workbookViewId="0">
      <selection activeCell="D11" sqref="D11"/>
    </sheetView>
  </sheetViews>
  <sheetFormatPr baseColWidth="10" defaultRowHeight="12.75" x14ac:dyDescent="0.2"/>
  <cols>
    <col min="1" max="1" width="43.85546875" customWidth="1"/>
    <col min="2" max="2" width="24.140625" customWidth="1"/>
    <col min="3" max="3" width="28.140625" customWidth="1"/>
    <col min="4" max="4" width="27.5703125" customWidth="1"/>
    <col min="5" max="5" width="17.42578125" customWidth="1"/>
    <col min="6" max="6" width="26.7109375" customWidth="1"/>
    <col min="7" max="7" width="18.85546875" customWidth="1"/>
  </cols>
  <sheetData>
    <row r="1" spans="1:4" ht="22.5" customHeight="1" thickBot="1" x14ac:dyDescent="0.25">
      <c r="A1" s="15" t="s">
        <v>72</v>
      </c>
    </row>
    <row r="2" spans="1:4" ht="22.5" customHeight="1" thickBot="1" x14ac:dyDescent="0.25">
      <c r="A2" s="36"/>
      <c r="C2" s="3"/>
      <c r="D2" s="3"/>
    </row>
    <row r="3" spans="1:4" ht="13.5" thickBot="1" x14ac:dyDescent="0.25">
      <c r="A3" s="14"/>
      <c r="B3" s="10"/>
      <c r="C3" s="11"/>
      <c r="D3" s="12"/>
    </row>
    <row r="4" spans="1:4" ht="27.75" customHeight="1" x14ac:dyDescent="0.2">
      <c r="A4" s="134" t="s">
        <v>27</v>
      </c>
      <c r="B4" s="135" t="s">
        <v>28</v>
      </c>
      <c r="C4" s="136" t="s">
        <v>30</v>
      </c>
      <c r="D4" s="137" t="s">
        <v>9</v>
      </c>
    </row>
    <row r="5" spans="1:4" x14ac:dyDescent="0.2">
      <c r="A5" s="138" t="s">
        <v>52</v>
      </c>
      <c r="B5" s="158">
        <v>5</v>
      </c>
      <c r="C5" s="57"/>
      <c r="D5" s="53">
        <f t="shared" ref="D5:D10" si="0">ROUND(C5*B5,2)</f>
        <v>0</v>
      </c>
    </row>
    <row r="6" spans="1:4" x14ac:dyDescent="0.2">
      <c r="A6" s="139" t="s">
        <v>75</v>
      </c>
      <c r="B6" s="158">
        <v>5</v>
      </c>
      <c r="C6" s="58"/>
      <c r="D6" s="53">
        <f t="shared" si="0"/>
        <v>0</v>
      </c>
    </row>
    <row r="7" spans="1:4" x14ac:dyDescent="0.2">
      <c r="A7" s="139" t="s">
        <v>76</v>
      </c>
      <c r="B7" s="159">
        <v>10</v>
      </c>
      <c r="C7" s="58"/>
      <c r="D7" s="53">
        <f t="shared" si="0"/>
        <v>0</v>
      </c>
    </row>
    <row r="8" spans="1:4" x14ac:dyDescent="0.2">
      <c r="A8" s="139" t="s">
        <v>51</v>
      </c>
      <c r="B8" s="159">
        <v>1</v>
      </c>
      <c r="C8" s="58"/>
      <c r="D8" s="53">
        <f t="shared" si="0"/>
        <v>0</v>
      </c>
    </row>
    <row r="9" spans="1:4" x14ac:dyDescent="0.2">
      <c r="A9" s="139" t="s">
        <v>50</v>
      </c>
      <c r="B9" s="159">
        <v>15</v>
      </c>
      <c r="C9" s="58"/>
      <c r="D9" s="53">
        <f t="shared" si="0"/>
        <v>0</v>
      </c>
    </row>
    <row r="10" spans="1:4" x14ac:dyDescent="0.2">
      <c r="A10" s="140" t="s">
        <v>49</v>
      </c>
      <c r="B10" s="159">
        <v>1</v>
      </c>
      <c r="C10" s="58"/>
      <c r="D10" s="53">
        <f t="shared" si="0"/>
        <v>0</v>
      </c>
    </row>
    <row r="11" spans="1:4" x14ac:dyDescent="0.2">
      <c r="A11" s="5" t="s">
        <v>24</v>
      </c>
      <c r="B11" s="13"/>
      <c r="C11" s="26" t="s">
        <v>13</v>
      </c>
      <c r="D11" s="42">
        <f>SUM(D5:D10)</f>
        <v>0</v>
      </c>
    </row>
    <row r="12" spans="1:4" ht="6.75" customHeight="1" x14ac:dyDescent="0.2">
      <c r="A12" s="6"/>
      <c r="B12" s="7"/>
      <c r="C12" s="32"/>
    </row>
    <row r="14" spans="1:4" ht="14.25" customHeight="1" x14ac:dyDescent="0.2"/>
  </sheetData>
  <pageMargins left="0.31496062992125984" right="0.31496062992125984" top="0.39370078740157483" bottom="0.39370078740157483"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6"/>
  <sheetViews>
    <sheetView zoomScaleNormal="100" workbookViewId="0">
      <selection activeCell="B6" sqref="B6"/>
    </sheetView>
  </sheetViews>
  <sheetFormatPr baseColWidth="10" defaultColWidth="11.28515625" defaultRowHeight="12.75" x14ac:dyDescent="0.2"/>
  <cols>
    <col min="1" max="1" width="56.5703125" style="3" customWidth="1"/>
    <col min="2" max="2" width="20.5703125" style="3" customWidth="1"/>
    <col min="3" max="3" width="27.42578125" style="3" customWidth="1"/>
    <col min="4" max="4" width="15" style="3" customWidth="1"/>
    <col min="5" max="6" width="15" customWidth="1"/>
  </cols>
  <sheetData>
    <row r="1" spans="1:6" ht="13.5" thickBot="1" x14ac:dyDescent="0.25"/>
    <row r="2" spans="1:6" s="16" customFormat="1" ht="24" customHeight="1" thickBot="1" x14ac:dyDescent="0.25">
      <c r="A2" s="194" t="s">
        <v>41</v>
      </c>
      <c r="B2" s="195"/>
      <c r="C2" s="46"/>
      <c r="D2" s="46"/>
      <c r="E2" s="46"/>
      <c r="F2" s="46"/>
    </row>
    <row r="3" spans="1:6" s="16" customFormat="1" ht="19.5" customHeight="1" x14ac:dyDescent="0.25">
      <c r="A3" s="196"/>
      <c r="B3" s="197" t="s">
        <v>42</v>
      </c>
      <c r="C3" s="45"/>
    </row>
    <row r="4" spans="1:6" s="17" customFormat="1" ht="18.75" customHeight="1" x14ac:dyDescent="0.2">
      <c r="A4" s="198" t="s">
        <v>48</v>
      </c>
      <c r="B4" s="199">
        <f>'Grundleistungen Gebäude'!D33</f>
        <v>95998.900000000009</v>
      </c>
      <c r="C4" s="44"/>
    </row>
    <row r="5" spans="1:6" s="17" customFormat="1" ht="18.75" customHeight="1" thickBot="1" x14ac:dyDescent="0.25">
      <c r="A5" s="200" t="s">
        <v>116</v>
      </c>
      <c r="B5" s="201">
        <f>'Besondere Leistungen Gebäude'!H14</f>
        <v>0</v>
      </c>
      <c r="C5" s="44"/>
    </row>
    <row r="6" spans="1:6" s="18" customFormat="1" ht="21" customHeight="1" thickBot="1" x14ac:dyDescent="0.3">
      <c r="A6" s="202" t="s">
        <v>39</v>
      </c>
      <c r="B6" s="203">
        <f>SUM(B4:B5)</f>
        <v>95998.900000000009</v>
      </c>
    </row>
    <row r="7" spans="1:6" ht="5.25" customHeight="1" thickBot="1" x14ac:dyDescent="0.25">
      <c r="A7" s="204"/>
      <c r="B7" s="205"/>
      <c r="D7"/>
    </row>
    <row r="8" spans="1:6" s="18" customFormat="1" ht="20.25" customHeight="1" thickBot="1" x14ac:dyDescent="0.3">
      <c r="A8" s="206" t="str">
        <f>"Umsatzsteuer:  z. Zt. "&amp;'Anrechenbare Kosten'!B52*100&amp;"%"</f>
        <v>Umsatzsteuer:  z. Zt. 19%</v>
      </c>
      <c r="B8" s="207">
        <f>ROUND(B6*'Anrechenbare Kosten'!B52,2)</f>
        <v>18239.79</v>
      </c>
    </row>
    <row r="9" spans="1:6" ht="5.25" customHeight="1" thickBot="1" x14ac:dyDescent="0.25">
      <c r="A9" s="204"/>
      <c r="B9" s="205"/>
      <c r="D9"/>
    </row>
    <row r="10" spans="1:6" s="18" customFormat="1" ht="20.100000000000001" customHeight="1" thickBot="1" x14ac:dyDescent="0.3">
      <c r="A10" s="208" t="s">
        <v>40</v>
      </c>
      <c r="B10" s="209">
        <f>B8+B6</f>
        <v>114238.69</v>
      </c>
    </row>
    <row r="11" spans="1:6" ht="7.5" customHeight="1" x14ac:dyDescent="0.2">
      <c r="A11" s="210"/>
      <c r="B11" s="210"/>
      <c r="E11" s="3"/>
    </row>
    <row r="12" spans="1:6" x14ac:dyDescent="0.2">
      <c r="A12" s="1"/>
      <c r="B12" s="1"/>
    </row>
    <row r="16" spans="1:6" x14ac:dyDescent="0.2">
      <c r="A16" s="3" t="s">
        <v>82</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Anrechenbare Kosten</vt:lpstr>
      <vt:lpstr>Grundleistungen Gebäude</vt:lpstr>
      <vt:lpstr>Besondere Leistungen Gebäude</vt:lpstr>
      <vt:lpstr>Stundensätze</vt:lpstr>
      <vt:lpstr>Zusammenstellung </vt:lpstr>
      <vt:lpstr>'Anrechenbare Kosten'!Druckbereich</vt:lpstr>
      <vt:lpstr>'Besondere Leistungen Gebäude'!Druckbereich</vt:lpstr>
      <vt:lpstr>'Grundleistungen Gebäude'!Druckbereich</vt:lpstr>
      <vt:lpstr>Stundensätze!Druckbereich</vt:lpstr>
      <vt:lpstr>'Zusammenstellung '!Druckbereich</vt:lpstr>
    </vt:vector>
  </TitlesOfParts>
  <Company>BLB 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100gurr</dc:creator>
  <cp:lastModifiedBy>Setyanto Galih Indra (BLB AC)</cp:lastModifiedBy>
  <cp:lastPrinted>2026-05-20T13:37:15Z</cp:lastPrinted>
  <dcterms:created xsi:type="dcterms:W3CDTF">2011-12-28T09:46:08Z</dcterms:created>
  <dcterms:modified xsi:type="dcterms:W3CDTF">2026-07-07T06:37:02Z</dcterms:modified>
</cp:coreProperties>
</file>