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I:\1-einkauf\1_ausschreibungen\1_pv2 ausschreibungen\pv2-3248.25_vds (may)\01_anschreiben\"/>
    </mc:Choice>
  </mc:AlternateContent>
  <xr:revisionPtr revIDLastSave="0" documentId="13_ncr:1_{7BA242EC-EFE1-41C1-8245-A2E46E42044A}" xr6:coauthVersionLast="36" xr6:coauthVersionMax="36" xr10:uidLastSave="{00000000-0000-0000-0000-000000000000}"/>
  <bookViews>
    <workbookView xWindow="0" yWindow="0" windowWidth="21600" windowHeight="9225" activeTab="1" xr2:uid="{B714327E-9EDE-4C26-990F-B2A5F19848FC}"/>
  </bookViews>
  <sheets>
    <sheet name="Preis" sheetId="7" r:id="rId1"/>
    <sheet name="Bewertungsmatrix" sheetId="1" r:id="rId2"/>
    <sheet name="Tabelle1" sheetId="8" r:id="rId3"/>
  </sheets>
  <definedNames>
    <definedName name="_xlnm.Print_Area" localSheetId="1">Bewertungsmatrix!$A$1:$AB$64</definedName>
    <definedName name="_xlnm.Print_Titles" localSheetId="1">Bewertungsmatrix!$3:$4</definedName>
    <definedName name="Ja_Nein">Bewertungsmatrix!$A$1:$A$2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2" i="1"/>
  <c r="G50" i="1"/>
  <c r="G43" i="1"/>
  <c r="G36" i="1"/>
  <c r="G29" i="1"/>
  <c r="G22" i="1"/>
  <c r="G15" i="1"/>
  <c r="AB49" i="1" l="1"/>
  <c r="AA49" i="1"/>
  <c r="Z49" i="1"/>
  <c r="Y49" i="1"/>
  <c r="X49" i="1"/>
  <c r="AB48" i="1"/>
  <c r="AA48" i="1"/>
  <c r="Z48" i="1"/>
  <c r="Y48" i="1"/>
  <c r="X48" i="1"/>
  <c r="AB47" i="1"/>
  <c r="AA47" i="1"/>
  <c r="Z47" i="1"/>
  <c r="Y47" i="1"/>
  <c r="X47" i="1"/>
  <c r="AB46" i="1"/>
  <c r="AA46" i="1"/>
  <c r="Z46" i="1"/>
  <c r="Y46" i="1"/>
  <c r="X46" i="1"/>
  <c r="AB45" i="1"/>
  <c r="AA45" i="1"/>
  <c r="Z45" i="1"/>
  <c r="Y45" i="1"/>
  <c r="X45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5" i="1"/>
  <c r="AA35" i="1"/>
  <c r="Z35" i="1"/>
  <c r="Y35" i="1"/>
  <c r="X35" i="1"/>
  <c r="AB34" i="1"/>
  <c r="AA34" i="1"/>
  <c r="Z34" i="1"/>
  <c r="Y34" i="1"/>
  <c r="X34" i="1"/>
  <c r="AB33" i="1"/>
  <c r="AA33" i="1"/>
  <c r="Z33" i="1"/>
  <c r="Y33" i="1"/>
  <c r="X33" i="1"/>
  <c r="AB32" i="1"/>
  <c r="AA32" i="1"/>
  <c r="Z32" i="1"/>
  <c r="Y32" i="1"/>
  <c r="X32" i="1"/>
  <c r="AB31" i="1"/>
  <c r="AA31" i="1"/>
  <c r="Z31" i="1"/>
  <c r="Y31" i="1"/>
  <c r="X31" i="1"/>
  <c r="AB28" i="1"/>
  <c r="AA28" i="1"/>
  <c r="Z28" i="1"/>
  <c r="Y28" i="1"/>
  <c r="X28" i="1"/>
  <c r="AB27" i="1"/>
  <c r="AA27" i="1"/>
  <c r="Z27" i="1"/>
  <c r="Y27" i="1"/>
  <c r="X27" i="1"/>
  <c r="AB26" i="1"/>
  <c r="AA26" i="1"/>
  <c r="Z26" i="1"/>
  <c r="Y26" i="1"/>
  <c r="X26" i="1"/>
  <c r="AB25" i="1"/>
  <c r="AA25" i="1"/>
  <c r="Z25" i="1"/>
  <c r="Y25" i="1"/>
  <c r="X25" i="1"/>
  <c r="AB24" i="1"/>
  <c r="AA24" i="1"/>
  <c r="Z24" i="1"/>
  <c r="Y24" i="1"/>
  <c r="X24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A17" i="1"/>
  <c r="Y12" i="1"/>
  <c r="X13" i="1"/>
  <c r="Y13" i="1"/>
  <c r="Z13" i="1"/>
  <c r="AA13" i="1"/>
  <c r="AB13" i="1"/>
  <c r="X14" i="1"/>
  <c r="Y14" i="1"/>
  <c r="Z14" i="1"/>
  <c r="AA14" i="1"/>
  <c r="AB14" i="1"/>
  <c r="H14" i="1"/>
  <c r="W14" i="1" s="1"/>
  <c r="AB61" i="1"/>
  <c r="AA61" i="1"/>
  <c r="Z61" i="1"/>
  <c r="Y61" i="1"/>
  <c r="X61" i="1"/>
  <c r="H35" i="1"/>
  <c r="W35" i="1" s="1"/>
  <c r="H34" i="1"/>
  <c r="W34" i="1" s="1"/>
  <c r="H21" i="1"/>
  <c r="W21" i="1" s="1"/>
  <c r="H20" i="1"/>
  <c r="W20" i="1" s="1"/>
  <c r="H11" i="1"/>
  <c r="AA11" i="1" s="1"/>
  <c r="H12" i="1"/>
  <c r="X12" i="1" s="1"/>
  <c r="H13" i="1"/>
  <c r="W13" i="1" s="1"/>
  <c r="H10" i="1"/>
  <c r="W10" i="1" s="1"/>
  <c r="AB10" i="1" l="1"/>
  <c r="X10" i="1"/>
  <c r="AA10" i="1"/>
  <c r="Z10" i="1"/>
  <c r="Y10" i="1"/>
  <c r="Z11" i="1"/>
  <c r="Y11" i="1"/>
  <c r="X11" i="1"/>
  <c r="W12" i="1"/>
  <c r="W11" i="1"/>
  <c r="AB12" i="1"/>
  <c r="AA12" i="1"/>
  <c r="Z12" i="1"/>
  <c r="AB11" i="1"/>
  <c r="AA22" i="1"/>
  <c r="W15" i="1" l="1"/>
  <c r="A7" i="7"/>
  <c r="W6" i="1" l="1"/>
  <c r="W7" i="1" s="1"/>
  <c r="H6" i="1"/>
  <c r="H5" i="7"/>
  <c r="H6" i="7" s="1"/>
  <c r="Q6" i="1" s="1"/>
  <c r="I5" i="7"/>
  <c r="I6" i="7" s="1"/>
  <c r="R6" i="1" s="1"/>
  <c r="J5" i="7"/>
  <c r="J6" i="7" s="1"/>
  <c r="S6" i="1" s="1"/>
  <c r="K5" i="7"/>
  <c r="K6" i="7" s="1"/>
  <c r="T6" i="1" s="1"/>
  <c r="L5" i="7"/>
  <c r="M5" i="7"/>
  <c r="N5" i="7"/>
  <c r="O5" i="7"/>
  <c r="P5" i="7"/>
  <c r="L6" i="7"/>
  <c r="M6" i="7"/>
  <c r="N6" i="7"/>
  <c r="O6" i="7"/>
  <c r="P6" i="7"/>
  <c r="G5" i="7"/>
  <c r="B13" i="7" l="1"/>
  <c r="G18" i="7"/>
  <c r="G6" i="7"/>
  <c r="F18" i="7" s="1"/>
  <c r="P6" i="1" l="1"/>
  <c r="H40" i="1"/>
  <c r="W40" i="1" s="1"/>
  <c r="H39" i="1"/>
  <c r="W39" i="1" s="1"/>
  <c r="H49" i="1" l="1"/>
  <c r="W49" i="1" s="1"/>
  <c r="H48" i="1"/>
  <c r="W48" i="1" s="1"/>
  <c r="H47" i="1"/>
  <c r="H46" i="1"/>
  <c r="W46" i="1" s="1"/>
  <c r="H45" i="1"/>
  <c r="W45" i="1" s="1"/>
  <c r="H42" i="1"/>
  <c r="W42" i="1" s="1"/>
  <c r="H41" i="1"/>
  <c r="W41" i="1" s="1"/>
  <c r="H38" i="1"/>
  <c r="W38" i="1" s="1"/>
  <c r="H33" i="1"/>
  <c r="W33" i="1" s="1"/>
  <c r="H32" i="1"/>
  <c r="W32" i="1" s="1"/>
  <c r="H31" i="1"/>
  <c r="W31" i="1" s="1"/>
  <c r="W36" i="1" s="1"/>
  <c r="H28" i="1"/>
  <c r="W28" i="1" s="1"/>
  <c r="H27" i="1"/>
  <c r="W27" i="1" s="1"/>
  <c r="H26" i="1"/>
  <c r="W26" i="1" s="1"/>
  <c r="H25" i="1"/>
  <c r="W25" i="1" s="1"/>
  <c r="H24" i="1"/>
  <c r="W24" i="1" s="1"/>
  <c r="W29" i="1" s="1"/>
  <c r="H19" i="1"/>
  <c r="W19" i="1" s="1"/>
  <c r="H18" i="1"/>
  <c r="W18" i="1" s="1"/>
  <c r="H17" i="1"/>
  <c r="AB52" i="1"/>
  <c r="Y52" i="1"/>
  <c r="Z52" i="1"/>
  <c r="AA52" i="1"/>
  <c r="Y53" i="1"/>
  <c r="Z53" i="1"/>
  <c r="AA53" i="1"/>
  <c r="AB53" i="1"/>
  <c r="Y54" i="1"/>
  <c r="Z54" i="1"/>
  <c r="AA54" i="1"/>
  <c r="AB54" i="1"/>
  <c r="Y55" i="1"/>
  <c r="Z55" i="1"/>
  <c r="AA55" i="1"/>
  <c r="AB55" i="1"/>
  <c r="Y56" i="1"/>
  <c r="Z56" i="1"/>
  <c r="AA56" i="1"/>
  <c r="AB56" i="1"/>
  <c r="Y57" i="1"/>
  <c r="Z57" i="1"/>
  <c r="AA57" i="1"/>
  <c r="AB57" i="1"/>
  <c r="Y58" i="1"/>
  <c r="Z58" i="1"/>
  <c r="AA58" i="1"/>
  <c r="AB58" i="1"/>
  <c r="Y59" i="1"/>
  <c r="Z59" i="1"/>
  <c r="AA59" i="1"/>
  <c r="AB59" i="1"/>
  <c r="Y60" i="1"/>
  <c r="Z60" i="1"/>
  <c r="AA60" i="1"/>
  <c r="AB60" i="1"/>
  <c r="X53" i="1"/>
  <c r="X54" i="1"/>
  <c r="X55" i="1"/>
  <c r="X56" i="1"/>
  <c r="X57" i="1"/>
  <c r="X58" i="1"/>
  <c r="X59" i="1"/>
  <c r="X60" i="1"/>
  <c r="X52" i="1"/>
  <c r="X29" i="1"/>
  <c r="X36" i="1"/>
  <c r="A30" i="7"/>
  <c r="A29" i="7"/>
  <c r="A28" i="7"/>
  <c r="A27" i="7"/>
  <c r="A26" i="7"/>
  <c r="A25" i="7"/>
  <c r="A24" i="7"/>
  <c r="A23" i="7"/>
  <c r="A22" i="7"/>
  <c r="A21" i="7"/>
  <c r="W43" i="1" l="1"/>
  <c r="W47" i="1"/>
  <c r="W50" i="1" s="1"/>
  <c r="H64" i="1"/>
  <c r="W17" i="1"/>
  <c r="W22" i="1" s="1"/>
  <c r="X17" i="1"/>
  <c r="X22" i="1" s="1"/>
  <c r="Z17" i="1"/>
  <c r="Z22" i="1" s="1"/>
  <c r="Y17" i="1"/>
  <c r="Y22" i="1" s="1"/>
  <c r="AB17" i="1"/>
  <c r="AB22" i="1" s="1"/>
  <c r="X43" i="1"/>
  <c r="X15" i="1"/>
  <c r="E26" i="7" l="1"/>
  <c r="F17" i="7"/>
  <c r="E27" i="7"/>
  <c r="E29" i="7"/>
  <c r="E30" i="7"/>
  <c r="E28" i="7"/>
  <c r="W62" i="1"/>
  <c r="X50" i="1"/>
  <c r="X63" i="1" s="1"/>
  <c r="AB50" i="1"/>
  <c r="AA50" i="1"/>
  <c r="Y50" i="1"/>
  <c r="Z50" i="1"/>
  <c r="E24" i="7"/>
  <c r="AB43" i="1"/>
  <c r="Y43" i="1"/>
  <c r="Z43" i="1"/>
  <c r="AA43" i="1"/>
  <c r="Y36" i="1"/>
  <c r="Z36" i="1"/>
  <c r="AA36" i="1"/>
  <c r="AB36" i="1"/>
  <c r="Y29" i="1"/>
  <c r="Z29" i="1"/>
  <c r="AA29" i="1"/>
  <c r="AB29" i="1"/>
  <c r="AB15" i="1"/>
  <c r="AA15" i="1"/>
  <c r="Z15" i="1"/>
  <c r="Y15" i="1"/>
  <c r="AB63" i="1" l="1"/>
  <c r="AA63" i="1"/>
  <c r="Y63" i="1"/>
  <c r="Z63" i="1"/>
  <c r="W63" i="1"/>
  <c r="W64" i="1" s="1"/>
  <c r="F24" i="7"/>
  <c r="D21" i="7"/>
  <c r="F28" i="7"/>
  <c r="F29" i="7"/>
  <c r="O7" i="7" s="1"/>
  <c r="F30" i="7"/>
  <c r="D29" i="7"/>
  <c r="F26" i="7"/>
  <c r="D30" i="7"/>
  <c r="F27" i="7"/>
  <c r="D26" i="7"/>
  <c r="D28" i="7"/>
  <c r="D27" i="7"/>
  <c r="D22" i="7"/>
  <c r="D25" i="7"/>
  <c r="D24" i="7"/>
  <c r="D23" i="7"/>
  <c r="E23" i="7"/>
  <c r="F23" i="7" s="1"/>
  <c r="E25" i="7"/>
  <c r="F25" i="7" s="1"/>
  <c r="E22" i="7"/>
  <c r="F22" i="7" s="1"/>
  <c r="E21" i="7"/>
  <c r="F21" i="7" s="1"/>
  <c r="J7" i="7" l="1"/>
  <c r="AA6" i="1" s="1"/>
  <c r="AA7" i="1" s="1"/>
  <c r="AA62" i="1" s="1"/>
  <c r="AA64" i="1" s="1"/>
  <c r="I7" i="7"/>
  <c r="Z6" i="1" s="1"/>
  <c r="Z7" i="1" s="1"/>
  <c r="Z62" i="1" s="1"/>
  <c r="Z64" i="1" s="1"/>
  <c r="N7" i="7"/>
  <c r="G7" i="7"/>
  <c r="X6" i="1" s="1"/>
  <c r="X7" i="1" s="1"/>
  <c r="X62" i="1" s="1"/>
  <c r="X64" i="1" s="1"/>
  <c r="P7" i="7"/>
  <c r="L7" i="7"/>
  <c r="K7" i="7"/>
  <c r="AB6" i="1" s="1"/>
  <c r="AB7" i="1" s="1"/>
  <c r="AB62" i="1" s="1"/>
  <c r="AB64" i="1" s="1"/>
  <c r="M7" i="7"/>
  <c r="H7" i="7" l="1"/>
  <c r="Y6" i="1" s="1"/>
  <c r="Y7" i="1" s="1"/>
  <c r="Y62" i="1" s="1"/>
  <c r="Y64" i="1" s="1"/>
  <c r="X65" i="1" l="1"/>
  <c r="AB65" i="1"/>
  <c r="AA65" i="1"/>
  <c r="Z65" i="1"/>
  <c r="Y65" i="1"/>
</calcChain>
</file>

<file path=xl/sharedStrings.xml><?xml version="1.0" encoding="utf-8"?>
<sst xmlns="http://schemas.openxmlformats.org/spreadsheetml/2006/main" count="198" uniqueCount="134">
  <si>
    <t>Pos.</t>
  </si>
  <si>
    <t>Gewichtung</t>
  </si>
  <si>
    <t>1.</t>
  </si>
  <si>
    <t>1.1</t>
  </si>
  <si>
    <t>Kriterien</t>
  </si>
  <si>
    <t>G</t>
  </si>
  <si>
    <t>Mindest-
punktzahl</t>
  </si>
  <si>
    <t>2.</t>
  </si>
  <si>
    <t>2.1</t>
  </si>
  <si>
    <t>2.1.1</t>
  </si>
  <si>
    <t>2.2</t>
  </si>
  <si>
    <t>2.2.1</t>
  </si>
  <si>
    <t>2.3</t>
  </si>
  <si>
    <t>2.3.1</t>
  </si>
  <si>
    <t>2.1.2</t>
  </si>
  <si>
    <t>2.1.3</t>
  </si>
  <si>
    <t>2.2.2</t>
  </si>
  <si>
    <t>2.2.3</t>
  </si>
  <si>
    <t>2.3.2</t>
  </si>
  <si>
    <t>2.3.3</t>
  </si>
  <si>
    <r>
      <t>G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</si>
  <si>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</si>
  <si>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</si>
  <si>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Preis</t>
  </si>
  <si>
    <t xml:space="preserve">Punktebewertung Zuschlagskriterium Preis </t>
  </si>
  <si>
    <t>Zuschlagskriterien</t>
  </si>
  <si>
    <t xml:space="preserve">LV </t>
  </si>
  <si>
    <t>Los</t>
  </si>
  <si>
    <t>Bezeichung</t>
  </si>
  <si>
    <t>Bieter  6</t>
  </si>
  <si>
    <t>Bieter  7</t>
  </si>
  <si>
    <t>Bieter  8</t>
  </si>
  <si>
    <t>Bieter  9</t>
  </si>
  <si>
    <t>Bieter  10</t>
  </si>
  <si>
    <t>x</t>
  </si>
  <si>
    <t>Punkte Bieter:</t>
  </si>
  <si>
    <t>Erläuterungen zur Punktebewertung Zuschlagskriterium Preis</t>
  </si>
  <si>
    <t xml:space="preserve"> - </t>
  </si>
  <si>
    <t>Punkte erhält das Angebot mit dem niedrigsten Preis (Wertungssumme)</t>
  </si>
  <si>
    <t xml:space="preserve"> -</t>
  </si>
  <si>
    <t>Punkte erhält ein fiktives Angebot mit dem 2-fachen des niedrigsten Preises. Alle Angebote darüber erhalten ebenfalls 0 Punkte.</t>
  </si>
  <si>
    <t>Die Punktebewertung für die dazwischen liegenden Preise erfolgt über eine lineare Interpolation mit bis zu drei Stellen nach dem Komma.</t>
  </si>
  <si>
    <t>niedrigster Preis x Faktor 2,0 =</t>
  </si>
  <si>
    <t>Punkte</t>
  </si>
  <si>
    <t xml:space="preserve">niedrigster Preis </t>
  </si>
  <si>
    <t>Differenz zu  niedrigstem Preis</t>
  </si>
  <si>
    <t>Erfüllungsgrad</t>
  </si>
  <si>
    <t xml:space="preserve">Erreichte Punkte: </t>
  </si>
  <si>
    <t>Punkteberechnung siehe Registerkarte "Preis"</t>
  </si>
  <si>
    <t>Kriterium</t>
  </si>
  <si>
    <t>B</t>
  </si>
  <si>
    <t>2.1.4</t>
  </si>
  <si>
    <t>A</t>
  </si>
  <si>
    <t>Ja</t>
  </si>
  <si>
    <t>Nein</t>
  </si>
  <si>
    <t>Ein "Nein" führt zum Ausschluss des Angebotes</t>
  </si>
  <si>
    <t>2.2.4</t>
  </si>
  <si>
    <t>2.1.5</t>
  </si>
  <si>
    <t>Bemerkungen
AG</t>
  </si>
  <si>
    <t>2.4</t>
  </si>
  <si>
    <t>2.4.1</t>
  </si>
  <si>
    <t>2.4.2</t>
  </si>
  <si>
    <t>2.4.3</t>
  </si>
  <si>
    <t>2.4.4</t>
  </si>
  <si>
    <t>2.4.5</t>
  </si>
  <si>
    <t>2.5</t>
  </si>
  <si>
    <t>2.5.1</t>
  </si>
  <si>
    <t>2.5.2</t>
  </si>
  <si>
    <t>2.5.3</t>
  </si>
  <si>
    <t>2.6</t>
  </si>
  <si>
    <t>2.6.1</t>
  </si>
  <si>
    <t>2.6.2</t>
  </si>
  <si>
    <t>2.6.3</t>
  </si>
  <si>
    <t>2.6.4</t>
  </si>
  <si>
    <t>2.6.5</t>
  </si>
  <si>
    <t>2.7</t>
  </si>
  <si>
    <t>2.7.1</t>
  </si>
  <si>
    <t>2.7.2</t>
  </si>
  <si>
    <t>2.7.3</t>
  </si>
  <si>
    <t>2.7.4</t>
  </si>
  <si>
    <t>2.7.5</t>
  </si>
  <si>
    <t>2.7.6</t>
  </si>
  <si>
    <t>2.7.7</t>
  </si>
  <si>
    <t>2.7.8</t>
  </si>
  <si>
    <t>Erläuterung
AN 
(Freitext zwingend auszufüllen)</t>
  </si>
  <si>
    <t xml:space="preserve">Mögliche Gesamtpunktzahl "Händlernetzwerk": </t>
  </si>
  <si>
    <t xml:space="preserve">Mögliche Gesamtpunktzahl "Fahrräder und Zubehör": </t>
  </si>
  <si>
    <t xml:space="preserve">Mögliche Gesamtpunktzahl "Leasingprozess": </t>
  </si>
  <si>
    <t>Mögliche Gesamtpunktzahl "Onlineportal":</t>
  </si>
  <si>
    <t xml:space="preserve">Mögliche Gesamtpunktzahl "Service des Anbieters": </t>
  </si>
  <si>
    <t xml:space="preserve">Mögliche Gesamtpunktzahl "Versicherungen und Inspektionen/Wartungen": </t>
  </si>
  <si>
    <t>Mögliche Gesamt-
punktzahl
(gewichtet)</t>
  </si>
  <si>
    <t>Mögliche Gesamtpunktzahl "Preis"</t>
  </si>
  <si>
    <t>Bieter 1</t>
  </si>
  <si>
    <t>Bieter 2</t>
  </si>
  <si>
    <t>Bieter 3</t>
  </si>
  <si>
    <t>Bieter 4</t>
  </si>
  <si>
    <t>Bieter 5</t>
  </si>
  <si>
    <t>Gesamtsumme netto</t>
  </si>
  <si>
    <t>Gesamtsumme (brutto) / Zuschlagssumme</t>
  </si>
  <si>
    <t>Zuschlagssumme (brutto)</t>
  </si>
  <si>
    <t>Für die Angebotswertung wird der Preis wie folgt in eine Punkteskala normiert:</t>
  </si>
  <si>
    <t>von</t>
  </si>
  <si>
    <t>Punkten</t>
  </si>
  <si>
    <t>Prozesse</t>
  </si>
  <si>
    <t>Antriebstechnik</t>
  </si>
  <si>
    <t>Werkzeuge</t>
  </si>
  <si>
    <t>2.3.4</t>
  </si>
  <si>
    <t>2.3.5</t>
  </si>
  <si>
    <t>2.2.5</t>
  </si>
  <si>
    <t>Reinigungsmittel</t>
  </si>
  <si>
    <t>Gebäudereinigung</t>
  </si>
  <si>
    <t>2.5.4</t>
  </si>
  <si>
    <t>2.5.5</t>
  </si>
  <si>
    <t>Printmedien</t>
  </si>
  <si>
    <t>Ausschlusskriterien</t>
  </si>
  <si>
    <t>2.7.9</t>
  </si>
  <si>
    <t>2.7.10</t>
  </si>
  <si>
    <t>Dokumentation und Ausführung</t>
  </si>
  <si>
    <t>Mögliche Gesamtpunktzahl "Dokumentation und Ausführungt"</t>
  </si>
  <si>
    <t>Mögliche Gesamtpunktzahl "Preis" und "Dokumentation und Ausführung"</t>
  </si>
  <si>
    <t>Dokumentationsformat (Exemplarischer Prüfbericht)</t>
  </si>
  <si>
    <t>Ausführungsbeginn
2026-2029</t>
  </si>
  <si>
    <t>Ausführungsende
2026-2029</t>
  </si>
  <si>
    <t>identische Struktur</t>
  </si>
  <si>
    <t>gering abweichende Struktur</t>
  </si>
  <si>
    <t>wesentlich abweichende Struktur</t>
  </si>
  <si>
    <t>stark abweichende Struktur</t>
  </si>
  <si>
    <t>sehr stark abweichende Struktur</t>
  </si>
  <si>
    <t>März</t>
  </si>
  <si>
    <t xml:space="preserve"> </t>
  </si>
  <si>
    <t>April</t>
  </si>
  <si>
    <t>Mai</t>
  </si>
  <si>
    <t>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</si>
</sst>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164" formatCode="#,##0.00\ &quot;€&quot;"/>
    <numFmt numFmtId="165" formatCode="0.000"/>
    <numFmt numFmtId="166" formatCode="#,##0.000"/>
    <numFmt numFmtId="167" formatCode="&quot;Punkte max.&quot;\ 0.000"/>
    <numFmt numFmtId="168" formatCode="0\ &quot;%&quot;"/>
    <numFmt numFmtId="169" formatCode="&quot;&lt;&quot;\ 0"/>
    <numFmt numFmtId="170" formatCode="&quot;&gt;&quot;\ 0"/>
    <numFmt numFmtId="171" formatCode="0\ &quot;Punkte&quot;"/>
    <numFmt numFmtId="172" formatCode="0.00\ &quot;%&quot;"/>
    <numFmt numFmtId="173" formatCode="&quot;Mwst&quot;\ 0\ &quot;%&quot;"/>
    <numFmt numFmtId="174" formatCode="0&quot; %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0" xfId="1" applyBorder="1"/>
    <xf numFmtId="0" fontId="5" fillId="0" borderId="0" xfId="1"/>
    <xf numFmtId="49" fontId="7" fillId="0" borderId="1" xfId="1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wrapText="1"/>
    </xf>
    <xf numFmtId="164" fontId="8" fillId="0" borderId="0" xfId="1" applyNumberFormat="1" applyFont="1" applyBorder="1"/>
    <xf numFmtId="165" fontId="8" fillId="0" borderId="0" xfId="1" applyNumberFormat="1" applyFont="1" applyBorder="1"/>
    <xf numFmtId="166" fontId="8" fillId="0" borderId="0" xfId="1" applyNumberFormat="1" applyFont="1" applyBorder="1" applyAlignment="1">
      <alignment horizontal="left"/>
    </xf>
    <xf numFmtId="4" fontId="8" fillId="0" borderId="0" xfId="1" applyNumberFormat="1" applyFont="1" applyBorder="1"/>
    <xf numFmtId="164" fontId="8" fillId="0" borderId="0" xfId="1" applyNumberFormat="1" applyFont="1" applyBorder="1" applyAlignment="1">
      <alignment horizontal="center" wrapText="1"/>
    </xf>
    <xf numFmtId="49" fontId="5" fillId="0" borderId="0" xfId="1" applyNumberFormat="1" applyAlignment="1">
      <alignment vertical="center"/>
    </xf>
    <xf numFmtId="0" fontId="5" fillId="0" borderId="0" xfId="1" applyAlignment="1">
      <alignment horizontal="left"/>
    </xf>
    <xf numFmtId="0" fontId="5" fillId="0" borderId="0" xfId="1" applyAlignment="1">
      <alignment horizontal="left" vertical="center"/>
    </xf>
    <xf numFmtId="4" fontId="8" fillId="0" borderId="0" xfId="1" applyNumberFormat="1" applyFont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horizontal="left" vertical="center"/>
    </xf>
    <xf numFmtId="165" fontId="5" fillId="7" borderId="6" xfId="1" applyNumberFormat="1" applyFont="1" applyFill="1" applyBorder="1" applyAlignment="1">
      <alignment horizontal="center" vertical="center"/>
    </xf>
    <xf numFmtId="4" fontId="6" fillId="4" borderId="8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168" fontId="0" fillId="9" borderId="1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71" fontId="1" fillId="0" borderId="1" xfId="0" applyNumberFormat="1" applyFont="1" applyBorder="1" applyAlignment="1">
      <alignment horizontal="center" vertical="center"/>
    </xf>
    <xf numFmtId="15" fontId="0" fillId="9" borderId="1" xfId="0" applyNumberForma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5" fontId="0" fillId="9" borderId="2" xfId="0" applyNumberFormat="1" applyFill="1" applyBorder="1" applyAlignment="1">
      <alignment horizontal="center" vertical="center"/>
    </xf>
    <xf numFmtId="15" fontId="0" fillId="9" borderId="3" xfId="0" applyNumberFormat="1" applyFill="1" applyBorder="1" applyAlignment="1">
      <alignment horizontal="center" vertical="center"/>
    </xf>
    <xf numFmtId="172" fontId="0" fillId="2" borderId="1" xfId="0" applyNumberFormat="1" applyFill="1" applyBorder="1" applyAlignment="1">
      <alignment horizontal="center" vertical="center"/>
    </xf>
    <xf numFmtId="168" fontId="0" fillId="8" borderId="1" xfId="0" applyNumberFormat="1" applyFill="1" applyBorder="1" applyAlignment="1">
      <alignment horizontal="center" vertical="center"/>
    </xf>
    <xf numFmtId="172" fontId="0" fillId="8" borderId="1" xfId="0" applyNumberFormat="1" applyFill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172" fontId="0" fillId="0" borderId="1" xfId="0" applyNumberForma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5" fontId="0" fillId="9" borderId="4" xfId="0" applyNumberForma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1" fontId="0" fillId="5" borderId="1" xfId="0" applyNumberFormat="1" applyFill="1" applyBorder="1" applyAlignment="1" applyProtection="1">
      <alignment horizontal="center" vertical="center" wrapText="1"/>
      <protection locked="0"/>
    </xf>
    <xf numFmtId="15" fontId="0" fillId="9" borderId="2" xfId="0" applyNumberFormat="1" applyFill="1" applyBorder="1" applyAlignment="1">
      <alignment horizontal="center" vertical="center"/>
    </xf>
    <xf numFmtId="15" fontId="0" fillId="9" borderId="3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0" fillId="9" borderId="3" xfId="0" applyNumberFormat="1" applyFill="1" applyBorder="1" applyAlignment="1">
      <alignment vertical="center"/>
    </xf>
    <xf numFmtId="1" fontId="0" fillId="9" borderId="3" xfId="0" applyNumberFormat="1" applyFill="1" applyBorder="1" applyAlignment="1">
      <alignment vertical="center" wrapText="1"/>
    </xf>
    <xf numFmtId="1" fontId="0" fillId="9" borderId="2" xfId="0" applyNumberFormat="1" applyFill="1" applyBorder="1" applyAlignment="1">
      <alignment horizontal="right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vertical="center"/>
    </xf>
    <xf numFmtId="1" fontId="0" fillId="2" borderId="3" xfId="0" applyNumberFormat="1" applyFill="1" applyBorder="1" applyAlignment="1">
      <alignment vertical="center"/>
    </xf>
    <xf numFmtId="1" fontId="0" fillId="2" borderId="4" xfId="0" applyNumberFormat="1" applyFill="1" applyBorder="1" applyAlignment="1">
      <alignment vertical="center"/>
    </xf>
    <xf numFmtId="1" fontId="0" fillId="5" borderId="1" xfId="0" applyNumberFormat="1" applyFill="1" applyBorder="1" applyAlignment="1" applyProtection="1">
      <alignment vertical="center" wrapText="1"/>
      <protection locked="0"/>
    </xf>
    <xf numFmtId="1" fontId="0" fillId="8" borderId="1" xfId="0" quotePrefix="1" applyNumberFormat="1" applyFill="1" applyBorder="1" applyAlignment="1">
      <alignment horizontal="center" vertical="center"/>
    </xf>
    <xf numFmtId="1" fontId="0" fillId="5" borderId="1" xfId="0" applyNumberFormat="1" applyFont="1" applyFill="1" applyBorder="1" applyAlignment="1" applyProtection="1">
      <alignment vertical="center" wrapText="1"/>
      <protection locked="0"/>
    </xf>
    <xf numFmtId="1" fontId="0" fillId="0" borderId="1" xfId="0" applyNumberFormat="1" applyFont="1" applyBorder="1" applyAlignment="1">
      <alignment vertical="center" wrapText="1"/>
    </xf>
    <xf numFmtId="1" fontId="0" fillId="5" borderId="1" xfId="0" applyNumberFormat="1" applyFill="1" applyBorder="1" applyAlignment="1" applyProtection="1">
      <alignment vertical="center"/>
      <protection locked="0"/>
    </xf>
    <xf numFmtId="1" fontId="0" fillId="0" borderId="1" xfId="0" applyNumberFormat="1" applyBorder="1" applyAlignment="1">
      <alignment vertical="center"/>
    </xf>
    <xf numFmtId="1" fontId="10" fillId="9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7" fontId="5" fillId="6" borderId="14" xfId="1" applyNumberFormat="1" applyFill="1" applyBorder="1" applyAlignment="1">
      <alignment horizontal="center" vertical="center"/>
    </xf>
    <xf numFmtId="0" fontId="5" fillId="0" borderId="0" xfId="1" applyAlignment="1">
      <alignment horizontal="right" vertical="center"/>
    </xf>
    <xf numFmtId="0" fontId="5" fillId="0" borderId="0" xfId="1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3" fillId="5" borderId="19" xfId="1" applyNumberFormat="1" applyFont="1" applyFill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Continuous" vertical="center"/>
    </xf>
    <xf numFmtId="0" fontId="5" fillId="0" borderId="0" xfId="1" applyBorder="1" applyAlignment="1"/>
    <xf numFmtId="0" fontId="7" fillId="0" borderId="6" xfId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>
      <alignment horizontal="left" vertical="center"/>
    </xf>
    <xf numFmtId="168" fontId="13" fillId="0" borderId="0" xfId="1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horizontal="right" vertical="center"/>
    </xf>
    <xf numFmtId="9" fontId="13" fillId="5" borderId="19" xfId="3" applyFont="1" applyFill="1" applyBorder="1" applyAlignment="1">
      <alignment horizontal="right" vertical="center"/>
    </xf>
    <xf numFmtId="174" fontId="0" fillId="0" borderId="1" xfId="3" applyNumberFormat="1" applyFont="1" applyFill="1" applyBorder="1" applyAlignment="1">
      <alignment horizontal="center" vertical="center"/>
    </xf>
    <xf numFmtId="169" fontId="0" fillId="0" borderId="1" xfId="0" quotePrefix="1" applyNumberFormat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70" fontId="0" fillId="0" borderId="1" xfId="0" quotePrefix="1" applyNumberFormat="1" applyBorder="1" applyAlignment="1">
      <alignment horizontal="center" vertical="center" wrapText="1"/>
    </xf>
    <xf numFmtId="168" fontId="0" fillId="0" borderId="6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8" fontId="0" fillId="2" borderId="4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7" fontId="0" fillId="8" borderId="1" xfId="0" applyNumberFormat="1" applyFill="1" applyBorder="1" applyAlignment="1">
      <alignment horizontal="center" vertical="center" wrapText="1"/>
    </xf>
    <xf numFmtId="0" fontId="0" fillId="0" borderId="1" xfId="0" quotePrefix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68" fontId="0" fillId="3" borderId="17" xfId="0" applyNumberFormat="1" applyFill="1" applyBorder="1" applyAlignment="1">
      <alignment horizontal="center" vertical="center"/>
    </xf>
    <xf numFmtId="168" fontId="0" fillId="9" borderId="14" xfId="0" applyNumberFormat="1" applyFill="1" applyBorder="1" applyAlignment="1">
      <alignment horizontal="center" vertical="center"/>
    </xf>
    <xf numFmtId="168" fontId="0" fillId="2" borderId="20" xfId="0" applyNumberFormat="1" applyFill="1" applyBorder="1" applyAlignment="1">
      <alignment horizontal="center" vertical="center"/>
    </xf>
    <xf numFmtId="168" fontId="4" fillId="3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8" fontId="4" fillId="3" borderId="6" xfId="0" applyNumberFormat="1" applyFont="1" applyFill="1" applyBorder="1" applyAlignment="1">
      <alignment horizontal="center" vertical="center"/>
    </xf>
    <xf numFmtId="168" fontId="0" fillId="3" borderId="21" xfId="0" applyNumberFormat="1" applyFill="1" applyBorder="1" applyAlignment="1">
      <alignment horizontal="center" vertical="center"/>
    </xf>
    <xf numFmtId="168" fontId="0" fillId="3" borderId="6" xfId="0" applyNumberForma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68" fontId="1" fillId="2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3"/>
    </xf>
    <xf numFmtId="1" fontId="14" fillId="0" borderId="0" xfId="0" applyNumberFormat="1" applyFont="1" applyAlignment="1">
      <alignment horizontal="left" vertical="center" indent="3"/>
    </xf>
    <xf numFmtId="1" fontId="4" fillId="9" borderId="2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7" fontId="5" fillId="5" borderId="6" xfId="1" applyNumberFormat="1" applyFill="1" applyBorder="1" applyAlignment="1">
      <alignment horizontal="center" vertical="center"/>
    </xf>
    <xf numFmtId="7" fontId="5" fillId="5" borderId="6" xfId="1" applyNumberFormat="1" applyFont="1" applyFill="1" applyBorder="1" applyAlignment="1" applyProtection="1">
      <alignment horizontal="center" vertical="center" wrapText="1"/>
      <protection locked="0"/>
    </xf>
    <xf numFmtId="167" fontId="8" fillId="6" borderId="6" xfId="1" applyNumberFormat="1" applyFont="1" applyFill="1" applyBorder="1" applyAlignment="1">
      <alignment horizontal="left" vertical="center"/>
    </xf>
    <xf numFmtId="1" fontId="0" fillId="9" borderId="2" xfId="0" applyNumberFormat="1" applyFill="1" applyBorder="1" applyAlignment="1">
      <alignment vertical="center" wrapText="1"/>
    </xf>
    <xf numFmtId="1" fontId="0" fillId="9" borderId="2" xfId="0" applyNumberFormat="1" applyFill="1" applyBorder="1" applyAlignment="1">
      <alignment horizontal="centerContinuous" vertical="center" wrapText="1"/>
    </xf>
    <xf numFmtId="1" fontId="0" fillId="9" borderId="3" xfId="0" applyNumberFormat="1" applyFill="1" applyBorder="1" applyAlignment="1">
      <alignment horizontal="centerContinuous" vertical="center" wrapText="1"/>
    </xf>
    <xf numFmtId="1" fontId="0" fillId="9" borderId="3" xfId="0" applyNumberFormat="1" applyFill="1" applyBorder="1" applyAlignment="1">
      <alignment horizontal="centerContinuous" vertical="center"/>
    </xf>
    <xf numFmtId="1" fontId="0" fillId="9" borderId="3" xfId="0" applyNumberFormat="1" applyFill="1" applyBorder="1" applyAlignment="1">
      <alignment horizontal="right" vertical="center"/>
    </xf>
    <xf numFmtId="1" fontId="0" fillId="9" borderId="4" xfId="0" applyNumberFormat="1" applyFill="1" applyBorder="1" applyAlignment="1">
      <alignment horizontal="right" vertical="center"/>
    </xf>
    <xf numFmtId="1" fontId="0" fillId="9" borderId="2" xfId="0" applyNumberFormat="1" applyFill="1" applyBorder="1" applyAlignment="1">
      <alignment vertical="center"/>
    </xf>
    <xf numFmtId="1" fontId="0" fillId="2" borderId="2" xfId="0" applyNumberFormat="1" applyFill="1" applyBorder="1" applyAlignment="1">
      <alignment horizontal="centerContinuous" vertical="center"/>
    </xf>
    <xf numFmtId="1" fontId="0" fillId="2" borderId="3" xfId="0" applyNumberFormat="1" applyFill="1" applyBorder="1" applyAlignment="1">
      <alignment horizontal="centerContinuous" vertical="center"/>
    </xf>
    <xf numFmtId="1" fontId="0" fillId="2" borderId="3" xfId="0" applyNumberFormat="1" applyFill="1" applyBorder="1" applyAlignment="1">
      <alignment horizontal="centerContinuous" vertical="center" wrapText="1"/>
    </xf>
    <xf numFmtId="1" fontId="4" fillId="2" borderId="3" xfId="0" applyNumberFormat="1" applyFont="1" applyFill="1" applyBorder="1" applyAlignment="1">
      <alignment horizontal="centerContinuous" vertical="center"/>
    </xf>
    <xf numFmtId="1" fontId="0" fillId="2" borderId="4" xfId="0" applyNumberFormat="1" applyFill="1" applyBorder="1" applyAlignment="1">
      <alignment horizontal="centerContinuous" vertical="center"/>
    </xf>
    <xf numFmtId="1" fontId="0" fillId="2" borderId="3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center" vertical="center"/>
    </xf>
    <xf numFmtId="1" fontId="0" fillId="9" borderId="3" xfId="0" applyNumberFormat="1" applyFill="1" applyBorder="1" applyAlignment="1">
      <alignment horizontal="right" vertical="center" indent="1"/>
    </xf>
    <xf numFmtId="1" fontId="0" fillId="9" borderId="4" xfId="0" applyNumberFormat="1" applyFill="1" applyBorder="1" applyAlignment="1">
      <alignment horizontal="right" vertical="center" indent="1"/>
    </xf>
    <xf numFmtId="1" fontId="0" fillId="9" borderId="2" xfId="0" applyNumberFormat="1" applyFill="1" applyBorder="1" applyAlignment="1">
      <alignment horizontal="right" vertical="center"/>
    </xf>
    <xf numFmtId="4" fontId="8" fillId="0" borderId="0" xfId="1" applyNumberFormat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4" borderId="18" xfId="1" applyFont="1" applyFill="1" applyBorder="1" applyAlignment="1">
      <alignment horizontal="left" vertical="center" wrapText="1"/>
    </xf>
    <xf numFmtId="0" fontId="6" fillId="4" borderId="15" xfId="1" applyFont="1" applyFill="1" applyBorder="1" applyAlignment="1">
      <alignment horizontal="left" vertical="center" wrapText="1"/>
    </xf>
    <xf numFmtId="0" fontId="8" fillId="0" borderId="11" xfId="1" applyFont="1" applyBorder="1" applyAlignment="1">
      <alignment horizontal="right" vertical="center"/>
    </xf>
    <xf numFmtId="0" fontId="8" fillId="0" borderId="12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173" fontId="5" fillId="0" borderId="1" xfId="1" applyNumberFormat="1" applyFont="1" applyBorder="1" applyAlignment="1">
      <alignment horizontal="left" vertical="center" wrapText="1"/>
    </xf>
    <xf numFmtId="0" fontId="5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49" fontId="7" fillId="0" borderId="3" xfId="1" applyNumberFormat="1" applyFont="1" applyBorder="1" applyAlignment="1" applyProtection="1">
      <alignment horizontal="center" vertical="center"/>
      <protection locked="0"/>
    </xf>
    <xf numFmtId="49" fontId="7" fillId="0" borderId="4" xfId="1" applyNumberFormat="1" applyFont="1" applyBorder="1" applyAlignment="1" applyProtection="1">
      <alignment horizontal="center" vertical="center"/>
      <protection locked="0"/>
    </xf>
    <xf numFmtId="1" fontId="0" fillId="9" borderId="2" xfId="0" applyNumberFormat="1" applyFill="1" applyBorder="1" applyAlignment="1">
      <alignment horizontal="right" vertical="center" wrapText="1"/>
    </xf>
    <xf numFmtId="1" fontId="0" fillId="9" borderId="3" xfId="0" applyNumberFormat="1" applyFill="1" applyBorder="1" applyAlignment="1">
      <alignment horizontal="right" vertical="center" wrapText="1"/>
    </xf>
    <xf numFmtId="1" fontId="0" fillId="9" borderId="4" xfId="0" applyNumberFormat="1" applyFill="1" applyBorder="1" applyAlignment="1">
      <alignment horizontal="right" vertical="center" wrapText="1"/>
    </xf>
    <xf numFmtId="1" fontId="0" fillId="9" borderId="1" xfId="0" applyNumberFormat="1" applyFill="1" applyBorder="1" applyAlignment="1">
      <alignment horizontal="right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2" borderId="1" xfId="0" quotePrefix="1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5" fontId="0" fillId="9" borderId="2" xfId="0" applyNumberFormat="1" applyFill="1" applyBorder="1" applyAlignment="1">
      <alignment horizontal="center" vertical="center"/>
    </xf>
    <xf numFmtId="15" fontId="0" fillId="9" borderId="3" xfId="0" applyNumberFormat="1" applyFill="1" applyBorder="1" applyAlignment="1">
      <alignment horizontal="center" vertical="center"/>
    </xf>
    <xf numFmtId="15" fontId="0" fillId="9" borderId="4" xfId="0" applyNumberFormat="1" applyFill="1" applyBorder="1" applyAlignment="1">
      <alignment horizontal="center" vertical="center"/>
    </xf>
    <xf numFmtId="1" fontId="1" fillId="5" borderId="14" xfId="0" applyNumberFormat="1" applyFont="1" applyFill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1" xfId="0" quotePrefix="1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</cellXfs>
  <cellStyles count="4">
    <cellStyle name="Prozent" xfId="3" builtinId="5"/>
    <cellStyle name="Prozent 2" xfId="2" xr:uid="{12D90EB2-AAE9-454D-8D98-4B5F8F484E5B}"/>
    <cellStyle name="Standard" xfId="0" builtinId="0"/>
    <cellStyle name="Standard 2" xfId="1" xr:uid="{47ED220F-597B-4325-B12A-4E5040AD981D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66FF33"/>
      <color rgb="FF66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A3AE-675B-4A2B-9E20-C51648C6188A}">
  <sheetPr codeName="Tabelle1">
    <pageSetUpPr fitToPage="1"/>
  </sheetPr>
  <dimension ref="A1:P50"/>
  <sheetViews>
    <sheetView showGridLines="0" zoomScaleNormal="100" workbookViewId="0">
      <pane ySplit="3" topLeftCell="A4" activePane="bottomLeft" state="frozen"/>
      <selection pane="bottomLeft" activeCell="E2" sqref="E2"/>
    </sheetView>
  </sheetViews>
  <sheetFormatPr baseColWidth="10" defaultRowHeight="12.75" x14ac:dyDescent="0.2"/>
  <cols>
    <col min="1" max="1" width="17.42578125" style="5" bestFit="1" customWidth="1"/>
    <col min="2" max="2" width="4.140625" style="5" bestFit="1" customWidth="1"/>
    <col min="3" max="3" width="4.7109375" style="5" customWidth="1"/>
    <col min="4" max="4" width="21.28515625" style="5" customWidth="1"/>
    <col min="5" max="5" width="8.5703125" style="5" customWidth="1"/>
    <col min="6" max="6" width="8.28515625" style="5" bestFit="1" customWidth="1"/>
    <col min="7" max="16" width="12.7109375" style="5" customWidth="1"/>
    <col min="17" max="16384" width="11.42578125" style="5"/>
  </cols>
  <sheetData>
    <row r="1" spans="1:16" ht="39" customHeight="1" thickTop="1" thickBot="1" x14ac:dyDescent="0.25">
      <c r="A1" s="156" t="s">
        <v>24</v>
      </c>
      <c r="B1" s="156"/>
      <c r="C1" s="156"/>
      <c r="D1" s="156"/>
      <c r="E1" s="94">
        <v>0.8</v>
      </c>
      <c r="F1" s="82" t="s">
        <v>102</v>
      </c>
      <c r="G1" s="81">
        <v>100</v>
      </c>
      <c r="H1" s="82" t="s">
        <v>103</v>
      </c>
      <c r="I1" s="83"/>
      <c r="J1" s="83"/>
      <c r="K1" s="83"/>
      <c r="L1" s="84"/>
      <c r="M1" s="4"/>
      <c r="N1" s="4"/>
    </row>
    <row r="2" spans="1:16" ht="39" customHeight="1" thickTop="1" x14ac:dyDescent="0.2">
      <c r="A2" s="90"/>
      <c r="B2" s="90"/>
      <c r="C2" s="90"/>
      <c r="D2" s="90"/>
      <c r="E2" s="91"/>
      <c r="F2" s="92"/>
      <c r="G2" s="93"/>
      <c r="H2" s="82"/>
      <c r="I2" s="83"/>
      <c r="J2" s="83"/>
      <c r="K2" s="83"/>
      <c r="L2" s="84"/>
      <c r="M2" s="4"/>
      <c r="N2" s="4"/>
    </row>
    <row r="3" spans="1:16" ht="34.5" customHeight="1" x14ac:dyDescent="0.2">
      <c r="A3" s="76" t="s">
        <v>25</v>
      </c>
      <c r="B3" s="76" t="s">
        <v>26</v>
      </c>
      <c r="C3" s="6" t="s">
        <v>27</v>
      </c>
      <c r="D3" s="165" t="s">
        <v>28</v>
      </c>
      <c r="E3" s="166"/>
      <c r="F3" s="167"/>
      <c r="G3" s="87" t="s">
        <v>93</v>
      </c>
      <c r="H3" s="88" t="s">
        <v>94</v>
      </c>
      <c r="I3" s="88" t="s">
        <v>95</v>
      </c>
      <c r="J3" s="88" t="s">
        <v>96</v>
      </c>
      <c r="K3" s="88" t="s">
        <v>97</v>
      </c>
      <c r="L3" s="89" t="s">
        <v>29</v>
      </c>
      <c r="M3" s="89" t="s">
        <v>30</v>
      </c>
      <c r="N3" s="89" t="s">
        <v>31</v>
      </c>
      <c r="O3" s="89" t="s">
        <v>32</v>
      </c>
      <c r="P3" s="89" t="s">
        <v>33</v>
      </c>
    </row>
    <row r="4" spans="1:16" ht="39" customHeight="1" x14ac:dyDescent="0.2">
      <c r="A4" s="154" t="s">
        <v>23</v>
      </c>
      <c r="B4" s="85" t="s">
        <v>34</v>
      </c>
      <c r="C4" s="86"/>
      <c r="D4" s="153" t="s">
        <v>98</v>
      </c>
      <c r="E4" s="153"/>
      <c r="F4" s="153"/>
      <c r="G4" s="130"/>
      <c r="H4" s="131"/>
      <c r="I4" s="131"/>
      <c r="J4" s="131"/>
      <c r="K4" s="131"/>
      <c r="L4" s="131"/>
      <c r="M4" s="131"/>
      <c r="N4" s="131"/>
      <c r="O4" s="131"/>
      <c r="P4" s="131"/>
    </row>
    <row r="5" spans="1:16" ht="39" customHeight="1" thickBot="1" x14ac:dyDescent="0.25">
      <c r="A5" s="154"/>
      <c r="B5" s="76"/>
      <c r="C5" s="6"/>
      <c r="D5" s="162">
        <v>19</v>
      </c>
      <c r="E5" s="162"/>
      <c r="F5" s="162"/>
      <c r="G5" s="77" t="str">
        <f>IF(G4="","",(G4*$D$5)/100)</f>
        <v/>
      </c>
      <c r="H5" s="77" t="str">
        <f t="shared" ref="H5:P5" si="0">IF(H4="","",(H4*$D$5)/100)</f>
        <v/>
      </c>
      <c r="I5" s="77" t="str">
        <f t="shared" si="0"/>
        <v/>
      </c>
      <c r="J5" s="77" t="str">
        <f t="shared" si="0"/>
        <v/>
      </c>
      <c r="K5" s="77" t="str">
        <f t="shared" si="0"/>
        <v/>
      </c>
      <c r="L5" s="77" t="str">
        <f t="shared" si="0"/>
        <v/>
      </c>
      <c r="M5" s="77" t="str">
        <f t="shared" si="0"/>
        <v/>
      </c>
      <c r="N5" s="77" t="str">
        <f t="shared" si="0"/>
        <v/>
      </c>
      <c r="O5" s="77" t="str">
        <f t="shared" si="0"/>
        <v/>
      </c>
      <c r="P5" s="77" t="str">
        <f t="shared" si="0"/>
        <v/>
      </c>
    </row>
    <row r="6" spans="1:16" ht="39" customHeight="1" thickBot="1" x14ac:dyDescent="0.25">
      <c r="A6" s="155"/>
      <c r="B6" s="74"/>
      <c r="C6" s="75"/>
      <c r="D6" s="157" t="s">
        <v>99</v>
      </c>
      <c r="E6" s="158"/>
      <c r="F6" s="158"/>
      <c r="G6" s="21" t="str">
        <f>IF(G4="","",SUM(G4:G5))</f>
        <v/>
      </c>
      <c r="H6" s="21" t="str">
        <f t="shared" ref="H6:P6" si="1">IF(H4="","",SUM(H4:H5))</f>
        <v/>
      </c>
      <c r="I6" s="21" t="str">
        <f t="shared" si="1"/>
        <v/>
      </c>
      <c r="J6" s="21" t="str">
        <f t="shared" si="1"/>
        <v/>
      </c>
      <c r="K6" s="21" t="str">
        <f t="shared" si="1"/>
        <v/>
      </c>
      <c r="L6" s="21" t="str">
        <f t="shared" si="1"/>
        <v/>
      </c>
      <c r="M6" s="21" t="str">
        <f t="shared" si="1"/>
        <v/>
      </c>
      <c r="N6" s="21" t="str">
        <f t="shared" si="1"/>
        <v/>
      </c>
      <c r="O6" s="21" t="str">
        <f t="shared" si="1"/>
        <v/>
      </c>
      <c r="P6" s="21" t="str">
        <f t="shared" si="1"/>
        <v/>
      </c>
    </row>
    <row r="7" spans="1:16" ht="24" customHeight="1" x14ac:dyDescent="0.2">
      <c r="A7" s="132">
        <f>G1*E1</f>
        <v>80</v>
      </c>
      <c r="B7" s="6"/>
      <c r="C7" s="6"/>
      <c r="D7" s="159" t="s">
        <v>35</v>
      </c>
      <c r="E7" s="160"/>
      <c r="F7" s="161"/>
      <c r="G7" s="20">
        <f>+$F21</f>
        <v>0</v>
      </c>
      <c r="H7" s="20">
        <f>+$F22</f>
        <v>0</v>
      </c>
      <c r="I7" s="20">
        <f>+$F23</f>
        <v>0</v>
      </c>
      <c r="J7" s="20">
        <f>+$F24</f>
        <v>0</v>
      </c>
      <c r="K7" s="20">
        <f>+$F25</f>
        <v>0</v>
      </c>
      <c r="L7" s="20">
        <f>+$F26</f>
        <v>0</v>
      </c>
      <c r="M7" s="20">
        <f>+$F27</f>
        <v>0</v>
      </c>
      <c r="N7" s="20">
        <f>+$F28</f>
        <v>0</v>
      </c>
      <c r="O7" s="20">
        <f>+$F29</f>
        <v>0</v>
      </c>
      <c r="P7" s="20">
        <f>+$F30</f>
        <v>0</v>
      </c>
    </row>
    <row r="10" spans="1:16" x14ac:dyDescent="0.2">
      <c r="A10" s="164" t="s">
        <v>36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</row>
    <row r="11" spans="1:16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</row>
    <row r="12" spans="1:16" x14ac:dyDescent="0.2">
      <c r="A12" s="163" t="s">
        <v>101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7"/>
      <c r="O12" s="4"/>
    </row>
    <row r="13" spans="1:16" x14ac:dyDescent="0.2">
      <c r="A13" s="78" t="s">
        <v>37</v>
      </c>
      <c r="B13" s="79">
        <f>A7</f>
        <v>80</v>
      </c>
      <c r="C13" s="163" t="s">
        <v>38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4"/>
      <c r="O13" s="4"/>
    </row>
    <row r="14" spans="1:16" x14ac:dyDescent="0.2">
      <c r="A14" s="78" t="s">
        <v>39</v>
      </c>
      <c r="B14" s="78">
        <v>0</v>
      </c>
      <c r="C14" s="163" t="s">
        <v>40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</row>
    <row r="15" spans="1:16" x14ac:dyDescent="0.2">
      <c r="A15" s="163" t="s">
        <v>41</v>
      </c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</row>
    <row r="17" spans="1:10" x14ac:dyDescent="0.2">
      <c r="D17" s="152" t="s">
        <v>42</v>
      </c>
      <c r="E17" s="152"/>
      <c r="F17" s="8">
        <f>ROUND(F18*2,1)</f>
        <v>0</v>
      </c>
      <c r="G17" s="9">
        <v>0</v>
      </c>
      <c r="H17" s="10" t="s">
        <v>43</v>
      </c>
    </row>
    <row r="18" spans="1:10" x14ac:dyDescent="0.2">
      <c r="D18" s="152" t="s">
        <v>44</v>
      </c>
      <c r="E18" s="152"/>
      <c r="F18" s="8">
        <f>IF(ISBLANK(G7:P7),"",(ROUND(MIN(G6:P6),2)))</f>
        <v>0</v>
      </c>
      <c r="G18" s="9">
        <f>A7</f>
        <v>80</v>
      </c>
      <c r="H18" s="10" t="s">
        <v>43</v>
      </c>
    </row>
    <row r="19" spans="1:10" x14ac:dyDescent="0.2">
      <c r="F19" s="11"/>
      <c r="G19" s="8"/>
      <c r="H19" s="9"/>
      <c r="I19" s="10"/>
    </row>
    <row r="20" spans="1:10" ht="21.75" customHeight="1" x14ac:dyDescent="0.2">
      <c r="E20" s="12" t="s">
        <v>45</v>
      </c>
      <c r="F20" s="9"/>
      <c r="G20" s="10"/>
    </row>
    <row r="21" spans="1:10" x14ac:dyDescent="0.2">
      <c r="A21" s="13" t="str">
        <f xml:space="preserve"> G3</f>
        <v>Bieter 1</v>
      </c>
      <c r="B21" s="14"/>
      <c r="C21" s="15"/>
      <c r="D21" s="16" t="str">
        <f>""&amp;$A$7&amp;" - ("&amp;$A$7&amp;" / ("&amp;$F$17&amp;" - "&amp;$F$18&amp;")) x"</f>
        <v>80 - (80 / (0 - 0)) x</v>
      </c>
      <c r="E21" s="17" t="str">
        <f>IF(G$6="","------",(G$6-$F$18))</f>
        <v>------</v>
      </c>
      <c r="F21" s="18">
        <f t="shared" ref="F21:F30" si="2">IF($F$17-$F$18=0,0,IF(E21&gt;$F$18,0,$A$7-($A$7/($F$17-$F$18))*$E21))</f>
        <v>0</v>
      </c>
      <c r="G21" s="19" t="s">
        <v>43</v>
      </c>
    </row>
    <row r="22" spans="1:10" x14ac:dyDescent="0.2">
      <c r="A22" s="13" t="str">
        <f xml:space="preserve"> H3</f>
        <v>Bieter 2</v>
      </c>
      <c r="C22" s="15"/>
      <c r="D22" s="16" t="str">
        <f t="shared" ref="D22:D30" si="3">""&amp;$A$7&amp;" - ("&amp;$A$7&amp;" / ("&amp;$F$17&amp;" - "&amp;$F$18&amp;")) x"</f>
        <v>80 - (80 / (0 - 0)) x</v>
      </c>
      <c r="E22" s="17" t="str">
        <f>IF(H$6="","------",(H$6-$F$18))</f>
        <v>------</v>
      </c>
      <c r="F22" s="18">
        <f t="shared" si="2"/>
        <v>0</v>
      </c>
      <c r="G22" s="19" t="s">
        <v>43</v>
      </c>
    </row>
    <row r="23" spans="1:10" x14ac:dyDescent="0.2">
      <c r="A23" s="13" t="str">
        <f xml:space="preserve"> I3</f>
        <v>Bieter 3</v>
      </c>
      <c r="C23" s="15"/>
      <c r="D23" s="16" t="str">
        <f t="shared" si="3"/>
        <v>80 - (80 / (0 - 0)) x</v>
      </c>
      <c r="E23" s="17" t="str">
        <f>IF(I$6="","------",(I$6-$F$18))</f>
        <v>------</v>
      </c>
      <c r="F23" s="18">
        <f t="shared" si="2"/>
        <v>0</v>
      </c>
      <c r="G23" s="19" t="s">
        <v>43</v>
      </c>
    </row>
    <row r="24" spans="1:10" x14ac:dyDescent="0.2">
      <c r="A24" s="13" t="str">
        <f xml:space="preserve"> J3</f>
        <v>Bieter 4</v>
      </c>
      <c r="C24" s="15"/>
      <c r="D24" s="16" t="str">
        <f t="shared" si="3"/>
        <v>80 - (80 / (0 - 0)) x</v>
      </c>
      <c r="E24" s="17" t="str">
        <f>IF(J$6="","------",(J$6-$F$18))</f>
        <v>------</v>
      </c>
      <c r="F24" s="18">
        <f t="shared" si="2"/>
        <v>0</v>
      </c>
      <c r="G24" s="19" t="s">
        <v>43</v>
      </c>
    </row>
    <row r="25" spans="1:10" x14ac:dyDescent="0.2">
      <c r="A25" s="13" t="str">
        <f xml:space="preserve"> K3</f>
        <v>Bieter 5</v>
      </c>
      <c r="C25" s="15"/>
      <c r="D25" s="16" t="str">
        <f t="shared" si="3"/>
        <v>80 - (80 / (0 - 0)) x</v>
      </c>
      <c r="E25" s="17" t="str">
        <f>IF(K$6="","------",(K$6-$F$18))</f>
        <v>------</v>
      </c>
      <c r="F25" s="18">
        <f t="shared" si="2"/>
        <v>0</v>
      </c>
      <c r="G25" s="19" t="s">
        <v>43</v>
      </c>
    </row>
    <row r="26" spans="1:10" x14ac:dyDescent="0.2">
      <c r="A26" s="13" t="str">
        <f xml:space="preserve"> L3</f>
        <v>Bieter  6</v>
      </c>
      <c r="C26" s="15"/>
      <c r="D26" s="16" t="str">
        <f t="shared" si="3"/>
        <v>80 - (80 / (0 - 0)) x</v>
      </c>
      <c r="E26" s="17" t="str">
        <f>IF(L$6="","------",(L$6-$F$18))</f>
        <v>------</v>
      </c>
      <c r="F26" s="18">
        <f t="shared" si="2"/>
        <v>0</v>
      </c>
      <c r="G26" s="19" t="s">
        <v>43</v>
      </c>
    </row>
    <row r="27" spans="1:10" x14ac:dyDescent="0.2">
      <c r="A27" s="13" t="str">
        <f xml:space="preserve"> M3</f>
        <v>Bieter  7</v>
      </c>
      <c r="C27" s="15"/>
      <c r="D27" s="16" t="str">
        <f t="shared" si="3"/>
        <v>80 - (80 / (0 - 0)) x</v>
      </c>
      <c r="E27" s="17" t="str">
        <f>IF(M$6="","------",(M$6-$F$18))</f>
        <v>------</v>
      </c>
      <c r="F27" s="18">
        <f t="shared" si="2"/>
        <v>0</v>
      </c>
      <c r="G27" s="19" t="s">
        <v>43</v>
      </c>
    </row>
    <row r="28" spans="1:10" x14ac:dyDescent="0.2">
      <c r="A28" s="13" t="str">
        <f xml:space="preserve"> N3</f>
        <v>Bieter  8</v>
      </c>
      <c r="C28" s="15"/>
      <c r="D28" s="16" t="str">
        <f t="shared" si="3"/>
        <v>80 - (80 / (0 - 0)) x</v>
      </c>
      <c r="E28" s="17" t="str">
        <f>IF(N$6="","------",(N$6-$F$18))</f>
        <v>------</v>
      </c>
      <c r="F28" s="18">
        <f t="shared" si="2"/>
        <v>0</v>
      </c>
      <c r="G28" s="19" t="s">
        <v>43</v>
      </c>
    </row>
    <row r="29" spans="1:10" x14ac:dyDescent="0.2">
      <c r="A29" s="13" t="str">
        <f>O3</f>
        <v>Bieter  9</v>
      </c>
      <c r="C29" s="15"/>
      <c r="D29" s="16" t="str">
        <f t="shared" si="3"/>
        <v>80 - (80 / (0 - 0)) x</v>
      </c>
      <c r="E29" s="17" t="str">
        <f>IF(O$6="","------",(O$6-$F$18))</f>
        <v>------</v>
      </c>
      <c r="F29" s="18">
        <f t="shared" si="2"/>
        <v>0</v>
      </c>
      <c r="G29" s="19" t="s">
        <v>43</v>
      </c>
    </row>
    <row r="30" spans="1:10" x14ac:dyDescent="0.2">
      <c r="A30" s="13" t="str">
        <f xml:space="preserve"> P3</f>
        <v>Bieter  10</v>
      </c>
      <c r="C30" s="15"/>
      <c r="D30" s="16" t="str">
        <f t="shared" si="3"/>
        <v>80 - (80 / (0 - 0)) x</v>
      </c>
      <c r="E30" s="17" t="str">
        <f>IF(P$6="","------",(P$6-$F$18))</f>
        <v>------</v>
      </c>
      <c r="F30" s="18">
        <f t="shared" si="2"/>
        <v>0</v>
      </c>
      <c r="G30" s="19" t="s">
        <v>43</v>
      </c>
    </row>
    <row r="31" spans="1:10" x14ac:dyDescent="0.2">
      <c r="A31" s="13"/>
      <c r="C31" s="15"/>
      <c r="D31" s="16"/>
      <c r="E31" s="17"/>
      <c r="F31" s="18"/>
      <c r="G31" s="19"/>
    </row>
    <row r="32" spans="1:10" x14ac:dyDescent="0.2">
      <c r="A32" s="13"/>
      <c r="C32" s="15"/>
      <c r="D32" s="16"/>
      <c r="E32" s="17"/>
      <c r="F32" s="18"/>
      <c r="G32" s="19"/>
      <c r="J32" s="10"/>
    </row>
    <row r="33" spans="1:10" x14ac:dyDescent="0.2">
      <c r="A33" s="13"/>
      <c r="C33" s="15"/>
      <c r="D33" s="16"/>
      <c r="E33" s="17"/>
      <c r="F33" s="18"/>
      <c r="G33" s="19"/>
      <c r="J33" s="10"/>
    </row>
    <row r="34" spans="1:10" x14ac:dyDescent="0.2">
      <c r="A34" s="13"/>
      <c r="C34" s="15"/>
      <c r="D34" s="16"/>
      <c r="E34" s="17"/>
      <c r="F34" s="18"/>
      <c r="G34" s="19"/>
      <c r="J34" s="10"/>
    </row>
    <row r="35" spans="1:10" x14ac:dyDescent="0.2">
      <c r="A35" s="13"/>
      <c r="C35" s="15"/>
      <c r="D35" s="16"/>
      <c r="E35" s="17"/>
      <c r="F35" s="18"/>
      <c r="G35" s="19"/>
      <c r="J35" s="10"/>
    </row>
    <row r="36" spans="1:10" x14ac:dyDescent="0.2">
      <c r="A36" s="13"/>
      <c r="C36" s="15"/>
      <c r="D36" s="16"/>
      <c r="E36" s="17"/>
      <c r="F36" s="18"/>
      <c r="G36" s="19"/>
      <c r="J36" s="10"/>
    </row>
    <row r="37" spans="1:10" x14ac:dyDescent="0.2">
      <c r="A37" s="13"/>
      <c r="C37" s="15"/>
      <c r="D37" s="16"/>
      <c r="E37" s="17"/>
      <c r="F37" s="18"/>
      <c r="G37" s="19"/>
    </row>
    <row r="38" spans="1:10" x14ac:dyDescent="0.2">
      <c r="A38" s="13"/>
      <c r="C38" s="15"/>
      <c r="D38" s="16"/>
      <c r="E38" s="17"/>
      <c r="F38" s="18"/>
      <c r="G38" s="19"/>
    </row>
    <row r="39" spans="1:10" x14ac:dyDescent="0.2">
      <c r="A39" s="13"/>
      <c r="C39" s="15"/>
      <c r="D39" s="16"/>
      <c r="E39" s="17"/>
      <c r="F39" s="18"/>
      <c r="G39" s="19"/>
      <c r="J39" s="10"/>
    </row>
    <row r="40" spans="1:10" x14ac:dyDescent="0.2">
      <c r="A40" s="13"/>
      <c r="C40" s="15"/>
      <c r="D40" s="16"/>
      <c r="E40" s="17"/>
      <c r="F40" s="18"/>
      <c r="G40" s="19"/>
    </row>
    <row r="41" spans="1:10" x14ac:dyDescent="0.2">
      <c r="A41" s="13"/>
      <c r="C41" s="15"/>
      <c r="D41" s="16"/>
      <c r="E41" s="17"/>
      <c r="F41" s="18"/>
      <c r="G41" s="19"/>
    </row>
    <row r="42" spans="1:10" x14ac:dyDescent="0.2">
      <c r="A42" s="13"/>
      <c r="C42" s="15"/>
      <c r="D42" s="16"/>
      <c r="E42" s="17"/>
      <c r="F42" s="18"/>
      <c r="G42" s="19"/>
    </row>
    <row r="43" spans="1:10" x14ac:dyDescent="0.2">
      <c r="A43" s="13"/>
      <c r="C43" s="15"/>
      <c r="D43" s="16"/>
      <c r="E43" s="17"/>
      <c r="F43" s="18"/>
      <c r="G43" s="19"/>
    </row>
    <row r="44" spans="1:10" x14ac:dyDescent="0.2">
      <c r="A44" s="13"/>
      <c r="C44" s="15"/>
      <c r="D44" s="16"/>
      <c r="E44" s="17"/>
      <c r="F44" s="18"/>
      <c r="G44" s="19"/>
    </row>
    <row r="45" spans="1:10" x14ac:dyDescent="0.2">
      <c r="A45" s="13"/>
      <c r="C45" s="15"/>
      <c r="D45" s="16"/>
      <c r="E45" s="17"/>
      <c r="F45" s="18"/>
      <c r="G45" s="19"/>
    </row>
    <row r="46" spans="1:10" x14ac:dyDescent="0.2">
      <c r="A46" s="13"/>
      <c r="C46" s="15"/>
      <c r="D46" s="16"/>
      <c r="E46" s="17"/>
      <c r="F46" s="18"/>
      <c r="G46" s="19"/>
    </row>
    <row r="47" spans="1:10" x14ac:dyDescent="0.2">
      <c r="A47" s="13"/>
      <c r="C47" s="15"/>
      <c r="D47" s="16"/>
      <c r="E47" s="17"/>
      <c r="F47" s="18"/>
      <c r="G47" s="19"/>
    </row>
    <row r="48" spans="1:10" x14ac:dyDescent="0.2">
      <c r="A48" s="13"/>
      <c r="C48" s="15"/>
      <c r="D48" s="16"/>
      <c r="E48" s="17"/>
      <c r="F48" s="18"/>
      <c r="G48" s="19"/>
    </row>
    <row r="49" spans="1:7" x14ac:dyDescent="0.2">
      <c r="A49" s="13"/>
      <c r="C49" s="15"/>
      <c r="D49" s="16"/>
      <c r="E49" s="17"/>
      <c r="F49" s="18"/>
      <c r="G49" s="19"/>
    </row>
    <row r="50" spans="1:7" x14ac:dyDescent="0.2">
      <c r="A50" s="13"/>
      <c r="C50" s="15"/>
      <c r="D50" s="16"/>
      <c r="E50" s="17"/>
      <c r="F50" s="18"/>
      <c r="G50" s="19"/>
    </row>
  </sheetData>
  <sheetProtection selectLockedCells="1"/>
  <mergeCells count="15">
    <mergeCell ref="D18:E18"/>
    <mergeCell ref="D4:F4"/>
    <mergeCell ref="A4:A6"/>
    <mergeCell ref="A1:D1"/>
    <mergeCell ref="D6:F6"/>
    <mergeCell ref="D7:F7"/>
    <mergeCell ref="D5:F5"/>
    <mergeCell ref="A15:M15"/>
    <mergeCell ref="D17:E17"/>
    <mergeCell ref="A10:M10"/>
    <mergeCell ref="A11:M11"/>
    <mergeCell ref="A12:M12"/>
    <mergeCell ref="C13:M13"/>
    <mergeCell ref="C14:M14"/>
    <mergeCell ref="D3:F3"/>
  </mergeCells>
  <printOptions horizontalCentered="1"/>
  <pageMargins left="0.47244094488188981" right="0.19685039370078741" top="0.70866141732283472" bottom="0.98425196850393704" header="0.51181102362204722" footer="0.51181102362204722"/>
  <pageSetup paperSize="9" scale="75" fitToHeight="3" orientation="landscape" r:id="rId1"/>
  <headerFooter alignWithMargins="0">
    <oddFooter>&amp;L&amp;8Ersteller: Justine Nalezniak, 24.11.2021&amp;C&amp;8&amp;P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FFBFC-DC91-421D-9901-11C08C45FD6C}">
  <sheetPr codeName="Tabelle2"/>
  <dimension ref="A1:AB130"/>
  <sheetViews>
    <sheetView tabSelected="1" zoomScale="70" zoomScaleNormal="70" zoomScaleSheetLayoutView="70" workbookViewId="0">
      <pane ySplit="4" topLeftCell="A5" activePane="bottomLeft" state="frozen"/>
      <selection pane="bottomLeft" activeCell="A13" sqref="A13:XFD14"/>
    </sheetView>
  </sheetViews>
  <sheetFormatPr baseColWidth="10" defaultRowHeight="15.75" x14ac:dyDescent="0.25"/>
  <cols>
    <col min="1" max="1" width="6.85546875" style="1" customWidth="1"/>
    <col min="2" max="2" width="4.85546875" style="1" customWidth="1"/>
    <col min="3" max="3" width="4.7109375" style="1" customWidth="1"/>
    <col min="4" max="4" width="46.140625" style="1" bestFit="1" customWidth="1"/>
    <col min="5" max="7" width="6.7109375" style="1" customWidth="1"/>
    <col min="8" max="8" width="9.140625" style="1" bestFit="1" customWidth="1"/>
    <col min="9" max="10" width="6.7109375" style="1" customWidth="1"/>
    <col min="11" max="15" width="28.7109375" style="1" customWidth="1"/>
    <col min="16" max="20" width="4.5703125" style="35" customWidth="1"/>
    <col min="21" max="21" width="4.5703125" style="22" customWidth="1"/>
    <col min="22" max="22" width="29" style="22" customWidth="1"/>
    <col min="23" max="23" width="23.7109375" style="23" customWidth="1"/>
    <col min="24" max="28" width="11.5703125" style="1" customWidth="1"/>
  </cols>
  <sheetData>
    <row r="1" spans="1:28" x14ac:dyDescent="0.25">
      <c r="A1" s="32" t="s">
        <v>53</v>
      </c>
    </row>
    <row r="2" spans="1:28" x14ac:dyDescent="0.25">
      <c r="A2" s="32" t="s">
        <v>54</v>
      </c>
    </row>
    <row r="3" spans="1:28" s="1" customFormat="1" ht="26.25" customHeight="1" thickBot="1" x14ac:dyDescent="0.3">
      <c r="A3" s="192" t="s">
        <v>0</v>
      </c>
      <c r="B3" s="192" t="s">
        <v>4</v>
      </c>
      <c r="C3" s="192"/>
      <c r="D3" s="192"/>
      <c r="E3" s="191" t="s">
        <v>1</v>
      </c>
      <c r="F3" s="191"/>
      <c r="G3" s="191"/>
      <c r="H3" s="192"/>
      <c r="I3" s="194" t="s">
        <v>6</v>
      </c>
      <c r="J3" s="189" t="s">
        <v>49</v>
      </c>
      <c r="K3" s="181" t="s">
        <v>46</v>
      </c>
      <c r="L3" s="182"/>
      <c r="M3" s="182"/>
      <c r="N3" s="182"/>
      <c r="O3" s="183"/>
      <c r="P3" s="179" t="s">
        <v>93</v>
      </c>
      <c r="Q3" s="179" t="s">
        <v>94</v>
      </c>
      <c r="R3" s="179" t="s">
        <v>95</v>
      </c>
      <c r="S3" s="179" t="s">
        <v>96</v>
      </c>
      <c r="T3" s="179" t="s">
        <v>97</v>
      </c>
      <c r="U3" s="197" t="s">
        <v>84</v>
      </c>
      <c r="V3" s="187" t="s">
        <v>58</v>
      </c>
      <c r="W3" s="187" t="s">
        <v>91</v>
      </c>
      <c r="X3" s="187" t="s">
        <v>93</v>
      </c>
      <c r="Y3" s="187" t="s">
        <v>94</v>
      </c>
      <c r="Z3" s="187" t="s">
        <v>95</v>
      </c>
      <c r="AA3" s="187" t="s">
        <v>96</v>
      </c>
      <c r="AB3" s="187" t="s">
        <v>97</v>
      </c>
    </row>
    <row r="4" spans="1:28" s="1" customFormat="1" ht="18.75" thickBot="1" x14ac:dyDescent="0.3">
      <c r="A4" s="192"/>
      <c r="B4" s="192"/>
      <c r="C4" s="192"/>
      <c r="D4" s="196"/>
      <c r="E4" s="119" t="s">
        <v>20</v>
      </c>
      <c r="F4" s="119" t="s">
        <v>21</v>
      </c>
      <c r="G4" s="119" t="s">
        <v>22</v>
      </c>
      <c r="H4" s="115" t="s">
        <v>5</v>
      </c>
      <c r="I4" s="195"/>
      <c r="J4" s="190"/>
      <c r="K4" s="28">
        <v>0</v>
      </c>
      <c r="L4" s="28">
        <v>25</v>
      </c>
      <c r="M4" s="28">
        <v>50</v>
      </c>
      <c r="N4" s="28">
        <v>75</v>
      </c>
      <c r="O4" s="28">
        <v>100</v>
      </c>
      <c r="P4" s="180"/>
      <c r="Q4" s="180"/>
      <c r="R4" s="180"/>
      <c r="S4" s="180"/>
      <c r="T4" s="180"/>
      <c r="U4" s="198"/>
      <c r="V4" s="188"/>
      <c r="W4" s="188"/>
      <c r="X4" s="188"/>
      <c r="Y4" s="188"/>
      <c r="Z4" s="188"/>
      <c r="AA4" s="188"/>
      <c r="AB4" s="188"/>
    </row>
    <row r="5" spans="1:28" ht="18.75" x14ac:dyDescent="0.25">
      <c r="A5" s="2" t="s">
        <v>2</v>
      </c>
      <c r="B5" s="184" t="s">
        <v>23</v>
      </c>
      <c r="C5" s="184"/>
      <c r="D5" s="185"/>
      <c r="E5" s="116">
        <v>80</v>
      </c>
      <c r="F5" s="117"/>
      <c r="G5" s="118"/>
      <c r="H5" s="24"/>
      <c r="I5" s="3"/>
      <c r="J5" s="3"/>
      <c r="K5" s="3"/>
      <c r="L5" s="3"/>
      <c r="M5" s="3"/>
      <c r="N5" s="3"/>
      <c r="O5" s="3"/>
      <c r="P5" s="36"/>
      <c r="Q5" s="36"/>
      <c r="R5" s="36"/>
      <c r="S5" s="36"/>
      <c r="T5" s="36"/>
      <c r="U5" s="34"/>
      <c r="V5" s="34"/>
      <c r="W5" s="33"/>
      <c r="X5" s="3"/>
      <c r="Y5" s="3"/>
      <c r="Z5" s="3"/>
      <c r="AA5" s="3"/>
      <c r="AB5" s="3"/>
    </row>
    <row r="6" spans="1:28" ht="30" x14ac:dyDescent="0.25">
      <c r="A6" s="193" t="s">
        <v>3</v>
      </c>
      <c r="B6" s="193"/>
      <c r="C6" s="186" t="s">
        <v>100</v>
      </c>
      <c r="D6" s="186"/>
      <c r="E6" s="99"/>
      <c r="F6" s="42"/>
      <c r="G6" s="42"/>
      <c r="H6" s="100">
        <f>E5</f>
        <v>80</v>
      </c>
      <c r="I6" s="52"/>
      <c r="J6" s="52" t="s">
        <v>50</v>
      </c>
      <c r="K6" s="53"/>
      <c r="L6" s="53"/>
      <c r="M6" s="53"/>
      <c r="N6" s="53"/>
      <c r="O6" s="53"/>
      <c r="P6" s="106" t="str">
        <f>Preis!G6</f>
        <v/>
      </c>
      <c r="Q6" s="106" t="str">
        <f>Preis!H6</f>
        <v/>
      </c>
      <c r="R6" s="106" t="str">
        <f>Preis!I6</f>
        <v/>
      </c>
      <c r="S6" s="106" t="str">
        <f>Preis!J6</f>
        <v/>
      </c>
      <c r="T6" s="106" t="str">
        <f>Preis!K6</f>
        <v/>
      </c>
      <c r="U6" s="54"/>
      <c r="V6" s="55" t="s">
        <v>48</v>
      </c>
      <c r="W6" s="44">
        <f>Preis!$A$7</f>
        <v>80</v>
      </c>
      <c r="X6" s="105" t="str">
        <f>IF(ISBLANK(Preis!G4)=TRUE,"",Preis!G7)</f>
        <v/>
      </c>
      <c r="Y6" s="105" t="str">
        <f>IF(ISBLANK(Preis!H4)=TRUE,"",Preis!H7)</f>
        <v/>
      </c>
      <c r="Z6" s="105" t="str">
        <f>IF(ISBLANK(Preis!I4)=TRUE,"",Preis!I7)</f>
        <v/>
      </c>
      <c r="AA6" s="105" t="str">
        <f>IF(ISBLANK(Preis!J4)=TRUE,"",Preis!J7)</f>
        <v/>
      </c>
      <c r="AB6" s="105" t="str">
        <f>IF(ISBLANK(Preis!K4)=TRUE,"",Preis!K7)</f>
        <v/>
      </c>
    </row>
    <row r="7" spans="1:28" x14ac:dyDescent="0.25">
      <c r="A7" s="176"/>
      <c r="B7" s="177"/>
      <c r="C7" s="177"/>
      <c r="D7" s="178"/>
      <c r="E7" s="112"/>
      <c r="F7" s="26"/>
      <c r="G7" s="29"/>
      <c r="H7" s="29"/>
      <c r="I7" s="57"/>
      <c r="J7" s="57"/>
      <c r="K7" s="57"/>
      <c r="L7" s="57"/>
      <c r="M7" s="57"/>
      <c r="N7" s="57"/>
      <c r="O7" s="57"/>
      <c r="P7" s="58"/>
      <c r="Q7" s="58"/>
      <c r="R7" s="58"/>
      <c r="S7" s="58"/>
      <c r="T7" s="58"/>
      <c r="U7" s="59"/>
      <c r="V7" s="59" t="s">
        <v>47</v>
      </c>
      <c r="W7" s="45">
        <f>SUBTOTAL(109,$W6:$W6)</f>
        <v>80</v>
      </c>
      <c r="X7" s="45">
        <f t="shared" ref="X7:AB7" si="0">SUM(X6:X6)</f>
        <v>0</v>
      </c>
      <c r="Y7" s="45">
        <f t="shared" si="0"/>
        <v>0</v>
      </c>
      <c r="Z7" s="45">
        <f t="shared" si="0"/>
        <v>0</v>
      </c>
      <c r="AA7" s="45">
        <f t="shared" si="0"/>
        <v>0</v>
      </c>
      <c r="AB7" s="45">
        <f t="shared" si="0"/>
        <v>0</v>
      </c>
    </row>
    <row r="8" spans="1:28" ht="18.75" x14ac:dyDescent="0.25">
      <c r="A8" s="3" t="s">
        <v>7</v>
      </c>
      <c r="B8" s="184" t="s">
        <v>118</v>
      </c>
      <c r="C8" s="184"/>
      <c r="D8" s="185"/>
      <c r="E8" s="114">
        <v>20</v>
      </c>
      <c r="F8" s="111"/>
      <c r="G8" s="24"/>
      <c r="H8" s="24"/>
      <c r="I8" s="60"/>
      <c r="J8" s="60"/>
      <c r="K8" s="60"/>
      <c r="L8" s="60"/>
      <c r="M8" s="60"/>
      <c r="N8" s="60"/>
      <c r="O8" s="60"/>
      <c r="P8" s="36"/>
      <c r="Q8" s="36"/>
      <c r="R8" s="36"/>
      <c r="S8" s="36"/>
      <c r="T8" s="36"/>
      <c r="U8" s="61"/>
      <c r="V8" s="61"/>
      <c r="W8" s="62"/>
      <c r="X8" s="60"/>
      <c r="Y8" s="60"/>
      <c r="Z8" s="60"/>
      <c r="AA8" s="60"/>
      <c r="AB8" s="60"/>
    </row>
    <row r="9" spans="1:28" x14ac:dyDescent="0.25">
      <c r="A9" s="174" t="s">
        <v>8</v>
      </c>
      <c r="B9" s="174"/>
      <c r="C9" s="175" t="s">
        <v>104</v>
      </c>
      <c r="D9" s="175"/>
      <c r="E9" s="113"/>
      <c r="F9" s="101">
        <v>100</v>
      </c>
      <c r="G9" s="102"/>
      <c r="H9" s="39"/>
      <c r="I9" s="140"/>
      <c r="J9" s="141"/>
      <c r="K9" s="141"/>
      <c r="L9" s="141"/>
      <c r="M9" s="141"/>
      <c r="N9" s="141"/>
      <c r="O9" s="141"/>
      <c r="P9" s="141"/>
      <c r="Q9" s="142"/>
      <c r="R9" s="142"/>
      <c r="S9" s="142"/>
      <c r="T9" s="142"/>
      <c r="U9" s="141"/>
      <c r="V9" s="141"/>
      <c r="W9" s="143"/>
      <c r="X9" s="141"/>
      <c r="Y9" s="141"/>
      <c r="Z9" s="141"/>
      <c r="AA9" s="141"/>
      <c r="AB9" s="144"/>
    </row>
    <row r="10" spans="1:28" ht="30" x14ac:dyDescent="0.25">
      <c r="A10" s="172" t="s">
        <v>9</v>
      </c>
      <c r="B10" s="173"/>
      <c r="C10" s="173"/>
      <c r="D10" s="120" t="s">
        <v>121</v>
      </c>
      <c r="E10" s="27"/>
      <c r="F10" s="103"/>
      <c r="G10" s="95">
        <v>50</v>
      </c>
      <c r="H10" s="43">
        <f>$E$8%*$F$9%*G10</f>
        <v>10</v>
      </c>
      <c r="I10" s="56"/>
      <c r="J10" s="56" t="s">
        <v>50</v>
      </c>
      <c r="K10" s="96" t="s">
        <v>128</v>
      </c>
      <c r="L10" s="97" t="s">
        <v>127</v>
      </c>
      <c r="M10" s="98" t="s">
        <v>126</v>
      </c>
      <c r="N10" s="98" t="s">
        <v>125</v>
      </c>
      <c r="O10" s="98" t="s">
        <v>124</v>
      </c>
      <c r="P10" s="49"/>
      <c r="Q10" s="49"/>
      <c r="R10" s="49"/>
      <c r="S10" s="49"/>
      <c r="T10" s="49"/>
      <c r="U10" s="66"/>
      <c r="V10" s="55"/>
      <c r="W10" s="44">
        <f>$H10%*$O$4</f>
        <v>10</v>
      </c>
      <c r="X10" s="56" t="str">
        <f>IF(ISBLANK(P10)=TRUE,"",IF(P10=$K10,$H10%*$K$4,IF(P10=$L10,$H10%*$L$4,IF(P10=$M10,$H10%*$M$4,IF(P10=$N10,$H10%*$N$4,IF(P10=$O10,$H10%*$O$4,""))))))</f>
        <v/>
      </c>
      <c r="Y10" s="56" t="str">
        <f t="shared" ref="Y10:AB10" si="1">IF(ISBLANK(Q10)=TRUE,"",IF(Q10=$K10,$H10%*$K$4,IF(Q10=$L10,$H10%*$L$4,IF(Q10=$M10,$H10%*$M$4,IF(Q10=$N10,$H10%*$N$4,IF(Q10=$O10,$H10%*$O$4,""))))))</f>
        <v/>
      </c>
      <c r="Z10" s="56" t="str">
        <f t="shared" si="1"/>
        <v/>
      </c>
      <c r="AA10" s="56" t="str">
        <f t="shared" si="1"/>
        <v/>
      </c>
      <c r="AB10" s="56" t="str">
        <f t="shared" si="1"/>
        <v/>
      </c>
    </row>
    <row r="11" spans="1:28" ht="30" x14ac:dyDescent="0.25">
      <c r="A11" s="172" t="s">
        <v>14</v>
      </c>
      <c r="B11" s="173"/>
      <c r="C11" s="173"/>
      <c r="D11" s="120" t="s">
        <v>122</v>
      </c>
      <c r="E11" s="27"/>
      <c r="F11" s="80"/>
      <c r="G11" s="95">
        <v>25</v>
      </c>
      <c r="H11" s="43">
        <f t="shared" ref="H11:H14" si="2">$E$8%*$F$9%*G11</f>
        <v>5</v>
      </c>
      <c r="I11" s="56"/>
      <c r="J11" s="56" t="s">
        <v>50</v>
      </c>
      <c r="K11" s="96" t="s">
        <v>130</v>
      </c>
      <c r="L11" s="97" t="s">
        <v>132</v>
      </c>
      <c r="M11" s="98" t="s">
        <v>131</v>
      </c>
      <c r="N11" s="98" t="s">
        <v>130</v>
      </c>
      <c r="O11" s="96" t="s">
        <v>129</v>
      </c>
      <c r="P11" s="49"/>
      <c r="Q11" s="49"/>
      <c r="R11" s="49"/>
      <c r="S11" s="49"/>
      <c r="T11" s="49"/>
      <c r="U11" s="66"/>
      <c r="V11" s="55"/>
      <c r="W11" s="44">
        <f t="shared" ref="W11:W14" si="3">$H11%*$O$4</f>
        <v>5</v>
      </c>
      <c r="X11" s="56" t="str">
        <f t="shared" ref="X11:X14" si="4">IF(ISBLANK(P11)=TRUE,"",IF(P11=$K11,$H11%*$K$4,IF(P11=$L11,$H11%*$L$4,IF(P11=$M11,$H11%*$M$4,IF(P11=$N11,$H11%*$N$4,IF(P11=$O11,$H11%*$O$4,""))))))</f>
        <v/>
      </c>
      <c r="Y11" s="56" t="str">
        <f t="shared" ref="Y11:Y14" si="5">IF(ISBLANK(Q11)=TRUE,"",IF(Q11=$K11,$H11%*$K$4,IF(Q11=$L11,$H11%*$L$4,IF(Q11=$M11,$H11%*$M$4,IF(Q11=$N11,$H11%*$N$4,IF(Q11=$O11,$H11%*$O$4,""))))))</f>
        <v/>
      </c>
      <c r="Z11" s="56" t="str">
        <f t="shared" ref="Z11:Z14" si="6">IF(ISBLANK(R11)=TRUE,"",IF(R11=$K11,$H11%*$K$4,IF(R11=$L11,$H11%*$L$4,IF(R11=$M11,$H11%*$M$4,IF(R11=$N11,$H11%*$N$4,IF(R11=$O11,$H11%*$O$4,""))))))</f>
        <v/>
      </c>
      <c r="AA11" s="56" t="str">
        <f t="shared" ref="AA11:AA14" si="7">IF(ISBLANK(S11)=TRUE,"",IF(S11=$K11,$H11%*$K$4,IF(S11=$L11,$H11%*$L$4,IF(S11=$M11,$H11%*$M$4,IF(S11=$N11,$H11%*$N$4,IF(S11=$O11,$H11%*$O$4,""))))))</f>
        <v/>
      </c>
      <c r="AB11" s="56" t="str">
        <f t="shared" ref="AB11:AB14" si="8">IF(ISBLANK(T11)=TRUE,"",IF(T11=$K11,$H11%*$K$4,IF(T11=$L11,$H11%*$L$4,IF(T11=$M11,$H11%*$M$4,IF(T11=$N11,$H11%*$N$4,IF(T11=$O11,$H11%*$O$4,""))))))</f>
        <v/>
      </c>
    </row>
    <row r="12" spans="1:28" ht="30" x14ac:dyDescent="0.25">
      <c r="A12" s="172" t="s">
        <v>15</v>
      </c>
      <c r="B12" s="173"/>
      <c r="C12" s="173"/>
      <c r="D12" s="120" t="s">
        <v>123</v>
      </c>
      <c r="E12" s="27"/>
      <c r="F12" s="80"/>
      <c r="G12" s="95">
        <v>25</v>
      </c>
      <c r="H12" s="43">
        <f t="shared" si="2"/>
        <v>5</v>
      </c>
      <c r="I12" s="56"/>
      <c r="J12" s="56" t="s">
        <v>50</v>
      </c>
      <c r="K12" s="96" t="s">
        <v>130</v>
      </c>
      <c r="L12" s="104" t="s">
        <v>133</v>
      </c>
      <c r="M12" s="98" t="s">
        <v>132</v>
      </c>
      <c r="N12" s="98"/>
      <c r="O12" s="98" t="s">
        <v>131</v>
      </c>
      <c r="P12" s="49"/>
      <c r="Q12" s="49"/>
      <c r="R12" s="49"/>
      <c r="S12" s="49"/>
      <c r="T12" s="49"/>
      <c r="U12" s="66"/>
      <c r="V12" s="55"/>
      <c r="W12" s="44">
        <f t="shared" si="3"/>
        <v>5</v>
      </c>
      <c r="X12" s="56" t="str">
        <f t="shared" si="4"/>
        <v/>
      </c>
      <c r="Y12" s="56" t="str">
        <f t="shared" si="5"/>
        <v/>
      </c>
      <c r="Z12" s="56" t="str">
        <f t="shared" si="6"/>
        <v/>
      </c>
      <c r="AA12" s="56" t="str">
        <f t="shared" si="7"/>
        <v/>
      </c>
      <c r="AB12" s="56" t="str">
        <f t="shared" si="8"/>
        <v/>
      </c>
    </row>
    <row r="13" spans="1:28" hidden="1" x14ac:dyDescent="0.25">
      <c r="A13" s="172" t="s">
        <v>51</v>
      </c>
      <c r="B13" s="173"/>
      <c r="C13" s="173"/>
      <c r="D13" s="31"/>
      <c r="E13" s="27"/>
      <c r="F13" s="80"/>
      <c r="G13" s="95">
        <v>0</v>
      </c>
      <c r="H13" s="43">
        <f t="shared" si="2"/>
        <v>0</v>
      </c>
      <c r="I13" s="56"/>
      <c r="J13" s="56" t="s">
        <v>50</v>
      </c>
      <c r="K13" s="104"/>
      <c r="L13" s="104"/>
      <c r="M13" s="104"/>
      <c r="N13" s="104"/>
      <c r="O13" s="104"/>
      <c r="P13" s="49"/>
      <c r="Q13" s="49"/>
      <c r="R13" s="49"/>
      <c r="S13" s="49"/>
      <c r="T13" s="49"/>
      <c r="U13" s="66"/>
      <c r="V13" s="55"/>
      <c r="W13" s="44">
        <f t="shared" si="3"/>
        <v>0</v>
      </c>
      <c r="X13" s="56" t="str">
        <f t="shared" si="4"/>
        <v/>
      </c>
      <c r="Y13" s="56" t="str">
        <f t="shared" si="5"/>
        <v/>
      </c>
      <c r="Z13" s="56" t="str">
        <f t="shared" si="6"/>
        <v/>
      </c>
      <c r="AA13" s="56" t="str">
        <f t="shared" si="7"/>
        <v/>
      </c>
      <c r="AB13" s="56" t="str">
        <f t="shared" si="8"/>
        <v/>
      </c>
    </row>
    <row r="14" spans="1:28" hidden="1" x14ac:dyDescent="0.25">
      <c r="A14" s="172" t="s">
        <v>57</v>
      </c>
      <c r="B14" s="173"/>
      <c r="C14" s="173"/>
      <c r="D14" s="31"/>
      <c r="E14" s="27"/>
      <c r="F14" s="80"/>
      <c r="G14" s="95">
        <v>0</v>
      </c>
      <c r="H14" s="43">
        <f t="shared" si="2"/>
        <v>0</v>
      </c>
      <c r="I14" s="56"/>
      <c r="J14" s="56" t="s">
        <v>50</v>
      </c>
      <c r="K14" s="104"/>
      <c r="L14" s="104"/>
      <c r="M14" s="104"/>
      <c r="N14" s="104"/>
      <c r="O14" s="104"/>
      <c r="P14" s="49"/>
      <c r="Q14" s="49"/>
      <c r="R14" s="49"/>
      <c r="S14" s="49"/>
      <c r="T14" s="49"/>
      <c r="U14" s="66"/>
      <c r="V14" s="55"/>
      <c r="W14" s="44">
        <f t="shared" si="3"/>
        <v>0</v>
      </c>
      <c r="X14" s="56" t="str">
        <f t="shared" si="4"/>
        <v/>
      </c>
      <c r="Y14" s="56" t="str">
        <f t="shared" si="5"/>
        <v/>
      </c>
      <c r="Z14" s="56" t="str">
        <f t="shared" si="6"/>
        <v/>
      </c>
      <c r="AA14" s="56" t="str">
        <f t="shared" si="7"/>
        <v/>
      </c>
      <c r="AB14" s="56" t="str">
        <f t="shared" si="8"/>
        <v/>
      </c>
    </row>
    <row r="15" spans="1:28" hidden="1" x14ac:dyDescent="0.25">
      <c r="A15" s="176"/>
      <c r="B15" s="177"/>
      <c r="C15" s="177"/>
      <c r="D15" s="178"/>
      <c r="E15" s="29"/>
      <c r="F15" s="26"/>
      <c r="G15" s="26">
        <f>SUBTOTAL(109,$G10:$G14)</f>
        <v>100</v>
      </c>
      <c r="H15" s="26"/>
      <c r="I15" s="134"/>
      <c r="J15" s="135"/>
      <c r="K15" s="135"/>
      <c r="L15" s="135"/>
      <c r="M15" s="135"/>
      <c r="N15" s="135"/>
      <c r="O15" s="135"/>
      <c r="P15" s="137"/>
      <c r="Q15" s="137"/>
      <c r="R15" s="137"/>
      <c r="S15" s="137"/>
      <c r="T15" s="137"/>
      <c r="U15" s="137"/>
      <c r="V15" s="138" t="s">
        <v>85</v>
      </c>
      <c r="W15" s="45">
        <f>SUBTOTAL(109,$W10:$W14)</f>
        <v>20</v>
      </c>
      <c r="X15" s="45">
        <f>SUM(X10:X13)</f>
        <v>0</v>
      </c>
      <c r="Y15" s="45">
        <f t="shared" ref="Y15:AB15" si="9">SUM(Y10:Y13)</f>
        <v>0</v>
      </c>
      <c r="Z15" s="45">
        <f t="shared" si="9"/>
        <v>0</v>
      </c>
      <c r="AA15" s="45">
        <f t="shared" si="9"/>
        <v>0</v>
      </c>
      <c r="AB15" s="45">
        <f t="shared" si="9"/>
        <v>0</v>
      </c>
    </row>
    <row r="16" spans="1:28" hidden="1" x14ac:dyDescent="0.25">
      <c r="A16" s="174" t="s">
        <v>10</v>
      </c>
      <c r="B16" s="174"/>
      <c r="C16" s="175" t="s">
        <v>105</v>
      </c>
      <c r="D16" s="175"/>
      <c r="E16" s="25"/>
      <c r="F16" s="121">
        <v>0</v>
      </c>
      <c r="G16" s="25"/>
      <c r="H16" s="39"/>
      <c r="I16" s="140"/>
      <c r="J16" s="141"/>
      <c r="K16" s="141"/>
      <c r="L16" s="141"/>
      <c r="M16" s="141"/>
      <c r="N16" s="141"/>
      <c r="O16" s="141"/>
      <c r="P16" s="141"/>
      <c r="Q16" s="142"/>
      <c r="R16" s="142"/>
      <c r="S16" s="142"/>
      <c r="T16" s="142"/>
      <c r="U16" s="141"/>
      <c r="V16" s="141"/>
      <c r="W16" s="143"/>
      <c r="X16" s="141"/>
      <c r="Y16" s="141"/>
      <c r="Z16" s="141"/>
      <c r="AA16" s="141"/>
      <c r="AB16" s="144"/>
    </row>
    <row r="17" spans="1:28" hidden="1" x14ac:dyDescent="0.25">
      <c r="A17" s="172" t="s">
        <v>11</v>
      </c>
      <c r="B17" s="173"/>
      <c r="C17" s="173"/>
      <c r="D17" s="30"/>
      <c r="E17" s="27"/>
      <c r="F17" s="27"/>
      <c r="G17" s="95">
        <v>45</v>
      </c>
      <c r="H17" s="43">
        <f>$E$8%*$F$16%*G17</f>
        <v>0</v>
      </c>
      <c r="I17" s="56"/>
      <c r="J17" s="56" t="s">
        <v>50</v>
      </c>
      <c r="K17" s="107"/>
      <c r="L17" s="107"/>
      <c r="M17" s="107"/>
      <c r="N17" s="107"/>
      <c r="O17" s="107"/>
      <c r="P17" s="49"/>
      <c r="Q17" s="49"/>
      <c r="R17" s="49"/>
      <c r="S17" s="49"/>
      <c r="T17" s="49"/>
      <c r="U17" s="70"/>
      <c r="V17" s="71"/>
      <c r="W17" s="44">
        <f t="shared" ref="W17:W21" si="10">$H17%*$O$4</f>
        <v>0</v>
      </c>
      <c r="X17" s="56" t="str">
        <f t="shared" ref="X17:X21" si="11">IF(ISBLANK(P17)=TRUE,"",IF(P17=$K17,$H17%*$K$4,IF(P17=$L17,$H17%*$L$4,IF(P17=$M17,$H17%*$M$4,IF(P17=$N17,$H17%*$N$4,IF(P17=$O17,$H17%*$O$4,""))))))</f>
        <v/>
      </c>
      <c r="Y17" s="56" t="str">
        <f t="shared" ref="Y17:Y21" si="12">IF(ISBLANK(Q17)=TRUE,"",IF(Q17=$K17,$H17%*$K$4,IF(Q17=$L17,$H17%*$L$4,IF(Q17=$M17,$H17%*$M$4,IF(Q17=$N17,$H17%*$N$4,IF(Q17=$O17,$H17%*$O$4,""))))))</f>
        <v/>
      </c>
      <c r="Z17" s="56" t="str">
        <f t="shared" ref="Z17:Z21" si="13">IF(ISBLANK(R17)=TRUE,"",IF(R17=$K17,$H17%*$K$4,IF(R17=$L17,$H17%*$L$4,IF(R17=$M17,$H17%*$M$4,IF(R17=$N17,$H17%*$N$4,IF(R17=$O17,$H17%*$O$4,""))))))</f>
        <v/>
      </c>
      <c r="AA17" s="56" t="str">
        <f t="shared" ref="AA17:AA21" si="14">IF(ISBLANK(S17)=TRUE,"",IF(S17=$K17,$H17%*$K$4,IF(S17=$L17,$H17%*$L$4,IF(S17=$M17,$H17%*$M$4,IF(S17=$N17,$H17%*$N$4,IF(S17=$O17,$H17%*$O$4,""))))))</f>
        <v/>
      </c>
      <c r="AB17" s="56" t="str">
        <f t="shared" ref="AB17:AB21" si="15">IF(ISBLANK(T17)=TRUE,"",IF(T17=$K17,$H17%*$K$4,IF(T17=$L17,$H17%*$L$4,IF(T17=$M17,$H17%*$M$4,IF(T17=$N17,$H17%*$N$4,IF(T17=$O17,$H17%*$O$4,""))))))</f>
        <v/>
      </c>
    </row>
    <row r="18" spans="1:28" hidden="1" x14ac:dyDescent="0.25">
      <c r="A18" s="172" t="s">
        <v>16</v>
      </c>
      <c r="B18" s="173"/>
      <c r="C18" s="173"/>
      <c r="D18" s="30"/>
      <c r="E18" s="27"/>
      <c r="F18" s="27"/>
      <c r="G18" s="95">
        <v>25</v>
      </c>
      <c r="H18" s="43">
        <f>$E$8%*$F$16%*G18</f>
        <v>0</v>
      </c>
      <c r="I18" s="56"/>
      <c r="J18" s="56" t="s">
        <v>50</v>
      </c>
      <c r="K18" s="108"/>
      <c r="L18" s="107"/>
      <c r="M18" s="107"/>
      <c r="N18" s="107"/>
      <c r="O18" s="107"/>
      <c r="P18" s="49"/>
      <c r="Q18" s="49"/>
      <c r="R18" s="49"/>
      <c r="S18" s="49"/>
      <c r="T18" s="49"/>
      <c r="U18" s="70"/>
      <c r="V18" s="71"/>
      <c r="W18" s="44">
        <f t="shared" si="10"/>
        <v>0</v>
      </c>
      <c r="X18" s="56" t="str">
        <f t="shared" si="11"/>
        <v/>
      </c>
      <c r="Y18" s="56" t="str">
        <f t="shared" si="12"/>
        <v/>
      </c>
      <c r="Z18" s="56" t="str">
        <f t="shared" si="13"/>
        <v/>
      </c>
      <c r="AA18" s="56" t="str">
        <f t="shared" si="14"/>
        <v/>
      </c>
      <c r="AB18" s="56" t="str">
        <f t="shared" si="15"/>
        <v/>
      </c>
    </row>
    <row r="19" spans="1:28" hidden="1" x14ac:dyDescent="0.25">
      <c r="A19" s="172" t="s">
        <v>17</v>
      </c>
      <c r="B19" s="173"/>
      <c r="C19" s="173"/>
      <c r="D19" s="30"/>
      <c r="E19" s="27"/>
      <c r="F19" s="27"/>
      <c r="G19" s="95">
        <v>15</v>
      </c>
      <c r="H19" s="43">
        <f>$E$8%*$F$16%*G19</f>
        <v>0</v>
      </c>
      <c r="I19" s="56"/>
      <c r="J19" s="56" t="s">
        <v>50</v>
      </c>
      <c r="K19" s="108"/>
      <c r="L19" s="107"/>
      <c r="M19" s="107"/>
      <c r="N19" s="107"/>
      <c r="O19" s="107"/>
      <c r="P19" s="49"/>
      <c r="Q19" s="49"/>
      <c r="R19" s="49"/>
      <c r="S19" s="49"/>
      <c r="T19" s="49"/>
      <c r="U19" s="70"/>
      <c r="V19" s="71"/>
      <c r="W19" s="44">
        <f t="shared" si="10"/>
        <v>0</v>
      </c>
      <c r="X19" s="56" t="str">
        <f t="shared" si="11"/>
        <v/>
      </c>
      <c r="Y19" s="56" t="str">
        <f t="shared" si="12"/>
        <v/>
      </c>
      <c r="Z19" s="56" t="str">
        <f t="shared" si="13"/>
        <v/>
      </c>
      <c r="AA19" s="56" t="str">
        <f t="shared" si="14"/>
        <v/>
      </c>
      <c r="AB19" s="56" t="str">
        <f t="shared" si="15"/>
        <v/>
      </c>
    </row>
    <row r="20" spans="1:28" hidden="1" x14ac:dyDescent="0.25">
      <c r="A20" s="172" t="s">
        <v>56</v>
      </c>
      <c r="B20" s="173"/>
      <c r="C20" s="173"/>
      <c r="D20" s="30"/>
      <c r="E20" s="27"/>
      <c r="F20" s="27"/>
      <c r="G20" s="95">
        <v>10</v>
      </c>
      <c r="H20" s="43">
        <f>$E$8%*$F$16%*G20</f>
        <v>0</v>
      </c>
      <c r="I20" s="56"/>
      <c r="J20" s="56" t="s">
        <v>50</v>
      </c>
      <c r="K20" s="108"/>
      <c r="L20" s="107"/>
      <c r="M20" s="107"/>
      <c r="N20" s="107"/>
      <c r="O20" s="107"/>
      <c r="P20" s="49"/>
      <c r="Q20" s="49"/>
      <c r="R20" s="49"/>
      <c r="S20" s="49"/>
      <c r="T20" s="49"/>
      <c r="U20" s="70"/>
      <c r="V20" s="71"/>
      <c r="W20" s="44">
        <f t="shared" si="10"/>
        <v>0</v>
      </c>
      <c r="X20" s="56" t="str">
        <f t="shared" si="11"/>
        <v/>
      </c>
      <c r="Y20" s="56" t="str">
        <f t="shared" si="12"/>
        <v/>
      </c>
      <c r="Z20" s="56" t="str">
        <f t="shared" si="13"/>
        <v/>
      </c>
      <c r="AA20" s="56" t="str">
        <f t="shared" si="14"/>
        <v/>
      </c>
      <c r="AB20" s="56" t="str">
        <f t="shared" si="15"/>
        <v/>
      </c>
    </row>
    <row r="21" spans="1:28" hidden="1" x14ac:dyDescent="0.25">
      <c r="A21" s="172" t="s">
        <v>109</v>
      </c>
      <c r="B21" s="173"/>
      <c r="C21" s="173"/>
      <c r="D21" s="30"/>
      <c r="E21" s="27"/>
      <c r="F21" s="27"/>
      <c r="G21" s="95">
        <v>5</v>
      </c>
      <c r="H21" s="43">
        <f>$E$8%*$F$16%*G21</f>
        <v>0</v>
      </c>
      <c r="I21" s="56"/>
      <c r="J21" s="56" t="s">
        <v>50</v>
      </c>
      <c r="K21" s="108"/>
      <c r="L21" s="107"/>
      <c r="M21" s="107"/>
      <c r="N21" s="107"/>
      <c r="O21" s="107"/>
      <c r="P21" s="49"/>
      <c r="Q21" s="49"/>
      <c r="R21" s="49"/>
      <c r="S21" s="49"/>
      <c r="T21" s="49"/>
      <c r="U21" s="70"/>
      <c r="V21" s="71"/>
      <c r="W21" s="44">
        <f t="shared" si="10"/>
        <v>0</v>
      </c>
      <c r="X21" s="56" t="str">
        <f t="shared" si="11"/>
        <v/>
      </c>
      <c r="Y21" s="56" t="str">
        <f t="shared" si="12"/>
        <v/>
      </c>
      <c r="Z21" s="56" t="str">
        <f t="shared" si="13"/>
        <v/>
      </c>
      <c r="AA21" s="56" t="str">
        <f t="shared" si="14"/>
        <v/>
      </c>
      <c r="AB21" s="56" t="str">
        <f t="shared" si="15"/>
        <v/>
      </c>
    </row>
    <row r="22" spans="1:28" ht="15.75" hidden="1" customHeight="1" x14ac:dyDescent="0.25">
      <c r="A22" s="176"/>
      <c r="B22" s="177"/>
      <c r="C22" s="177"/>
      <c r="D22" s="178"/>
      <c r="E22" s="29"/>
      <c r="F22" s="26"/>
      <c r="G22" s="26">
        <f>SUBTOTAL(109,$G17:$G21)</f>
        <v>0</v>
      </c>
      <c r="H22" s="29"/>
      <c r="I22" s="133"/>
      <c r="J22" s="58"/>
      <c r="K22" s="58"/>
      <c r="L22" s="58"/>
      <c r="M22" s="58"/>
      <c r="N22" s="58"/>
      <c r="O22" s="58"/>
      <c r="P22" s="137"/>
      <c r="Q22" s="137"/>
      <c r="R22" s="137"/>
      <c r="S22" s="137"/>
      <c r="T22" s="137"/>
      <c r="U22" s="137"/>
      <c r="V22" s="138" t="s">
        <v>86</v>
      </c>
      <c r="W22" s="45">
        <f>SUBTOTAL(109,$W17:$W21)</f>
        <v>0</v>
      </c>
      <c r="X22" s="45">
        <f>SUM(X17:X19)</f>
        <v>0</v>
      </c>
      <c r="Y22" s="45">
        <f t="shared" ref="Y22:AB22" si="16">SUM(Y17:Y19)</f>
        <v>0</v>
      </c>
      <c r="Z22" s="45">
        <f t="shared" si="16"/>
        <v>0</v>
      </c>
      <c r="AA22" s="45">
        <f t="shared" si="16"/>
        <v>0</v>
      </c>
      <c r="AB22" s="45">
        <f t="shared" si="16"/>
        <v>0</v>
      </c>
    </row>
    <row r="23" spans="1:28" hidden="1" x14ac:dyDescent="0.25">
      <c r="A23" s="174" t="s">
        <v>12</v>
      </c>
      <c r="B23" s="174"/>
      <c r="C23" s="175" t="s">
        <v>106</v>
      </c>
      <c r="D23" s="175"/>
      <c r="E23" s="25"/>
      <c r="F23" s="121">
        <v>0</v>
      </c>
      <c r="G23" s="25"/>
      <c r="H23" s="140"/>
      <c r="I23" s="141"/>
      <c r="J23" s="141"/>
      <c r="K23" s="141"/>
      <c r="L23" s="141"/>
      <c r="M23" s="141"/>
      <c r="N23" s="141"/>
      <c r="O23" s="141"/>
      <c r="P23" s="142"/>
      <c r="Q23" s="142"/>
      <c r="R23" s="142"/>
      <c r="S23" s="142"/>
      <c r="T23" s="141"/>
      <c r="U23" s="141"/>
      <c r="V23" s="143"/>
      <c r="W23" s="141"/>
      <c r="X23" s="141"/>
      <c r="Y23" s="141"/>
      <c r="Z23" s="141"/>
      <c r="AA23" s="144"/>
      <c r="AB23" s="65"/>
    </row>
    <row r="24" spans="1:28" hidden="1" x14ac:dyDescent="0.25">
      <c r="A24" s="172" t="s">
        <v>13</v>
      </c>
      <c r="B24" s="173"/>
      <c r="C24" s="173"/>
      <c r="D24" s="31"/>
      <c r="E24" s="27"/>
      <c r="F24" s="27"/>
      <c r="G24" s="95">
        <v>45</v>
      </c>
      <c r="H24" s="43">
        <f>$E$8%*$F$23%*G24</f>
        <v>0</v>
      </c>
      <c r="I24" s="56"/>
      <c r="J24" s="56" t="s">
        <v>50</v>
      </c>
      <c r="K24" s="108"/>
      <c r="L24" s="108"/>
      <c r="M24" s="108"/>
      <c r="N24" s="108"/>
      <c r="O24" s="108"/>
      <c r="P24" s="49"/>
      <c r="Q24" s="49"/>
      <c r="R24" s="49"/>
      <c r="S24" s="49"/>
      <c r="T24" s="49"/>
      <c r="U24" s="70"/>
      <c r="V24" s="71"/>
      <c r="W24" s="44">
        <f t="shared" ref="W24:W28" si="17">$H24%*$O$4</f>
        <v>0</v>
      </c>
      <c r="X24" s="56" t="str">
        <f t="shared" ref="X24:X28" si="18">IF(ISBLANK(P24)=TRUE,"",IF(P24=$K24,$H24%*$K$4,IF(P24=$L24,$H24%*$L$4,IF(P24=$M24,$H24%*$M$4,IF(P24=$N24,$H24%*$N$4,IF(P24=$O24,$H24%*$O$4,""))))))</f>
        <v/>
      </c>
      <c r="Y24" s="56" t="str">
        <f t="shared" ref="Y24:Y28" si="19">IF(ISBLANK(Q24)=TRUE,"",IF(Q24=$K24,$H24%*$K$4,IF(Q24=$L24,$H24%*$L$4,IF(Q24=$M24,$H24%*$M$4,IF(Q24=$N24,$H24%*$N$4,IF(Q24=$O24,$H24%*$O$4,""))))))</f>
        <v/>
      </c>
      <c r="Z24" s="56" t="str">
        <f t="shared" ref="Z24:Z28" si="20">IF(ISBLANK(R24)=TRUE,"",IF(R24=$K24,$H24%*$K$4,IF(R24=$L24,$H24%*$L$4,IF(R24=$M24,$H24%*$M$4,IF(R24=$N24,$H24%*$N$4,IF(R24=$O24,$H24%*$O$4,""))))))</f>
        <v/>
      </c>
      <c r="AA24" s="56" t="str">
        <f t="shared" ref="AA24:AA28" si="21">IF(ISBLANK(S24)=TRUE,"",IF(S24=$K24,$H24%*$K$4,IF(S24=$L24,$H24%*$L$4,IF(S24=$M24,$H24%*$M$4,IF(S24=$N24,$H24%*$N$4,IF(S24=$O24,$H24%*$O$4,""))))))</f>
        <v/>
      </c>
      <c r="AB24" s="56" t="str">
        <f t="shared" ref="AB24:AB28" si="22">IF(ISBLANK(T24)=TRUE,"",IF(T24=$K24,$H24%*$K$4,IF(T24=$L24,$H24%*$L$4,IF(T24=$M24,$H24%*$M$4,IF(T24=$N24,$H24%*$N$4,IF(T24=$O24,$H24%*$O$4,""))))))</f>
        <v/>
      </c>
    </row>
    <row r="25" spans="1:28" hidden="1" x14ac:dyDescent="0.25">
      <c r="A25" s="172" t="s">
        <v>18</v>
      </c>
      <c r="B25" s="173"/>
      <c r="C25" s="173"/>
      <c r="D25" s="31"/>
      <c r="E25" s="27"/>
      <c r="F25" s="27"/>
      <c r="G25" s="95">
        <v>25</v>
      </c>
      <c r="H25" s="43">
        <f>$E$8%*$F$23%*G25</f>
        <v>0</v>
      </c>
      <c r="I25" s="56"/>
      <c r="J25" s="56" t="s">
        <v>50</v>
      </c>
      <c r="K25" s="109"/>
      <c r="L25" s="109"/>
      <c r="M25" s="109"/>
      <c r="N25" s="109"/>
      <c r="O25" s="109"/>
      <c r="P25" s="49"/>
      <c r="Q25" s="49"/>
      <c r="R25" s="49"/>
      <c r="S25" s="49"/>
      <c r="T25" s="49"/>
      <c r="U25" s="70"/>
      <c r="V25" s="71"/>
      <c r="W25" s="44">
        <f t="shared" si="17"/>
        <v>0</v>
      </c>
      <c r="X25" s="56" t="str">
        <f t="shared" si="18"/>
        <v/>
      </c>
      <c r="Y25" s="56" t="str">
        <f t="shared" si="19"/>
        <v/>
      </c>
      <c r="Z25" s="56" t="str">
        <f t="shared" si="20"/>
        <v/>
      </c>
      <c r="AA25" s="56" t="str">
        <f t="shared" si="21"/>
        <v/>
      </c>
      <c r="AB25" s="56" t="str">
        <f t="shared" si="22"/>
        <v/>
      </c>
    </row>
    <row r="26" spans="1:28" hidden="1" x14ac:dyDescent="0.25">
      <c r="A26" s="172" t="s">
        <v>19</v>
      </c>
      <c r="B26" s="173"/>
      <c r="C26" s="173"/>
      <c r="D26" s="30"/>
      <c r="E26" s="27"/>
      <c r="F26" s="27"/>
      <c r="G26" s="95">
        <v>15</v>
      </c>
      <c r="H26" s="43">
        <f>$E$8%*$F$23%*G26</f>
        <v>0</v>
      </c>
      <c r="I26" s="56"/>
      <c r="J26" s="56" t="s">
        <v>50</v>
      </c>
      <c r="K26" s="110"/>
      <c r="L26" s="110"/>
      <c r="M26" s="110"/>
      <c r="N26" s="110"/>
      <c r="O26" s="110"/>
      <c r="P26" s="49"/>
      <c r="Q26" s="49"/>
      <c r="R26" s="49"/>
      <c r="S26" s="49"/>
      <c r="T26" s="49"/>
      <c r="U26" s="66"/>
      <c r="V26" s="55"/>
      <c r="W26" s="44">
        <f t="shared" si="17"/>
        <v>0</v>
      </c>
      <c r="X26" s="56" t="str">
        <f t="shared" si="18"/>
        <v/>
      </c>
      <c r="Y26" s="56" t="str">
        <f t="shared" si="19"/>
        <v/>
      </c>
      <c r="Z26" s="56" t="str">
        <f t="shared" si="20"/>
        <v/>
      </c>
      <c r="AA26" s="56" t="str">
        <f t="shared" si="21"/>
        <v/>
      </c>
      <c r="AB26" s="56" t="str">
        <f t="shared" si="22"/>
        <v/>
      </c>
    </row>
    <row r="27" spans="1:28" hidden="1" x14ac:dyDescent="0.25">
      <c r="A27" s="172" t="s">
        <v>107</v>
      </c>
      <c r="B27" s="173"/>
      <c r="C27" s="173"/>
      <c r="D27" s="31"/>
      <c r="E27" s="27"/>
      <c r="F27" s="27"/>
      <c r="G27" s="95">
        <v>10</v>
      </c>
      <c r="H27" s="43">
        <f>$E$8%*$F$23%*G27</f>
        <v>0</v>
      </c>
      <c r="I27" s="56"/>
      <c r="J27" s="56" t="s">
        <v>50</v>
      </c>
      <c r="K27" s="109"/>
      <c r="L27" s="109"/>
      <c r="M27" s="109"/>
      <c r="N27" s="109"/>
      <c r="O27" s="109"/>
      <c r="P27" s="49"/>
      <c r="Q27" s="49"/>
      <c r="R27" s="49"/>
      <c r="S27" s="49"/>
      <c r="T27" s="49"/>
      <c r="U27" s="70"/>
      <c r="V27" s="71"/>
      <c r="W27" s="44">
        <f t="shared" si="17"/>
        <v>0</v>
      </c>
      <c r="X27" s="56" t="str">
        <f t="shared" si="18"/>
        <v/>
      </c>
      <c r="Y27" s="56" t="str">
        <f t="shared" si="19"/>
        <v/>
      </c>
      <c r="Z27" s="56" t="str">
        <f t="shared" si="20"/>
        <v/>
      </c>
      <c r="AA27" s="56" t="str">
        <f t="shared" si="21"/>
        <v/>
      </c>
      <c r="AB27" s="56" t="str">
        <f t="shared" si="22"/>
        <v/>
      </c>
    </row>
    <row r="28" spans="1:28" hidden="1" x14ac:dyDescent="0.25">
      <c r="A28" s="172" t="s">
        <v>108</v>
      </c>
      <c r="B28" s="173"/>
      <c r="C28" s="173"/>
      <c r="D28" s="31"/>
      <c r="E28" s="27"/>
      <c r="F28" s="27"/>
      <c r="G28" s="95">
        <v>5</v>
      </c>
      <c r="H28" s="43">
        <f>$E$8%*$F$23%*G28</f>
        <v>0</v>
      </c>
      <c r="I28" s="56"/>
      <c r="J28" s="56" t="s">
        <v>50</v>
      </c>
      <c r="K28" s="108"/>
      <c r="L28" s="108"/>
      <c r="M28" s="108"/>
      <c r="N28" s="108"/>
      <c r="O28" s="108"/>
      <c r="P28" s="49"/>
      <c r="Q28" s="49"/>
      <c r="R28" s="49"/>
      <c r="S28" s="49"/>
      <c r="T28" s="49"/>
      <c r="U28" s="70"/>
      <c r="V28" s="71"/>
      <c r="W28" s="44">
        <f t="shared" si="17"/>
        <v>0</v>
      </c>
      <c r="X28" s="56" t="str">
        <f t="shared" si="18"/>
        <v/>
      </c>
      <c r="Y28" s="56" t="str">
        <f t="shared" si="19"/>
        <v/>
      </c>
      <c r="Z28" s="56" t="str">
        <f t="shared" si="20"/>
        <v/>
      </c>
      <c r="AA28" s="56" t="str">
        <f t="shared" si="21"/>
        <v/>
      </c>
      <c r="AB28" s="56" t="str">
        <f t="shared" si="22"/>
        <v/>
      </c>
    </row>
    <row r="29" spans="1:28" hidden="1" x14ac:dyDescent="0.25">
      <c r="A29" s="176"/>
      <c r="B29" s="177"/>
      <c r="C29" s="177"/>
      <c r="D29" s="178"/>
      <c r="E29" s="29"/>
      <c r="F29" s="26"/>
      <c r="G29" s="26">
        <f>SUBTOTAL(109,$G24:$G28)</f>
        <v>0</v>
      </c>
      <c r="H29" s="29"/>
      <c r="I29" s="139"/>
      <c r="J29" s="57"/>
      <c r="K29" s="57"/>
      <c r="L29" s="57"/>
      <c r="M29" s="57"/>
      <c r="N29" s="57"/>
      <c r="O29" s="57"/>
      <c r="P29" s="137"/>
      <c r="Q29" s="137"/>
      <c r="R29" s="137"/>
      <c r="S29" s="137"/>
      <c r="T29" s="137"/>
      <c r="U29" s="137"/>
      <c r="V29" s="138" t="s">
        <v>87</v>
      </c>
      <c r="W29" s="45">
        <f>SUBTOTAL(109,$W24:$W28)</f>
        <v>0</v>
      </c>
      <c r="X29" s="45">
        <f t="shared" ref="X29:AB29" si="23">SUM(X24:X28)</f>
        <v>0</v>
      </c>
      <c r="Y29" s="45">
        <f t="shared" si="23"/>
        <v>0</v>
      </c>
      <c r="Z29" s="45">
        <f t="shared" si="23"/>
        <v>0</v>
      </c>
      <c r="AA29" s="45">
        <f t="shared" si="23"/>
        <v>0</v>
      </c>
      <c r="AB29" s="45">
        <f t="shared" si="23"/>
        <v>0</v>
      </c>
    </row>
    <row r="30" spans="1:28" hidden="1" x14ac:dyDescent="0.25">
      <c r="A30" s="174" t="s">
        <v>59</v>
      </c>
      <c r="B30" s="174"/>
      <c r="C30" s="175" t="s">
        <v>110</v>
      </c>
      <c r="D30" s="175"/>
      <c r="E30" s="25"/>
      <c r="F30" s="121">
        <v>0</v>
      </c>
      <c r="G30" s="25"/>
      <c r="H30" s="39"/>
      <c r="I30" s="140"/>
      <c r="J30" s="141"/>
      <c r="K30" s="141"/>
      <c r="L30" s="141"/>
      <c r="M30" s="141"/>
      <c r="N30" s="141"/>
      <c r="O30" s="141"/>
      <c r="P30" s="141"/>
      <c r="Q30" s="142"/>
      <c r="R30" s="142"/>
      <c r="S30" s="142"/>
      <c r="T30" s="142"/>
      <c r="U30" s="141"/>
      <c r="V30" s="141"/>
      <c r="W30" s="143"/>
      <c r="X30" s="141"/>
      <c r="Y30" s="141"/>
      <c r="Z30" s="141"/>
      <c r="AA30" s="141"/>
      <c r="AB30" s="144"/>
    </row>
    <row r="31" spans="1:28" hidden="1" x14ac:dyDescent="0.25">
      <c r="A31" s="172" t="s">
        <v>60</v>
      </c>
      <c r="B31" s="173"/>
      <c r="C31" s="173"/>
      <c r="D31" s="31"/>
      <c r="E31" s="27"/>
      <c r="F31" s="42"/>
      <c r="G31" s="95">
        <v>45</v>
      </c>
      <c r="H31" s="43">
        <f>$E$8%*$F$30%*G31</f>
        <v>0</v>
      </c>
      <c r="I31" s="56"/>
      <c r="J31" s="56" t="s">
        <v>50</v>
      </c>
      <c r="K31" s="109"/>
      <c r="L31" s="109"/>
      <c r="M31" s="109"/>
      <c r="N31" s="109"/>
      <c r="O31" s="109"/>
      <c r="P31" s="49"/>
      <c r="Q31" s="49"/>
      <c r="R31" s="49"/>
      <c r="S31" s="49"/>
      <c r="T31" s="49"/>
      <c r="U31" s="70"/>
      <c r="V31" s="71"/>
      <c r="W31" s="44">
        <f t="shared" ref="W31:W35" si="24">$H31%*$O$4</f>
        <v>0</v>
      </c>
      <c r="X31" s="56" t="str">
        <f t="shared" ref="X31:X35" si="25">IF(ISBLANK(P31)=TRUE,"",IF(P31=$K31,$H31%*$K$4,IF(P31=$L31,$H31%*$L$4,IF(P31=$M31,$H31%*$M$4,IF(P31=$N31,$H31%*$N$4,IF(P31=$O31,$H31%*$O$4,""))))))</f>
        <v/>
      </c>
      <c r="Y31" s="56" t="str">
        <f t="shared" ref="Y31:Y35" si="26">IF(ISBLANK(Q31)=TRUE,"",IF(Q31=$K31,$H31%*$K$4,IF(Q31=$L31,$H31%*$L$4,IF(Q31=$M31,$H31%*$M$4,IF(Q31=$N31,$H31%*$N$4,IF(Q31=$O31,$H31%*$O$4,""))))))</f>
        <v/>
      </c>
      <c r="Z31" s="56" t="str">
        <f t="shared" ref="Z31:Z35" si="27">IF(ISBLANK(R31)=TRUE,"",IF(R31=$K31,$H31%*$K$4,IF(R31=$L31,$H31%*$L$4,IF(R31=$M31,$H31%*$M$4,IF(R31=$N31,$H31%*$N$4,IF(R31=$O31,$H31%*$O$4,""))))))</f>
        <v/>
      </c>
      <c r="AA31" s="56" t="str">
        <f t="shared" ref="AA31:AA35" si="28">IF(ISBLANK(S31)=TRUE,"",IF(S31=$K31,$H31%*$K$4,IF(S31=$L31,$H31%*$L$4,IF(S31=$M31,$H31%*$M$4,IF(S31=$N31,$H31%*$N$4,IF(S31=$O31,$H31%*$O$4,""))))))</f>
        <v/>
      </c>
      <c r="AB31" s="56" t="str">
        <f t="shared" ref="AB31:AB35" si="29">IF(ISBLANK(T31)=TRUE,"",IF(T31=$K31,$H31%*$K$4,IF(T31=$L31,$H31%*$L$4,IF(T31=$M31,$H31%*$M$4,IF(T31=$N31,$H31%*$N$4,IF(T31=$O31,$H31%*$O$4,""))))))</f>
        <v/>
      </c>
    </row>
    <row r="32" spans="1:28" hidden="1" x14ac:dyDescent="0.25">
      <c r="A32" s="172" t="s">
        <v>61</v>
      </c>
      <c r="B32" s="173"/>
      <c r="C32" s="173"/>
      <c r="D32" s="31"/>
      <c r="E32" s="27"/>
      <c r="F32" s="42"/>
      <c r="G32" s="95">
        <v>25</v>
      </c>
      <c r="H32" s="43">
        <f>$E$8%*$F$30%*G32</f>
        <v>0</v>
      </c>
      <c r="I32" s="56"/>
      <c r="J32" s="56" t="s">
        <v>50</v>
      </c>
      <c r="K32" s="109"/>
      <c r="L32" s="109"/>
      <c r="M32" s="109"/>
      <c r="N32" s="109"/>
      <c r="O32" s="109"/>
      <c r="P32" s="49"/>
      <c r="Q32" s="49"/>
      <c r="R32" s="49"/>
      <c r="S32" s="49"/>
      <c r="T32" s="49"/>
      <c r="U32" s="70"/>
      <c r="V32" s="71"/>
      <c r="W32" s="44">
        <f t="shared" si="24"/>
        <v>0</v>
      </c>
      <c r="X32" s="56" t="str">
        <f t="shared" si="25"/>
        <v/>
      </c>
      <c r="Y32" s="56" t="str">
        <f t="shared" si="26"/>
        <v/>
      </c>
      <c r="Z32" s="56" t="str">
        <f t="shared" si="27"/>
        <v/>
      </c>
      <c r="AA32" s="56" t="str">
        <f t="shared" si="28"/>
        <v/>
      </c>
      <c r="AB32" s="56" t="str">
        <f t="shared" si="29"/>
        <v/>
      </c>
    </row>
    <row r="33" spans="1:28" hidden="1" x14ac:dyDescent="0.25">
      <c r="A33" s="172" t="s">
        <v>62</v>
      </c>
      <c r="B33" s="173"/>
      <c r="C33" s="173"/>
      <c r="D33" s="31"/>
      <c r="E33" s="27"/>
      <c r="F33" s="42"/>
      <c r="G33" s="95">
        <v>15</v>
      </c>
      <c r="H33" s="43">
        <f>$E$8%*$F$30%*G33</f>
        <v>0</v>
      </c>
      <c r="I33" s="56"/>
      <c r="J33" s="56" t="s">
        <v>50</v>
      </c>
      <c r="K33" s="109"/>
      <c r="L33" s="109"/>
      <c r="M33" s="109"/>
      <c r="N33" s="109"/>
      <c r="O33" s="109"/>
      <c r="P33" s="49"/>
      <c r="Q33" s="49"/>
      <c r="R33" s="49"/>
      <c r="S33" s="49"/>
      <c r="T33" s="49"/>
      <c r="U33" s="70"/>
      <c r="V33" s="71"/>
      <c r="W33" s="44">
        <f t="shared" si="24"/>
        <v>0</v>
      </c>
      <c r="X33" s="56" t="str">
        <f t="shared" si="25"/>
        <v/>
      </c>
      <c r="Y33" s="56" t="str">
        <f t="shared" si="26"/>
        <v/>
      </c>
      <c r="Z33" s="56" t="str">
        <f t="shared" si="27"/>
        <v/>
      </c>
      <c r="AA33" s="56" t="str">
        <f t="shared" si="28"/>
        <v/>
      </c>
      <c r="AB33" s="56" t="str">
        <f t="shared" si="29"/>
        <v/>
      </c>
    </row>
    <row r="34" spans="1:28" hidden="1" x14ac:dyDescent="0.25">
      <c r="A34" s="172" t="s">
        <v>63</v>
      </c>
      <c r="B34" s="173"/>
      <c r="C34" s="173"/>
      <c r="D34" s="31"/>
      <c r="E34" s="27"/>
      <c r="F34" s="42"/>
      <c r="G34" s="95">
        <v>10</v>
      </c>
      <c r="H34" s="43">
        <f>$E$8%*$F$30%*G34</f>
        <v>0</v>
      </c>
      <c r="I34" s="56"/>
      <c r="J34" s="56" t="s">
        <v>50</v>
      </c>
      <c r="K34" s="109"/>
      <c r="L34" s="109"/>
      <c r="M34" s="109"/>
      <c r="N34" s="109"/>
      <c r="O34" s="109"/>
      <c r="P34" s="49"/>
      <c r="Q34" s="49"/>
      <c r="R34" s="49"/>
      <c r="S34" s="49"/>
      <c r="T34" s="49"/>
      <c r="U34" s="70"/>
      <c r="V34" s="71"/>
      <c r="W34" s="44">
        <f t="shared" si="24"/>
        <v>0</v>
      </c>
      <c r="X34" s="56" t="str">
        <f t="shared" si="25"/>
        <v/>
      </c>
      <c r="Y34" s="56" t="str">
        <f t="shared" si="26"/>
        <v/>
      </c>
      <c r="Z34" s="56" t="str">
        <f t="shared" si="27"/>
        <v/>
      </c>
      <c r="AA34" s="56" t="str">
        <f t="shared" si="28"/>
        <v/>
      </c>
      <c r="AB34" s="56" t="str">
        <f t="shared" si="29"/>
        <v/>
      </c>
    </row>
    <row r="35" spans="1:28" hidden="1" x14ac:dyDescent="0.25">
      <c r="A35" s="172" t="s">
        <v>64</v>
      </c>
      <c r="B35" s="173"/>
      <c r="C35" s="173"/>
      <c r="D35" s="31"/>
      <c r="E35" s="27"/>
      <c r="F35" s="42"/>
      <c r="G35" s="95">
        <v>5</v>
      </c>
      <c r="H35" s="43">
        <f>$E$8%*$F$30%*G35</f>
        <v>0</v>
      </c>
      <c r="I35" s="56"/>
      <c r="J35" s="56" t="s">
        <v>50</v>
      </c>
      <c r="K35" s="109"/>
      <c r="L35" s="109"/>
      <c r="M35" s="109"/>
      <c r="N35" s="109"/>
      <c r="O35" s="109"/>
      <c r="P35" s="49"/>
      <c r="Q35" s="49"/>
      <c r="R35" s="49"/>
      <c r="S35" s="49"/>
      <c r="T35" s="49"/>
      <c r="U35" s="70"/>
      <c r="V35" s="71"/>
      <c r="W35" s="44">
        <f t="shared" si="24"/>
        <v>0</v>
      </c>
      <c r="X35" s="56" t="str">
        <f t="shared" si="25"/>
        <v/>
      </c>
      <c r="Y35" s="56" t="str">
        <f t="shared" si="26"/>
        <v/>
      </c>
      <c r="Z35" s="56" t="str">
        <f t="shared" si="27"/>
        <v/>
      </c>
      <c r="AA35" s="56" t="str">
        <f t="shared" si="28"/>
        <v/>
      </c>
      <c r="AB35" s="56" t="str">
        <f t="shared" si="29"/>
        <v/>
      </c>
    </row>
    <row r="36" spans="1:28" hidden="1" x14ac:dyDescent="0.25">
      <c r="A36" s="176"/>
      <c r="B36" s="177"/>
      <c r="C36" s="177"/>
      <c r="D36" s="178"/>
      <c r="E36" s="29"/>
      <c r="F36" s="26"/>
      <c r="G36" s="26">
        <f>SUBTOTAL(109,$G31:$G35)</f>
        <v>0</v>
      </c>
      <c r="H36" s="29"/>
      <c r="I36" s="139"/>
      <c r="J36" s="57"/>
      <c r="K36" s="57"/>
      <c r="L36" s="57"/>
      <c r="M36" s="57"/>
      <c r="N36" s="57"/>
      <c r="O36" s="57"/>
      <c r="P36" s="136"/>
      <c r="Q36" s="136"/>
      <c r="R36" s="136"/>
      <c r="S36" s="136"/>
      <c r="T36" s="136"/>
      <c r="U36" s="136"/>
      <c r="V36" s="138" t="s">
        <v>88</v>
      </c>
      <c r="W36" s="45">
        <f>SUBTOTAL(109,$W31:$W35)</f>
        <v>0</v>
      </c>
      <c r="X36" s="45">
        <f t="shared" ref="X36:AB36" si="30">SUM(X31:X33)</f>
        <v>0</v>
      </c>
      <c r="Y36" s="45">
        <f t="shared" si="30"/>
        <v>0</v>
      </c>
      <c r="Z36" s="45">
        <f t="shared" si="30"/>
        <v>0</v>
      </c>
      <c r="AA36" s="45">
        <f t="shared" si="30"/>
        <v>0</v>
      </c>
      <c r="AB36" s="45">
        <f t="shared" si="30"/>
        <v>0</v>
      </c>
    </row>
    <row r="37" spans="1:28" hidden="1" x14ac:dyDescent="0.25">
      <c r="A37" s="174" t="s">
        <v>65</v>
      </c>
      <c r="B37" s="174"/>
      <c r="C37" s="175" t="s">
        <v>111</v>
      </c>
      <c r="D37" s="175"/>
      <c r="E37" s="25"/>
      <c r="F37" s="121">
        <v>0</v>
      </c>
      <c r="G37" s="25"/>
      <c r="H37" s="39"/>
      <c r="I37" s="140"/>
      <c r="J37" s="141"/>
      <c r="K37" s="141"/>
      <c r="L37" s="141"/>
      <c r="M37" s="141"/>
      <c r="N37" s="141"/>
      <c r="O37" s="141"/>
      <c r="P37" s="141"/>
      <c r="Q37" s="142"/>
      <c r="R37" s="142"/>
      <c r="S37" s="142"/>
      <c r="T37" s="142"/>
      <c r="U37" s="141"/>
      <c r="V37" s="141"/>
      <c r="W37" s="143"/>
      <c r="X37" s="141"/>
      <c r="Y37" s="141"/>
      <c r="Z37" s="141"/>
      <c r="AA37" s="141"/>
      <c r="AB37" s="144"/>
    </row>
    <row r="38" spans="1:28" hidden="1" x14ac:dyDescent="0.25">
      <c r="A38" s="172" t="s">
        <v>66</v>
      </c>
      <c r="B38" s="173"/>
      <c r="C38" s="173"/>
      <c r="D38" s="31"/>
      <c r="E38" s="27"/>
      <c r="F38" s="27"/>
      <c r="G38" s="95">
        <v>45</v>
      </c>
      <c r="H38" s="43">
        <f>$E$8%*$F$37%*G38</f>
        <v>0</v>
      </c>
      <c r="I38" s="56"/>
      <c r="J38" s="56" t="s">
        <v>50</v>
      </c>
      <c r="K38" s="108"/>
      <c r="L38" s="108"/>
      <c r="M38" s="109"/>
      <c r="N38" s="109"/>
      <c r="O38" s="109"/>
      <c r="P38" s="49"/>
      <c r="Q38" s="49"/>
      <c r="R38" s="49"/>
      <c r="S38" s="49"/>
      <c r="T38" s="49"/>
      <c r="U38" s="70"/>
      <c r="V38" s="71"/>
      <c r="W38" s="44">
        <f t="shared" ref="W38:W42" si="31">$H38%*$O$4</f>
        <v>0</v>
      </c>
      <c r="X38" s="56" t="str">
        <f t="shared" ref="X38:X42" si="32">IF(ISBLANK(P38)=TRUE,"",IF(P38=$K38,$H38%*$K$4,IF(P38=$L38,$H38%*$L$4,IF(P38=$M38,$H38%*$M$4,IF(P38=$N38,$H38%*$N$4,IF(P38=$O38,$H38%*$O$4,""))))))</f>
        <v/>
      </c>
      <c r="Y38" s="56" t="str">
        <f t="shared" ref="Y38:Y42" si="33">IF(ISBLANK(Q38)=TRUE,"",IF(Q38=$K38,$H38%*$K$4,IF(Q38=$L38,$H38%*$L$4,IF(Q38=$M38,$H38%*$M$4,IF(Q38=$N38,$H38%*$N$4,IF(Q38=$O38,$H38%*$O$4,""))))))</f>
        <v/>
      </c>
      <c r="Z38" s="56" t="str">
        <f t="shared" ref="Z38:Z42" si="34">IF(ISBLANK(R38)=TRUE,"",IF(R38=$K38,$H38%*$K$4,IF(R38=$L38,$H38%*$L$4,IF(R38=$M38,$H38%*$M$4,IF(R38=$N38,$H38%*$N$4,IF(R38=$O38,$H38%*$O$4,""))))))</f>
        <v/>
      </c>
      <c r="AA38" s="56" t="str">
        <f t="shared" ref="AA38:AA42" si="35">IF(ISBLANK(S38)=TRUE,"",IF(S38=$K38,$H38%*$K$4,IF(S38=$L38,$H38%*$L$4,IF(S38=$M38,$H38%*$M$4,IF(S38=$N38,$H38%*$N$4,IF(S38=$O38,$H38%*$O$4,""))))))</f>
        <v/>
      </c>
      <c r="AB38" s="56" t="str">
        <f t="shared" ref="AB38:AB42" si="36">IF(ISBLANK(T38)=TRUE,"",IF(T38=$K38,$H38%*$K$4,IF(T38=$L38,$H38%*$L$4,IF(T38=$M38,$H38%*$M$4,IF(T38=$N38,$H38%*$N$4,IF(T38=$O38,$H38%*$O$4,""))))))</f>
        <v/>
      </c>
    </row>
    <row r="39" spans="1:28" hidden="1" x14ac:dyDescent="0.25">
      <c r="A39" s="172" t="s">
        <v>67</v>
      </c>
      <c r="B39" s="173"/>
      <c r="C39" s="173"/>
      <c r="D39" s="31"/>
      <c r="E39" s="27"/>
      <c r="F39" s="27"/>
      <c r="G39" s="95">
        <v>25</v>
      </c>
      <c r="H39" s="43">
        <f>$E$8%*$F$37%*G39</f>
        <v>0</v>
      </c>
      <c r="I39" s="56"/>
      <c r="J39" s="56" t="s">
        <v>50</v>
      </c>
      <c r="K39" s="109"/>
      <c r="L39" s="109"/>
      <c r="M39" s="109"/>
      <c r="N39" s="109"/>
      <c r="O39" s="109"/>
      <c r="P39" s="49"/>
      <c r="Q39" s="49"/>
      <c r="R39" s="49"/>
      <c r="S39" s="49"/>
      <c r="T39" s="49"/>
      <c r="U39" s="49"/>
      <c r="V39" s="71"/>
      <c r="W39" s="44">
        <f t="shared" si="31"/>
        <v>0</v>
      </c>
      <c r="X39" s="56" t="str">
        <f t="shared" si="32"/>
        <v/>
      </c>
      <c r="Y39" s="56" t="str">
        <f t="shared" si="33"/>
        <v/>
      </c>
      <c r="Z39" s="56" t="str">
        <f t="shared" si="34"/>
        <v/>
      </c>
      <c r="AA39" s="56" t="str">
        <f t="shared" si="35"/>
        <v/>
      </c>
      <c r="AB39" s="56" t="str">
        <f t="shared" si="36"/>
        <v/>
      </c>
    </row>
    <row r="40" spans="1:28" hidden="1" x14ac:dyDescent="0.25">
      <c r="A40" s="172" t="s">
        <v>68</v>
      </c>
      <c r="B40" s="173"/>
      <c r="C40" s="173"/>
      <c r="D40" s="31"/>
      <c r="E40" s="27"/>
      <c r="F40" s="27"/>
      <c r="G40" s="95">
        <v>15</v>
      </c>
      <c r="H40" s="43">
        <f>$E$8%*$F$37%*G40</f>
        <v>0</v>
      </c>
      <c r="I40" s="56"/>
      <c r="J40" s="56"/>
      <c r="K40" s="109"/>
      <c r="L40" s="109"/>
      <c r="M40" s="109"/>
      <c r="N40" s="109"/>
      <c r="O40" s="109"/>
      <c r="P40" s="49"/>
      <c r="Q40" s="49"/>
      <c r="R40" s="49"/>
      <c r="S40" s="49"/>
      <c r="T40" s="49"/>
      <c r="U40" s="49"/>
      <c r="V40" s="71"/>
      <c r="W40" s="44">
        <f t="shared" si="31"/>
        <v>0</v>
      </c>
      <c r="X40" s="56" t="str">
        <f t="shared" si="32"/>
        <v/>
      </c>
      <c r="Y40" s="56" t="str">
        <f t="shared" si="33"/>
        <v/>
      </c>
      <c r="Z40" s="56" t="str">
        <f t="shared" si="34"/>
        <v/>
      </c>
      <c r="AA40" s="56" t="str">
        <f t="shared" si="35"/>
        <v/>
      </c>
      <c r="AB40" s="56" t="str">
        <f t="shared" si="36"/>
        <v/>
      </c>
    </row>
    <row r="41" spans="1:28" hidden="1" x14ac:dyDescent="0.25">
      <c r="A41" s="172" t="s">
        <v>112</v>
      </c>
      <c r="B41" s="173"/>
      <c r="C41" s="173"/>
      <c r="D41" s="31"/>
      <c r="E41" s="27"/>
      <c r="F41" s="27"/>
      <c r="G41" s="95">
        <v>10</v>
      </c>
      <c r="H41" s="43">
        <f>$E$8%*$F$37%*G41</f>
        <v>0</v>
      </c>
      <c r="I41" s="56"/>
      <c r="J41" s="56" t="s">
        <v>50</v>
      </c>
      <c r="K41" s="109"/>
      <c r="L41" s="109"/>
      <c r="M41" s="109"/>
      <c r="N41" s="109"/>
      <c r="O41" s="109"/>
      <c r="P41" s="49"/>
      <c r="Q41" s="49"/>
      <c r="R41" s="49"/>
      <c r="S41" s="49"/>
      <c r="T41" s="49"/>
      <c r="U41" s="70"/>
      <c r="V41" s="71"/>
      <c r="W41" s="44">
        <f t="shared" si="31"/>
        <v>0</v>
      </c>
      <c r="X41" s="56" t="str">
        <f t="shared" si="32"/>
        <v/>
      </c>
      <c r="Y41" s="56" t="str">
        <f t="shared" si="33"/>
        <v/>
      </c>
      <c r="Z41" s="56" t="str">
        <f t="shared" si="34"/>
        <v/>
      </c>
      <c r="AA41" s="56" t="str">
        <f t="shared" si="35"/>
        <v/>
      </c>
      <c r="AB41" s="56" t="str">
        <f t="shared" si="36"/>
        <v/>
      </c>
    </row>
    <row r="42" spans="1:28" hidden="1" x14ac:dyDescent="0.25">
      <c r="A42" s="172" t="s">
        <v>113</v>
      </c>
      <c r="B42" s="173"/>
      <c r="C42" s="173"/>
      <c r="D42" s="31"/>
      <c r="E42" s="27"/>
      <c r="F42" s="27"/>
      <c r="G42" s="95">
        <v>5</v>
      </c>
      <c r="H42" s="43">
        <f>$E$8%*$F$37%*G42</f>
        <v>0</v>
      </c>
      <c r="I42" s="56"/>
      <c r="J42" s="56" t="s">
        <v>50</v>
      </c>
      <c r="K42" s="109"/>
      <c r="L42" s="109"/>
      <c r="M42" s="109"/>
      <c r="N42" s="109"/>
      <c r="O42" s="109"/>
      <c r="P42" s="49"/>
      <c r="Q42" s="49"/>
      <c r="R42" s="49"/>
      <c r="S42" s="49"/>
      <c r="T42" s="49"/>
      <c r="U42" s="70"/>
      <c r="V42" s="71"/>
      <c r="W42" s="44">
        <f t="shared" si="31"/>
        <v>0</v>
      </c>
      <c r="X42" s="56" t="str">
        <f t="shared" si="32"/>
        <v/>
      </c>
      <c r="Y42" s="56" t="str">
        <f t="shared" si="33"/>
        <v/>
      </c>
      <c r="Z42" s="56" t="str">
        <f t="shared" si="34"/>
        <v/>
      </c>
      <c r="AA42" s="56" t="str">
        <f t="shared" si="35"/>
        <v/>
      </c>
      <c r="AB42" s="56" t="str">
        <f t="shared" si="36"/>
        <v/>
      </c>
    </row>
    <row r="43" spans="1:28" hidden="1" x14ac:dyDescent="0.25">
      <c r="A43" s="176"/>
      <c r="B43" s="177"/>
      <c r="C43" s="177"/>
      <c r="D43" s="178"/>
      <c r="E43" s="29"/>
      <c r="F43" s="26"/>
      <c r="G43" s="26">
        <f>SUBTOTAL(109,$G38:$G42)</f>
        <v>0</v>
      </c>
      <c r="H43" s="29"/>
      <c r="I43" s="168" t="s">
        <v>89</v>
      </c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0"/>
      <c r="W43" s="45">
        <f>SUBTOTAL(109,$W38:$W42)</f>
        <v>0</v>
      </c>
      <c r="X43" s="45">
        <f t="shared" ref="X43:AB43" si="37">SUM(X38:X42)</f>
        <v>0</v>
      </c>
      <c r="Y43" s="45">
        <f t="shared" si="37"/>
        <v>0</v>
      </c>
      <c r="Z43" s="45">
        <f t="shared" si="37"/>
        <v>0</v>
      </c>
      <c r="AA43" s="45">
        <f t="shared" si="37"/>
        <v>0</v>
      </c>
      <c r="AB43" s="45">
        <f t="shared" si="37"/>
        <v>0</v>
      </c>
    </row>
    <row r="44" spans="1:28" hidden="1" x14ac:dyDescent="0.25">
      <c r="A44" s="174" t="s">
        <v>69</v>
      </c>
      <c r="B44" s="174"/>
      <c r="C44" s="175" t="s">
        <v>114</v>
      </c>
      <c r="D44" s="175"/>
      <c r="E44" s="25"/>
      <c r="F44" s="121">
        <v>0</v>
      </c>
      <c r="G44" s="25"/>
      <c r="H44" s="39"/>
      <c r="I44" s="140"/>
      <c r="J44" s="141"/>
      <c r="K44" s="141"/>
      <c r="L44" s="141"/>
      <c r="M44" s="141"/>
      <c r="N44" s="141"/>
      <c r="O44" s="141"/>
      <c r="P44" s="141"/>
      <c r="Q44" s="142"/>
      <c r="R44" s="142"/>
      <c r="S44" s="142"/>
      <c r="T44" s="142"/>
      <c r="U44" s="141"/>
      <c r="V44" s="141"/>
      <c r="W44" s="143"/>
      <c r="X44" s="141"/>
      <c r="Y44" s="141"/>
      <c r="Z44" s="141"/>
      <c r="AA44" s="141"/>
      <c r="AB44" s="144"/>
    </row>
    <row r="45" spans="1:28" hidden="1" x14ac:dyDescent="0.25">
      <c r="A45" s="172" t="s">
        <v>70</v>
      </c>
      <c r="B45" s="173"/>
      <c r="C45" s="173"/>
      <c r="D45" s="31"/>
      <c r="E45" s="27"/>
      <c r="F45" s="122"/>
      <c r="G45" s="95">
        <v>45</v>
      </c>
      <c r="H45" s="43">
        <f>$E$8%*$F$44%*G45</f>
        <v>0</v>
      </c>
      <c r="I45" s="56"/>
      <c r="J45" s="56" t="s">
        <v>50</v>
      </c>
      <c r="K45" s="110"/>
      <c r="L45" s="110"/>
      <c r="M45" s="110"/>
      <c r="N45" s="110"/>
      <c r="O45" s="110"/>
      <c r="P45" s="49"/>
      <c r="Q45" s="49"/>
      <c r="R45" s="49"/>
      <c r="S45" s="49"/>
      <c r="T45" s="49"/>
      <c r="U45" s="70"/>
      <c r="V45" s="71"/>
      <c r="W45" s="44">
        <f t="shared" ref="W45:W49" si="38">$H45%*$O$4</f>
        <v>0</v>
      </c>
      <c r="X45" s="56" t="str">
        <f t="shared" ref="X45:X49" si="39">IF(ISBLANK(P45)=TRUE,"",IF(P45=$K45,$H45%*$K$4,IF(P45=$L45,$H45%*$L$4,IF(P45=$M45,$H45%*$M$4,IF(P45=$N45,$H45%*$N$4,IF(P45=$O45,$H45%*$O$4,""))))))</f>
        <v/>
      </c>
      <c r="Y45" s="56" t="str">
        <f t="shared" ref="Y45:Y49" si="40">IF(ISBLANK(Q45)=TRUE,"",IF(Q45=$K45,$H45%*$K$4,IF(Q45=$L45,$H45%*$L$4,IF(Q45=$M45,$H45%*$M$4,IF(Q45=$N45,$H45%*$N$4,IF(Q45=$O45,$H45%*$O$4,""))))))</f>
        <v/>
      </c>
      <c r="Z45" s="56" t="str">
        <f t="shared" ref="Z45:Z49" si="41">IF(ISBLANK(R45)=TRUE,"",IF(R45=$K45,$H45%*$K$4,IF(R45=$L45,$H45%*$L$4,IF(R45=$M45,$H45%*$M$4,IF(R45=$N45,$H45%*$N$4,IF(R45=$O45,$H45%*$O$4,""))))))</f>
        <v/>
      </c>
      <c r="AA45" s="56" t="str">
        <f t="shared" ref="AA45:AA49" si="42">IF(ISBLANK(S45)=TRUE,"",IF(S45=$K45,$H45%*$K$4,IF(S45=$L45,$H45%*$L$4,IF(S45=$M45,$H45%*$M$4,IF(S45=$N45,$H45%*$N$4,IF(S45=$O45,$H45%*$O$4,""))))))</f>
        <v/>
      </c>
      <c r="AB45" s="56" t="str">
        <f t="shared" ref="AB45:AB49" si="43">IF(ISBLANK(T45)=TRUE,"",IF(T45=$K45,$H45%*$K$4,IF(T45=$L45,$H45%*$L$4,IF(T45=$M45,$H45%*$M$4,IF(T45=$N45,$H45%*$N$4,IF(T45=$O45,$H45%*$O$4,""))))))</f>
        <v/>
      </c>
    </row>
    <row r="46" spans="1:28" hidden="1" x14ac:dyDescent="0.25">
      <c r="A46" s="172" t="s">
        <v>71</v>
      </c>
      <c r="B46" s="173"/>
      <c r="C46" s="173"/>
      <c r="D46" s="31"/>
      <c r="E46" s="27"/>
      <c r="F46" s="27"/>
      <c r="G46" s="95">
        <v>25</v>
      </c>
      <c r="H46" s="43">
        <f>$E$8%*$F$44%*G46</f>
        <v>0</v>
      </c>
      <c r="I46" s="56"/>
      <c r="J46" s="56" t="s">
        <v>50</v>
      </c>
      <c r="K46" s="110"/>
      <c r="L46" s="110"/>
      <c r="M46" s="110"/>
      <c r="N46" s="110"/>
      <c r="O46" s="110"/>
      <c r="P46" s="49"/>
      <c r="Q46" s="49"/>
      <c r="R46" s="49"/>
      <c r="S46" s="49"/>
      <c r="T46" s="49"/>
      <c r="U46" s="70"/>
      <c r="V46" s="71"/>
      <c r="W46" s="44">
        <f t="shared" si="38"/>
        <v>0</v>
      </c>
      <c r="X46" s="56" t="str">
        <f t="shared" si="39"/>
        <v/>
      </c>
      <c r="Y46" s="56" t="str">
        <f t="shared" si="40"/>
        <v/>
      </c>
      <c r="Z46" s="56" t="str">
        <f t="shared" si="41"/>
        <v/>
      </c>
      <c r="AA46" s="56" t="str">
        <f t="shared" si="42"/>
        <v/>
      </c>
      <c r="AB46" s="56" t="str">
        <f t="shared" si="43"/>
        <v/>
      </c>
    </row>
    <row r="47" spans="1:28" hidden="1" x14ac:dyDescent="0.25">
      <c r="A47" s="172" t="s">
        <v>72</v>
      </c>
      <c r="B47" s="173"/>
      <c r="C47" s="173"/>
      <c r="D47" s="31"/>
      <c r="E47" s="27"/>
      <c r="F47" s="27"/>
      <c r="G47" s="95">
        <v>15</v>
      </c>
      <c r="H47" s="43">
        <f>$E$8%*$F$44%*G47</f>
        <v>0</v>
      </c>
      <c r="I47" s="56"/>
      <c r="J47" s="56" t="s">
        <v>50</v>
      </c>
      <c r="K47" s="108"/>
      <c r="L47" s="108"/>
      <c r="M47" s="108"/>
      <c r="N47" s="108"/>
      <c r="O47" s="108"/>
      <c r="P47" s="49"/>
      <c r="Q47" s="49"/>
      <c r="R47" s="49"/>
      <c r="S47" s="49"/>
      <c r="T47" s="49"/>
      <c r="U47" s="70"/>
      <c r="V47" s="54"/>
      <c r="W47" s="44">
        <f t="shared" si="38"/>
        <v>0</v>
      </c>
      <c r="X47" s="56" t="str">
        <f t="shared" si="39"/>
        <v/>
      </c>
      <c r="Y47" s="56" t="str">
        <f t="shared" si="40"/>
        <v/>
      </c>
      <c r="Z47" s="56" t="str">
        <f t="shared" si="41"/>
        <v/>
      </c>
      <c r="AA47" s="56" t="str">
        <f t="shared" si="42"/>
        <v/>
      </c>
      <c r="AB47" s="56" t="str">
        <f t="shared" si="43"/>
        <v/>
      </c>
    </row>
    <row r="48" spans="1:28" hidden="1" x14ac:dyDescent="0.25">
      <c r="A48" s="172" t="s">
        <v>73</v>
      </c>
      <c r="B48" s="173"/>
      <c r="C48" s="173"/>
      <c r="D48" s="31"/>
      <c r="E48" s="27"/>
      <c r="F48" s="27"/>
      <c r="G48" s="95">
        <v>10</v>
      </c>
      <c r="H48" s="43">
        <f>$E$8%*$F$44%*G48</f>
        <v>0</v>
      </c>
      <c r="I48" s="56"/>
      <c r="J48" s="56" t="s">
        <v>50</v>
      </c>
      <c r="K48" s="108"/>
      <c r="L48" s="108"/>
      <c r="M48" s="108"/>
      <c r="N48" s="108"/>
      <c r="O48" s="108"/>
      <c r="P48" s="49"/>
      <c r="Q48" s="49"/>
      <c r="R48" s="49"/>
      <c r="S48" s="49"/>
      <c r="T48" s="49"/>
      <c r="U48" s="70"/>
      <c r="V48" s="54"/>
      <c r="W48" s="44">
        <f t="shared" si="38"/>
        <v>0</v>
      </c>
      <c r="X48" s="56" t="str">
        <f t="shared" si="39"/>
        <v/>
      </c>
      <c r="Y48" s="56" t="str">
        <f t="shared" si="40"/>
        <v/>
      </c>
      <c r="Z48" s="56" t="str">
        <f t="shared" si="41"/>
        <v/>
      </c>
      <c r="AA48" s="56" t="str">
        <f t="shared" si="42"/>
        <v/>
      </c>
      <c r="AB48" s="56" t="str">
        <f t="shared" si="43"/>
        <v/>
      </c>
    </row>
    <row r="49" spans="1:28" hidden="1" x14ac:dyDescent="0.25">
      <c r="A49" s="172" t="s">
        <v>74</v>
      </c>
      <c r="B49" s="173"/>
      <c r="C49" s="173"/>
      <c r="D49" s="31"/>
      <c r="E49" s="27"/>
      <c r="F49" s="27"/>
      <c r="G49" s="95">
        <v>5</v>
      </c>
      <c r="H49" s="43">
        <f>$E$8%*$F$44%*G49</f>
        <v>0</v>
      </c>
      <c r="I49" s="56"/>
      <c r="J49" s="56" t="s">
        <v>50</v>
      </c>
      <c r="K49" s="108"/>
      <c r="L49" s="108"/>
      <c r="M49" s="108"/>
      <c r="N49" s="108"/>
      <c r="O49" s="108"/>
      <c r="P49" s="49"/>
      <c r="Q49" s="49"/>
      <c r="R49" s="49"/>
      <c r="S49" s="49"/>
      <c r="T49" s="49"/>
      <c r="U49" s="70"/>
      <c r="V49" s="54"/>
      <c r="W49" s="44">
        <f t="shared" si="38"/>
        <v>0</v>
      </c>
      <c r="X49" s="56" t="str">
        <f t="shared" si="39"/>
        <v/>
      </c>
      <c r="Y49" s="56" t="str">
        <f t="shared" si="40"/>
        <v/>
      </c>
      <c r="Z49" s="56" t="str">
        <f t="shared" si="41"/>
        <v/>
      </c>
      <c r="AA49" s="56" t="str">
        <f t="shared" si="42"/>
        <v/>
      </c>
      <c r="AB49" s="56" t="str">
        <f t="shared" si="43"/>
        <v/>
      </c>
    </row>
    <row r="50" spans="1:28" hidden="1" x14ac:dyDescent="0.25">
      <c r="A50" s="176"/>
      <c r="B50" s="177"/>
      <c r="C50" s="177"/>
      <c r="D50" s="178"/>
      <c r="E50" s="29"/>
      <c r="F50" s="26"/>
      <c r="G50" s="26">
        <f>SUBTOTAL(109,$G45:$G49)</f>
        <v>0</v>
      </c>
      <c r="H50" s="48"/>
      <c r="I50" s="171" t="s">
        <v>90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45">
        <f>SUBTOTAL(109,$W45:$W49)</f>
        <v>0</v>
      </c>
      <c r="X50" s="45">
        <f t="shared" ref="X50:AB50" si="44">SUM(X45:X49)</f>
        <v>0</v>
      </c>
      <c r="Y50" s="45">
        <f t="shared" si="44"/>
        <v>0</v>
      </c>
      <c r="Z50" s="45">
        <f t="shared" si="44"/>
        <v>0</v>
      </c>
      <c r="AA50" s="45">
        <f t="shared" si="44"/>
        <v>0</v>
      </c>
      <c r="AB50" s="45">
        <f t="shared" si="44"/>
        <v>0</v>
      </c>
    </row>
    <row r="51" spans="1:28" hidden="1" x14ac:dyDescent="0.25">
      <c r="A51" s="174" t="s">
        <v>75</v>
      </c>
      <c r="B51" s="174"/>
      <c r="C51" s="199" t="s">
        <v>115</v>
      </c>
      <c r="D51" s="200"/>
      <c r="E51" s="25"/>
      <c r="F51" s="25"/>
      <c r="G51" s="25"/>
      <c r="H51" s="39"/>
      <c r="I51" s="63"/>
      <c r="J51" s="64"/>
      <c r="K51" s="64"/>
      <c r="L51" s="64"/>
      <c r="M51" s="64"/>
      <c r="N51" s="64"/>
      <c r="O51" s="64"/>
      <c r="P51" s="145"/>
      <c r="Q51" s="145"/>
      <c r="R51" s="145"/>
      <c r="S51" s="145"/>
      <c r="T51" s="145"/>
      <c r="U51" s="146"/>
      <c r="V51" s="147" t="s">
        <v>55</v>
      </c>
      <c r="W51" s="148"/>
      <c r="X51" s="128"/>
      <c r="Y51" s="128"/>
      <c r="Z51" s="128"/>
      <c r="AA51" s="128"/>
      <c r="AB51" s="129"/>
    </row>
    <row r="52" spans="1:28" hidden="1" x14ac:dyDescent="0.25">
      <c r="A52" s="172" t="s">
        <v>76</v>
      </c>
      <c r="B52" s="173"/>
      <c r="C52" s="173"/>
      <c r="D52" s="31"/>
      <c r="E52" s="40"/>
      <c r="F52" s="40"/>
      <c r="G52" s="40"/>
      <c r="H52" s="41"/>
      <c r="I52" s="53"/>
      <c r="J52" s="56" t="s">
        <v>52</v>
      </c>
      <c r="K52" s="53"/>
      <c r="L52" s="53"/>
      <c r="M52" s="53"/>
      <c r="N52" s="53"/>
      <c r="O52" s="53"/>
      <c r="P52" s="49"/>
      <c r="Q52" s="49"/>
      <c r="R52" s="49"/>
      <c r="S52" s="49"/>
      <c r="T52" s="49"/>
      <c r="U52" s="66"/>
      <c r="V52" s="55"/>
      <c r="W52" s="46"/>
      <c r="X52" s="46" t="str">
        <f>IF(P52="","",IF(P52="Ja","","Ausschluss"))</f>
        <v/>
      </c>
      <c r="Y52" s="46" t="str">
        <f t="shared" ref="Y52:AA60" si="45">IF(Q52="","",IF(Q52="Ja","","Ausschluss"))</f>
        <v/>
      </c>
      <c r="Z52" s="46" t="str">
        <f t="shared" si="45"/>
        <v/>
      </c>
      <c r="AA52" s="46" t="str">
        <f t="shared" si="45"/>
        <v/>
      </c>
      <c r="AB52" s="46" t="str">
        <f t="shared" ref="AB52:AB61" si="46">IF(T52="","",IF(T52="Ja","","Ausschluss"))</f>
        <v/>
      </c>
    </row>
    <row r="53" spans="1:28" hidden="1" x14ac:dyDescent="0.25">
      <c r="A53" s="172" t="s">
        <v>77</v>
      </c>
      <c r="B53" s="173"/>
      <c r="C53" s="173"/>
      <c r="D53" s="31"/>
      <c r="E53" s="40"/>
      <c r="F53" s="40"/>
      <c r="G53" s="40"/>
      <c r="H53" s="41"/>
      <c r="I53" s="53"/>
      <c r="J53" s="56" t="s">
        <v>52</v>
      </c>
      <c r="K53" s="53"/>
      <c r="L53" s="53"/>
      <c r="M53" s="53"/>
      <c r="N53" s="53"/>
      <c r="O53" s="53"/>
      <c r="P53" s="49"/>
      <c r="Q53" s="49"/>
      <c r="R53" s="49"/>
      <c r="S53" s="49"/>
      <c r="T53" s="49"/>
      <c r="U53" s="66"/>
      <c r="V53" s="55"/>
      <c r="W53" s="46"/>
      <c r="X53" s="46" t="str">
        <f t="shared" ref="X53:X60" si="47">IF(P53="","",IF(P53="Ja","","Ausschluss"))</f>
        <v/>
      </c>
      <c r="Y53" s="46" t="str">
        <f t="shared" si="45"/>
        <v/>
      </c>
      <c r="Z53" s="46" t="str">
        <f t="shared" si="45"/>
        <v/>
      </c>
      <c r="AA53" s="46" t="str">
        <f t="shared" si="45"/>
        <v/>
      </c>
      <c r="AB53" s="46" t="str">
        <f t="shared" si="46"/>
        <v/>
      </c>
    </row>
    <row r="54" spans="1:28" hidden="1" x14ac:dyDescent="0.25">
      <c r="A54" s="172" t="s">
        <v>78</v>
      </c>
      <c r="B54" s="173"/>
      <c r="C54" s="173"/>
      <c r="D54" s="31"/>
      <c r="E54" s="40"/>
      <c r="F54" s="40"/>
      <c r="G54" s="40"/>
      <c r="H54" s="41"/>
      <c r="I54" s="53"/>
      <c r="J54" s="56" t="s">
        <v>52</v>
      </c>
      <c r="K54" s="53"/>
      <c r="L54" s="53"/>
      <c r="M54" s="53"/>
      <c r="N54" s="53"/>
      <c r="O54" s="53"/>
      <c r="P54" s="49"/>
      <c r="Q54" s="49"/>
      <c r="R54" s="49"/>
      <c r="S54" s="49"/>
      <c r="T54" s="49"/>
      <c r="U54" s="66"/>
      <c r="V54" s="55"/>
      <c r="W54" s="46"/>
      <c r="X54" s="46" t="str">
        <f t="shared" si="47"/>
        <v/>
      </c>
      <c r="Y54" s="46" t="str">
        <f t="shared" si="45"/>
        <v/>
      </c>
      <c r="Z54" s="46" t="str">
        <f t="shared" si="45"/>
        <v/>
      </c>
      <c r="AA54" s="46" t="str">
        <f t="shared" si="45"/>
        <v/>
      </c>
      <c r="AB54" s="46" t="str">
        <f t="shared" si="46"/>
        <v/>
      </c>
    </row>
    <row r="55" spans="1:28" hidden="1" x14ac:dyDescent="0.25">
      <c r="A55" s="172" t="s">
        <v>79</v>
      </c>
      <c r="B55" s="173"/>
      <c r="C55" s="173"/>
      <c r="D55" s="31"/>
      <c r="E55" s="40"/>
      <c r="F55" s="40"/>
      <c r="G55" s="40"/>
      <c r="H55" s="41"/>
      <c r="I55" s="53"/>
      <c r="J55" s="56" t="s">
        <v>52</v>
      </c>
      <c r="K55" s="53"/>
      <c r="L55" s="53"/>
      <c r="M55" s="53"/>
      <c r="N55" s="53"/>
      <c r="O55" s="53"/>
      <c r="P55" s="49"/>
      <c r="Q55" s="49"/>
      <c r="R55" s="49"/>
      <c r="S55" s="49"/>
      <c r="T55" s="49"/>
      <c r="U55" s="66"/>
      <c r="V55" s="55"/>
      <c r="W55" s="46"/>
      <c r="X55" s="46" t="str">
        <f t="shared" si="47"/>
        <v/>
      </c>
      <c r="Y55" s="46" t="str">
        <f t="shared" si="45"/>
        <v/>
      </c>
      <c r="Z55" s="46" t="str">
        <f t="shared" si="45"/>
        <v/>
      </c>
      <c r="AA55" s="46" t="str">
        <f t="shared" si="45"/>
        <v/>
      </c>
      <c r="AB55" s="46" t="str">
        <f t="shared" si="46"/>
        <v/>
      </c>
    </row>
    <row r="56" spans="1:28" hidden="1" x14ac:dyDescent="0.25">
      <c r="A56" s="172" t="s">
        <v>80</v>
      </c>
      <c r="B56" s="173"/>
      <c r="C56" s="173"/>
      <c r="D56" s="31"/>
      <c r="E56" s="40"/>
      <c r="F56" s="40"/>
      <c r="G56" s="40"/>
      <c r="H56" s="41"/>
      <c r="I56" s="53"/>
      <c r="J56" s="56" t="s">
        <v>52</v>
      </c>
      <c r="K56" s="53"/>
      <c r="L56" s="67"/>
      <c r="M56" s="53"/>
      <c r="N56" s="53"/>
      <c r="O56" s="53"/>
      <c r="P56" s="49"/>
      <c r="Q56" s="49"/>
      <c r="R56" s="49"/>
      <c r="S56" s="49"/>
      <c r="T56" s="49"/>
      <c r="U56" s="68"/>
      <c r="V56" s="69"/>
      <c r="W56" s="46"/>
      <c r="X56" s="46" t="str">
        <f t="shared" si="47"/>
        <v/>
      </c>
      <c r="Y56" s="46" t="str">
        <f t="shared" si="45"/>
        <v/>
      </c>
      <c r="Z56" s="46" t="str">
        <f t="shared" si="45"/>
        <v/>
      </c>
      <c r="AA56" s="46" t="str">
        <f t="shared" si="45"/>
        <v/>
      </c>
      <c r="AB56" s="46" t="str">
        <f t="shared" si="46"/>
        <v/>
      </c>
    </row>
    <row r="57" spans="1:28" hidden="1" x14ac:dyDescent="0.25">
      <c r="A57" s="172" t="s">
        <v>81</v>
      </c>
      <c r="B57" s="173"/>
      <c r="C57" s="173"/>
      <c r="D57" s="31"/>
      <c r="E57" s="40"/>
      <c r="F57" s="40"/>
      <c r="G57" s="40"/>
      <c r="H57" s="41"/>
      <c r="I57" s="53"/>
      <c r="J57" s="56" t="s">
        <v>52</v>
      </c>
      <c r="K57" s="53"/>
      <c r="L57" s="53"/>
      <c r="M57" s="53"/>
      <c r="N57" s="53"/>
      <c r="O57" s="53"/>
      <c r="P57" s="49"/>
      <c r="Q57" s="49"/>
      <c r="R57" s="49"/>
      <c r="S57" s="49"/>
      <c r="T57" s="49"/>
      <c r="U57" s="66"/>
      <c r="V57" s="55"/>
      <c r="W57" s="46"/>
      <c r="X57" s="46" t="str">
        <f t="shared" si="47"/>
        <v/>
      </c>
      <c r="Y57" s="46" t="str">
        <f t="shared" si="45"/>
        <v/>
      </c>
      <c r="Z57" s="46" t="str">
        <f t="shared" si="45"/>
        <v/>
      </c>
      <c r="AA57" s="46" t="str">
        <f t="shared" si="45"/>
        <v/>
      </c>
      <c r="AB57" s="46" t="str">
        <f t="shared" si="46"/>
        <v/>
      </c>
    </row>
    <row r="58" spans="1:28" hidden="1" x14ac:dyDescent="0.25">
      <c r="A58" s="172" t="s">
        <v>82</v>
      </c>
      <c r="B58" s="173"/>
      <c r="C58" s="173"/>
      <c r="D58" s="31"/>
      <c r="E58" s="40"/>
      <c r="F58" s="40"/>
      <c r="G58" s="40"/>
      <c r="H58" s="41"/>
      <c r="I58" s="53"/>
      <c r="J58" s="56" t="s">
        <v>52</v>
      </c>
      <c r="K58" s="53"/>
      <c r="L58" s="53"/>
      <c r="M58" s="53"/>
      <c r="N58" s="53"/>
      <c r="O58" s="53"/>
      <c r="P58" s="49"/>
      <c r="Q58" s="49"/>
      <c r="R58" s="49"/>
      <c r="S58" s="49"/>
      <c r="T58" s="49"/>
      <c r="U58" s="66"/>
      <c r="V58" s="55"/>
      <c r="W58" s="46"/>
      <c r="X58" s="46" t="str">
        <f t="shared" si="47"/>
        <v/>
      </c>
      <c r="Y58" s="46" t="str">
        <f t="shared" si="45"/>
        <v/>
      </c>
      <c r="Z58" s="46" t="str">
        <f t="shared" si="45"/>
        <v/>
      </c>
      <c r="AA58" s="46" t="str">
        <f t="shared" si="45"/>
        <v/>
      </c>
      <c r="AB58" s="46" t="str">
        <f t="shared" si="46"/>
        <v/>
      </c>
    </row>
    <row r="59" spans="1:28" hidden="1" x14ac:dyDescent="0.25">
      <c r="A59" s="172" t="s">
        <v>83</v>
      </c>
      <c r="B59" s="173"/>
      <c r="C59" s="173"/>
      <c r="D59" s="31"/>
      <c r="E59" s="40"/>
      <c r="F59" s="40"/>
      <c r="G59" s="40"/>
      <c r="H59" s="41"/>
      <c r="I59" s="53"/>
      <c r="J59" s="56" t="s">
        <v>52</v>
      </c>
      <c r="K59" s="53"/>
      <c r="L59" s="53"/>
      <c r="M59" s="53"/>
      <c r="N59" s="53"/>
      <c r="O59" s="53"/>
      <c r="P59" s="49"/>
      <c r="Q59" s="49"/>
      <c r="R59" s="49"/>
      <c r="S59" s="49"/>
      <c r="T59" s="49"/>
      <c r="U59" s="66"/>
      <c r="V59" s="55"/>
      <c r="W59" s="46"/>
      <c r="X59" s="46" t="str">
        <f t="shared" si="47"/>
        <v/>
      </c>
      <c r="Y59" s="46" t="str">
        <f t="shared" si="45"/>
        <v/>
      </c>
      <c r="Z59" s="46" t="str">
        <f t="shared" si="45"/>
        <v/>
      </c>
      <c r="AA59" s="46" t="str">
        <f t="shared" si="45"/>
        <v/>
      </c>
      <c r="AB59" s="46" t="str">
        <f t="shared" si="46"/>
        <v/>
      </c>
    </row>
    <row r="60" spans="1:28" hidden="1" x14ac:dyDescent="0.25">
      <c r="A60" s="172" t="s">
        <v>116</v>
      </c>
      <c r="B60" s="173"/>
      <c r="C60" s="173"/>
      <c r="D60" s="31"/>
      <c r="E60" s="40"/>
      <c r="F60" s="40"/>
      <c r="G60" s="40"/>
      <c r="H60" s="41"/>
      <c r="I60" s="53"/>
      <c r="J60" s="56" t="s">
        <v>52</v>
      </c>
      <c r="K60" s="53"/>
      <c r="L60" s="53"/>
      <c r="M60" s="53"/>
      <c r="N60" s="53"/>
      <c r="O60" s="53"/>
      <c r="P60" s="49"/>
      <c r="Q60" s="49"/>
      <c r="R60" s="49"/>
      <c r="S60" s="49"/>
      <c r="T60" s="49"/>
      <c r="U60" s="66"/>
      <c r="V60" s="55"/>
      <c r="W60" s="46"/>
      <c r="X60" s="46" t="str">
        <f t="shared" si="47"/>
        <v/>
      </c>
      <c r="Y60" s="46" t="str">
        <f t="shared" si="45"/>
        <v/>
      </c>
      <c r="Z60" s="46" t="str">
        <f t="shared" si="45"/>
        <v/>
      </c>
      <c r="AA60" s="46" t="str">
        <f t="shared" si="45"/>
        <v/>
      </c>
      <c r="AB60" s="46" t="str">
        <f t="shared" si="46"/>
        <v/>
      </c>
    </row>
    <row r="61" spans="1:28" hidden="1" x14ac:dyDescent="0.25">
      <c r="A61" s="172" t="s">
        <v>117</v>
      </c>
      <c r="B61" s="173"/>
      <c r="C61" s="173"/>
      <c r="D61" s="31"/>
      <c r="E61" s="40"/>
      <c r="F61" s="40"/>
      <c r="G61" s="40"/>
      <c r="H61" s="41"/>
      <c r="I61" s="53"/>
      <c r="J61" s="56" t="s">
        <v>52</v>
      </c>
      <c r="K61" s="53"/>
      <c r="L61" s="53"/>
      <c r="M61" s="53"/>
      <c r="N61" s="53"/>
      <c r="O61" s="53"/>
      <c r="P61" s="49"/>
      <c r="Q61" s="49"/>
      <c r="R61" s="49"/>
      <c r="S61" s="49"/>
      <c r="T61" s="49"/>
      <c r="U61" s="66"/>
      <c r="V61" s="55"/>
      <c r="W61" s="46"/>
      <c r="X61" s="46" t="str">
        <f t="shared" ref="X61" si="48">IF(P61="","",IF(P61="Ja","","Ausschluss"))</f>
        <v/>
      </c>
      <c r="Y61" s="46" t="str">
        <f t="shared" ref="Y61" si="49">IF(Q61="","",IF(Q61="Ja","","Ausschluss"))</f>
        <v/>
      </c>
      <c r="Z61" s="46" t="str">
        <f t="shared" ref="Z61" si="50">IF(R61="","",IF(R61="Ja","","Ausschluss"))</f>
        <v/>
      </c>
      <c r="AA61" s="46" t="str">
        <f t="shared" ref="AA61" si="51">IF(S61="","",IF(S61="Ja","","Ausschluss"))</f>
        <v/>
      </c>
      <c r="AB61" s="46" t="str">
        <f t="shared" si="46"/>
        <v/>
      </c>
    </row>
    <row r="62" spans="1:28" ht="15.75" customHeight="1" x14ac:dyDescent="0.25">
      <c r="A62" s="50"/>
      <c r="B62" s="51"/>
      <c r="C62" s="51"/>
      <c r="D62" s="47"/>
      <c r="E62" s="26">
        <f>SUBTOTAL(109,$E5:$E50)</f>
        <v>100</v>
      </c>
      <c r="F62" s="26"/>
      <c r="G62" s="29"/>
      <c r="H62" s="26"/>
      <c r="I62" s="139"/>
      <c r="J62" s="57"/>
      <c r="K62" s="57"/>
      <c r="L62" s="57"/>
      <c r="M62" s="57"/>
      <c r="N62" s="57"/>
      <c r="O62" s="149"/>
      <c r="P62" s="149"/>
      <c r="Q62" s="149"/>
      <c r="R62" s="149"/>
      <c r="S62" s="149"/>
      <c r="T62" s="149"/>
      <c r="U62" s="149"/>
      <c r="V62" s="150" t="s">
        <v>92</v>
      </c>
      <c r="W62" s="45">
        <f t="shared" ref="W62" si="52">W7</f>
        <v>80</v>
      </c>
      <c r="X62" s="45">
        <f>X7</f>
        <v>0</v>
      </c>
      <c r="Y62" s="45">
        <f t="shared" ref="Y62:AB62" si="53">Y7</f>
        <v>0</v>
      </c>
      <c r="Z62" s="45">
        <f t="shared" si="53"/>
        <v>0</v>
      </c>
      <c r="AA62" s="45">
        <f t="shared" si="53"/>
        <v>0</v>
      </c>
      <c r="AB62" s="45">
        <f t="shared" si="53"/>
        <v>0</v>
      </c>
    </row>
    <row r="63" spans="1:28" ht="15.75" customHeight="1" x14ac:dyDescent="0.25">
      <c r="A63" s="37"/>
      <c r="B63" s="38"/>
      <c r="C63" s="38"/>
      <c r="D63" s="47"/>
      <c r="E63" s="29"/>
      <c r="F63" s="26">
        <f>SUBTOTAL(109,$F5:$F50)</f>
        <v>100</v>
      </c>
      <c r="G63" s="29"/>
      <c r="H63" s="26"/>
      <c r="I63" s="151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8" t="s">
        <v>119</v>
      </c>
      <c r="W63" s="45">
        <f t="shared" ref="W63" si="54">W15+W22+W29+W36+W43+W50</f>
        <v>20</v>
      </c>
      <c r="X63" s="127">
        <f>SUM(X50,X43,X36,X29,X22,X15)</f>
        <v>0</v>
      </c>
      <c r="Y63" s="127">
        <f t="shared" ref="Y63:AB63" si="55">SUM(Y50,Y43,Y36,Y29,Y22,Y15)</f>
        <v>0</v>
      </c>
      <c r="Z63" s="127">
        <f t="shared" si="55"/>
        <v>0</v>
      </c>
      <c r="AA63" s="127">
        <f t="shared" si="55"/>
        <v>0</v>
      </c>
      <c r="AB63" s="127">
        <f t="shared" si="55"/>
        <v>0</v>
      </c>
    </row>
    <row r="64" spans="1:28" ht="18.75" x14ac:dyDescent="0.25">
      <c r="A64" s="37"/>
      <c r="B64" s="38"/>
      <c r="C64" s="38"/>
      <c r="D64" s="47"/>
      <c r="E64" s="26"/>
      <c r="F64" s="26"/>
      <c r="G64" s="29"/>
      <c r="H64" s="26">
        <f>SUBTOTAL(109,$H6:$H49)</f>
        <v>100</v>
      </c>
      <c r="I64" s="151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8" t="s">
        <v>120</v>
      </c>
      <c r="W64" s="72">
        <f>SUM(W62:W63)</f>
        <v>100</v>
      </c>
      <c r="X64" s="72">
        <f t="shared" ref="X64:AA64" si="56">SUM(X62:X63)</f>
        <v>0</v>
      </c>
      <c r="Y64" s="72">
        <f t="shared" si="56"/>
        <v>0</v>
      </c>
      <c r="Z64" s="72">
        <f t="shared" si="56"/>
        <v>0</v>
      </c>
      <c r="AA64" s="72">
        <f t="shared" si="56"/>
        <v>0</v>
      </c>
      <c r="AB64" s="72">
        <f>SUM(AB62:AB63)</f>
        <v>0</v>
      </c>
    </row>
    <row r="65" spans="4:28" ht="23.25" x14ac:dyDescent="0.25">
      <c r="X65" s="73">
        <f>RANK(X64,$X$64:$AB$64,0)</f>
        <v>1</v>
      </c>
      <c r="Y65" s="73">
        <f>RANK(Y64,$X$64:$AB$64,0)</f>
        <v>1</v>
      </c>
      <c r="Z65" s="73">
        <f>RANK(Z64,$X$64:$AB$64,0)</f>
        <v>1</v>
      </c>
      <c r="AA65" s="73">
        <f>RANK(AA64,$X$64:$AB$64,0)</f>
        <v>1</v>
      </c>
      <c r="AB65" s="73">
        <f>RANK(AB64,$X$64:$AB$64,0)</f>
        <v>1</v>
      </c>
    </row>
    <row r="66" spans="4:28" x14ac:dyDescent="0.25">
      <c r="D66" s="123"/>
    </row>
    <row r="67" spans="4:28" x14ac:dyDescent="0.25">
      <c r="D67" s="123"/>
    </row>
    <row r="68" spans="4:28" x14ac:dyDescent="0.25">
      <c r="D68" s="125"/>
    </row>
    <row r="69" spans="4:28" x14ac:dyDescent="0.25">
      <c r="D69" s="126"/>
    </row>
    <row r="70" spans="4:28" x14ac:dyDescent="0.25">
      <c r="D70" s="125"/>
    </row>
    <row r="71" spans="4:28" x14ac:dyDescent="0.25">
      <c r="D71" s="125"/>
    </row>
    <row r="72" spans="4:28" x14ac:dyDescent="0.25">
      <c r="D72" s="125"/>
    </row>
    <row r="73" spans="4:28" x14ac:dyDescent="0.25">
      <c r="D73" s="125"/>
    </row>
    <row r="74" spans="4:28" x14ac:dyDescent="0.25">
      <c r="D74" s="124"/>
    </row>
    <row r="121" spans="8:28" x14ac:dyDescent="0.25">
      <c r="H121" s="35"/>
      <c r="I121" s="35"/>
      <c r="J121" s="35"/>
      <c r="K121" s="35"/>
      <c r="L121" s="35"/>
      <c r="M121" s="22"/>
      <c r="N121" s="22"/>
      <c r="O121" s="23"/>
      <c r="P121" s="1"/>
      <c r="Q121" s="1"/>
      <c r="R121" s="1"/>
      <c r="S121" s="1"/>
      <c r="T121" s="1"/>
      <c r="U121"/>
      <c r="V121"/>
      <c r="W121"/>
      <c r="X121"/>
      <c r="Y121"/>
      <c r="Z121"/>
      <c r="AA121"/>
      <c r="AB121"/>
    </row>
    <row r="122" spans="8:28" x14ac:dyDescent="0.25">
      <c r="H122" s="35"/>
      <c r="I122" s="35"/>
      <c r="J122" s="35"/>
      <c r="K122" s="35"/>
      <c r="L122" s="35"/>
      <c r="M122" s="22"/>
      <c r="N122" s="22"/>
      <c r="O122" s="23"/>
      <c r="P122" s="1"/>
      <c r="Q122" s="1"/>
      <c r="R122" s="1"/>
      <c r="S122" s="1"/>
      <c r="T122" s="1"/>
      <c r="U122"/>
      <c r="V122"/>
      <c r="W122"/>
      <c r="X122"/>
      <c r="Y122"/>
      <c r="Z122"/>
      <c r="AA122"/>
      <c r="AB122"/>
    </row>
    <row r="123" spans="8:28" x14ac:dyDescent="0.25">
      <c r="H123" s="35"/>
      <c r="I123" s="35"/>
      <c r="J123" s="35"/>
      <c r="K123" s="35"/>
      <c r="L123" s="35"/>
      <c r="M123" s="22"/>
      <c r="N123" s="22"/>
      <c r="O123" s="23"/>
      <c r="P123" s="1"/>
      <c r="Q123" s="1"/>
      <c r="R123" s="1"/>
      <c r="S123" s="1"/>
      <c r="T123" s="1"/>
      <c r="U123"/>
      <c r="V123"/>
      <c r="W123"/>
      <c r="X123"/>
      <c r="Y123"/>
      <c r="Z123"/>
      <c r="AA123"/>
      <c r="AB123"/>
    </row>
    <row r="124" spans="8:28" x14ac:dyDescent="0.25">
      <c r="H124" s="35"/>
      <c r="I124" s="35"/>
      <c r="J124" s="35"/>
      <c r="K124" s="35"/>
      <c r="L124" s="35"/>
      <c r="M124" s="22"/>
      <c r="N124" s="22"/>
      <c r="O124" s="23"/>
      <c r="P124" s="1"/>
      <c r="Q124" s="1"/>
      <c r="R124" s="1"/>
      <c r="S124" s="1"/>
      <c r="T124" s="1"/>
      <c r="U124"/>
      <c r="V124"/>
      <c r="W124"/>
      <c r="X124"/>
      <c r="Y124"/>
      <c r="Z124"/>
      <c r="AA124"/>
      <c r="AB124"/>
    </row>
    <row r="125" spans="8:28" x14ac:dyDescent="0.25">
      <c r="H125" s="35"/>
      <c r="I125" s="35"/>
      <c r="J125" s="35"/>
      <c r="K125" s="35"/>
      <c r="L125" s="35"/>
      <c r="M125" s="22"/>
      <c r="N125" s="22"/>
      <c r="O125" s="23"/>
      <c r="P125" s="1"/>
      <c r="Q125" s="1"/>
      <c r="R125" s="1"/>
      <c r="S125" s="1"/>
      <c r="T125" s="1"/>
      <c r="U125"/>
      <c r="V125"/>
      <c r="W125"/>
      <c r="X125"/>
      <c r="Y125"/>
      <c r="Z125"/>
      <c r="AA125"/>
      <c r="AB125"/>
    </row>
    <row r="126" spans="8:28" x14ac:dyDescent="0.25">
      <c r="H126" s="35"/>
      <c r="I126" s="35"/>
      <c r="J126" s="35"/>
      <c r="K126" s="35"/>
      <c r="L126" s="35"/>
      <c r="M126" s="22"/>
      <c r="N126" s="22"/>
      <c r="O126" s="23"/>
      <c r="P126" s="1"/>
      <c r="Q126" s="1"/>
      <c r="R126" s="1"/>
      <c r="S126" s="1"/>
      <c r="T126" s="1"/>
      <c r="U126"/>
      <c r="V126"/>
      <c r="W126"/>
      <c r="X126"/>
      <c r="Y126"/>
      <c r="Z126"/>
      <c r="AA126"/>
      <c r="AB126"/>
    </row>
    <row r="127" spans="8:28" x14ac:dyDescent="0.25">
      <c r="H127" s="35"/>
      <c r="I127" s="35"/>
      <c r="J127" s="35"/>
      <c r="K127" s="35"/>
      <c r="L127" s="35"/>
      <c r="M127" s="22"/>
      <c r="N127" s="22"/>
      <c r="O127" s="23"/>
      <c r="P127" s="1"/>
      <c r="Q127" s="1"/>
      <c r="R127" s="1"/>
      <c r="S127" s="1"/>
      <c r="T127" s="1"/>
      <c r="U127"/>
      <c r="V127"/>
      <c r="W127"/>
      <c r="X127"/>
      <c r="Y127"/>
      <c r="Z127"/>
      <c r="AA127"/>
      <c r="AB127"/>
    </row>
    <row r="128" spans="8:28" x14ac:dyDescent="0.25">
      <c r="H128" s="35"/>
      <c r="I128" s="35"/>
      <c r="J128" s="35"/>
      <c r="K128" s="35"/>
      <c r="L128" s="35"/>
      <c r="M128" s="22"/>
      <c r="N128" s="22"/>
      <c r="O128" s="23"/>
      <c r="P128" s="1"/>
      <c r="Q128" s="1"/>
      <c r="R128" s="1"/>
      <c r="S128" s="1"/>
      <c r="T128" s="1"/>
      <c r="U128"/>
      <c r="V128"/>
      <c r="W128"/>
      <c r="X128"/>
      <c r="Y128"/>
      <c r="Z128"/>
      <c r="AA128"/>
      <c r="AB128"/>
    </row>
    <row r="129" spans="8:28" x14ac:dyDescent="0.25">
      <c r="H129" s="35"/>
      <c r="I129" s="35"/>
      <c r="J129" s="35"/>
      <c r="K129" s="35"/>
      <c r="L129" s="35"/>
      <c r="M129" s="22"/>
      <c r="N129" s="22"/>
      <c r="O129" s="23"/>
      <c r="P129" s="1"/>
      <c r="Q129" s="1"/>
      <c r="R129" s="1"/>
      <c r="S129" s="1"/>
      <c r="T129" s="1"/>
      <c r="U129"/>
      <c r="V129"/>
      <c r="W129"/>
      <c r="X129"/>
      <c r="Y129"/>
      <c r="Z129"/>
      <c r="AA129"/>
      <c r="AB129"/>
    </row>
    <row r="130" spans="8:28" x14ac:dyDescent="0.25">
      <c r="H130" s="35"/>
      <c r="I130" s="35"/>
      <c r="J130" s="35"/>
      <c r="K130" s="35"/>
      <c r="L130" s="35"/>
      <c r="M130" s="22"/>
      <c r="N130" s="22"/>
      <c r="O130" s="23"/>
      <c r="P130" s="1"/>
      <c r="Q130" s="1"/>
      <c r="R130" s="1"/>
      <c r="S130" s="1"/>
      <c r="T130" s="1"/>
      <c r="U130"/>
      <c r="V130"/>
      <c r="W130"/>
      <c r="X130"/>
      <c r="Y130"/>
      <c r="Z130"/>
      <c r="AA130"/>
      <c r="AB130"/>
    </row>
  </sheetData>
  <sheetProtection selectLockedCells="1"/>
  <mergeCells count="86">
    <mergeCell ref="A34:C34"/>
    <mergeCell ref="A29:D29"/>
    <mergeCell ref="A31:C31"/>
    <mergeCell ref="A40:C40"/>
    <mergeCell ref="A50:D50"/>
    <mergeCell ref="A33:C33"/>
    <mergeCell ref="A32:C32"/>
    <mergeCell ref="A42:C42"/>
    <mergeCell ref="A37:B37"/>
    <mergeCell ref="C37:D37"/>
    <mergeCell ref="AB3:AB4"/>
    <mergeCell ref="AA3:AA4"/>
    <mergeCell ref="Z3:Z4"/>
    <mergeCell ref="Y3:Y4"/>
    <mergeCell ref="X3:X4"/>
    <mergeCell ref="W3:W4"/>
    <mergeCell ref="P3:P4"/>
    <mergeCell ref="J3:J4"/>
    <mergeCell ref="A7:D7"/>
    <mergeCell ref="A26:C26"/>
    <mergeCell ref="E3:H3"/>
    <mergeCell ref="A6:B6"/>
    <mergeCell ref="V3:V4"/>
    <mergeCell ref="I3:I4"/>
    <mergeCell ref="B3:D4"/>
    <mergeCell ref="A3:A4"/>
    <mergeCell ref="U3:U4"/>
    <mergeCell ref="C16:D16"/>
    <mergeCell ref="A13:C13"/>
    <mergeCell ref="A15:D15"/>
    <mergeCell ref="A11:C11"/>
    <mergeCell ref="A12:C12"/>
    <mergeCell ref="A17:C17"/>
    <mergeCell ref="A18:C18"/>
    <mergeCell ref="B5:D5"/>
    <mergeCell ref="C6:D6"/>
    <mergeCell ref="B8:D8"/>
    <mergeCell ref="A9:B9"/>
    <mergeCell ref="C9:D9"/>
    <mergeCell ref="A10:C10"/>
    <mergeCell ref="A14:C14"/>
    <mergeCell ref="Q3:Q4"/>
    <mergeCell ref="R3:R4"/>
    <mergeCell ref="S3:S4"/>
    <mergeCell ref="T3:T4"/>
    <mergeCell ref="K3:O3"/>
    <mergeCell ref="A27:C27"/>
    <mergeCell ref="A38:C38"/>
    <mergeCell ref="A16:B16"/>
    <mergeCell ref="A28:C28"/>
    <mergeCell ref="A19:C19"/>
    <mergeCell ref="A23:B23"/>
    <mergeCell ref="A24:C24"/>
    <mergeCell ref="A25:C25"/>
    <mergeCell ref="C23:D23"/>
    <mergeCell ref="A30:B30"/>
    <mergeCell ref="C30:D30"/>
    <mergeCell ref="A22:D22"/>
    <mergeCell ref="A35:C35"/>
    <mergeCell ref="A36:D36"/>
    <mergeCell ref="A20:C20"/>
    <mergeCell ref="A21:C21"/>
    <mergeCell ref="A41:C41"/>
    <mergeCell ref="A39:C39"/>
    <mergeCell ref="A44:B44"/>
    <mergeCell ref="C44:D44"/>
    <mergeCell ref="A48:C48"/>
    <mergeCell ref="A43:D43"/>
    <mergeCell ref="A45:C45"/>
    <mergeCell ref="A47:C47"/>
    <mergeCell ref="A46:C46"/>
    <mergeCell ref="I43:V43"/>
    <mergeCell ref="I50:V50"/>
    <mergeCell ref="A61:C61"/>
    <mergeCell ref="A58:C58"/>
    <mergeCell ref="A59:C59"/>
    <mergeCell ref="A60:C60"/>
    <mergeCell ref="A54:C54"/>
    <mergeCell ref="A55:C55"/>
    <mergeCell ref="A57:C57"/>
    <mergeCell ref="A56:C56"/>
    <mergeCell ref="A49:C49"/>
    <mergeCell ref="A51:B51"/>
    <mergeCell ref="C51:D51"/>
    <mergeCell ref="A52:C52"/>
    <mergeCell ref="A53:C53"/>
  </mergeCells>
  <conditionalFormatting sqref="W52:W60">
    <cfRule type="cellIs" dxfId="3" priority="5" operator="equal">
      <formula>"Ausschluss"</formula>
    </cfRule>
  </conditionalFormatting>
  <conditionalFormatting sqref="X52:AB60">
    <cfRule type="cellIs" dxfId="2" priority="3" operator="equal">
      <formula>"Ausschluss"</formula>
    </cfRule>
  </conditionalFormatting>
  <conditionalFormatting sqref="W61">
    <cfRule type="cellIs" dxfId="1" priority="2" operator="equal">
      <formula>"Ausschluss"</formula>
    </cfRule>
  </conditionalFormatting>
  <conditionalFormatting sqref="X61:AB61">
    <cfRule type="cellIs" dxfId="0" priority="1" operator="equal">
      <formula>"Ausschluss"</formula>
    </cfRule>
  </conditionalFormatting>
  <dataValidations count="12">
    <dataValidation type="list" allowBlank="1" showErrorMessage="1" promptTitle="Dropdown" prompt="Bitte wählen Sie eine Antwortmöglichkeit aus." sqref="P52:T61" xr:uid="{8B54407D-F1D8-4477-BFB5-39D30765C8C8}">
      <formula1>Ja_Nein</formula1>
    </dataValidation>
    <dataValidation type="list" allowBlank="1" showErrorMessage="1" sqref="U39" xr:uid="{A64950AA-73BD-4F36-8DDF-C8DC70EF569E}">
      <formula1>KundenHotline</formula1>
    </dataValidation>
    <dataValidation type="list" allowBlank="1" showErrorMessage="1" sqref="U40" xr:uid="{B154176F-FF46-4B61-BB36-180E459A9D2D}">
      <formula1>Notfall_Hotline</formula1>
    </dataValidation>
    <dataValidation type="list" allowBlank="1" showInputMessage="1" showErrorMessage="1" errorTitle="Dropdown Wert auswählen" sqref="Q10:T10" xr:uid="{DE457FDF-CA4B-4130-A535-857E2C265D3D}">
      <formula1>$K$10:$O$10</formula1>
    </dataValidation>
    <dataValidation type="list" allowBlank="1" showInputMessage="1" showErrorMessage="1" errorTitle="Dropdown Wert auswählen" sqref="P11:T11" xr:uid="{07F0D2E4-B462-4611-BD53-A3A3B94C881D}">
      <formula1>$K$11:$O$11</formula1>
    </dataValidation>
    <dataValidation type="list" showInputMessage="1" showErrorMessage="1" errorTitle="Dropdown Wert auswählen" sqref="P12:T12" xr:uid="{596E9514-C324-441B-B89F-C25A34871EEC}">
      <formula1>$K$12:$O$12</formula1>
    </dataValidation>
    <dataValidation type="list" allowBlank="1" showInputMessage="1" showErrorMessage="1" errorTitle="Dropdown Wert auswählen" sqref="P13:T14" xr:uid="{874E9BB7-09A3-4FEB-8B3D-91F695FF98B3}">
      <formula1>$K$13:$O$13</formula1>
    </dataValidation>
    <dataValidation type="list" allowBlank="1" showInputMessage="1" showErrorMessage="1" errorTitle="Dropdown Wert auswählen" sqref="P18:T18" xr:uid="{D615F4F2-BC44-49BF-B972-2993FF7A2B7F}">
      <formula1>$K$18:$O$18</formula1>
    </dataValidation>
    <dataValidation type="list" allowBlank="1" showInputMessage="1" showErrorMessage="1" errorTitle="Dropdown Wert auswählen" sqref="P19:T21" xr:uid="{D918B680-EE47-4040-9725-4DCF0C649471}">
      <formula1>$K$19:$O$19</formula1>
    </dataValidation>
    <dataValidation type="list" allowBlank="1" showInputMessage="1" showErrorMessage="1" errorTitle="Dropdown Wert auswählen" sqref="P45:T49 P38:T42 P31:T35 P10" xr:uid="{45B987F1-2F7F-4903-828A-C213F58E7549}">
      <formula1>$K10:$O10</formula1>
    </dataValidation>
    <dataValidation type="list" allowBlank="1" showInputMessage="1" showErrorMessage="1" errorTitle="Dropdorn Wert auswählen" sqref="P24:T28" xr:uid="{BCE1BE01-8C44-40BD-939B-8D12947E270D}">
      <formula1>$K24:$O24</formula1>
    </dataValidation>
    <dataValidation type="list" showInputMessage="1" showErrorMessage="1" errorTitle="Dropdown Wert auswählen" sqref="P17:T17" xr:uid="{019D37BD-F861-4242-876E-02CBDCE0B5D6}">
      <formula1>$K17:$O17</formula1>
    </dataValidation>
  </dataValidations>
  <printOptions horizontalCentered="1"/>
  <pageMargins left="0.27" right="0.14000000000000001" top="0.39370078740157483" bottom="3.937007874015748E-2" header="0.31496062992125984" footer="0.31496062992125984"/>
  <pageSetup paperSize="8" scale="53" fitToHeight="2" orientation="landscape" horizontalDpi="300" verticalDpi="300" r:id="rId1"/>
  <headerFooter>
    <oddFooter>&amp;LErsteller: Justine Nalezniak, 24.11.2021&amp;C&amp;P von &amp;N</oddFooter>
  </headerFooter>
  <rowBreaks count="1" manualBreakCount="1">
    <brk id="36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2D42A-BC12-4952-B8A1-92F6222DBE91}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Preis</vt:lpstr>
      <vt:lpstr>Bewertungsmatrix</vt:lpstr>
      <vt:lpstr>Tabelle1</vt:lpstr>
      <vt:lpstr>Bewertungsmatrix!Druckbereich</vt:lpstr>
      <vt:lpstr>Bewertungsmatrix!Drucktitel</vt:lpstr>
      <vt:lpstr>Ja_Nein</vt:lpstr>
    </vt:vector>
  </TitlesOfParts>
  <Company>Erftverband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Nalezniak</dc:creator>
  <cp:lastModifiedBy>Schieren Andrea</cp:lastModifiedBy>
  <cp:lastPrinted>2022-10-10T12:38:31Z</cp:lastPrinted>
  <dcterms:created xsi:type="dcterms:W3CDTF">2021-11-24T08:22:27Z</dcterms:created>
  <dcterms:modified xsi:type="dcterms:W3CDTF">2025-10-30T09:24:25Z</dcterms:modified>
</cp:coreProperties>
</file>