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never" codeName="DieseArbeitsmappe"/>
  <mc:AlternateContent xmlns:mc="http://schemas.openxmlformats.org/markup-compatibility/2006">
    <mc:Choice Requires="x15">
      <x15ac:absPath xmlns:x15ac="http://schemas.microsoft.com/office/spreadsheetml/2010/11/ac" url="I:\2024\2024005_EF50_TU_Dortmund\03_Sanierung\03_Planer_Berater\14_Baugrund\01_Vergabe\01_AzA\"/>
    </mc:Choice>
  </mc:AlternateContent>
  <xr:revisionPtr revIDLastSave="0" documentId="13_ncr:1_{A5DB59F2-5CAB-4BFC-896D-5AF9E918EDC9}" xr6:coauthVersionLast="47" xr6:coauthVersionMax="47" xr10:uidLastSave="{00000000-0000-0000-0000-000000000000}"/>
  <bookViews>
    <workbookView xWindow="28680" yWindow="-120" windowWidth="29040" windowHeight="15840" tabRatio="839" xr2:uid="{00000000-000D-0000-FFFF-FFFF00000000}"/>
  </bookViews>
  <sheets>
    <sheet name="Geotechnik" sheetId="13" r:id="rId1"/>
    <sheet name="TA_MUSTER" sheetId="14" state="hidden" r:id="rId2"/>
    <sheet name="TWP_MUSTER" sheetId="10" state="hidden" r:id="rId3"/>
    <sheet name="FA_MUSTER" sheetId="11" state="hidden" r:id="rId4"/>
    <sheet name="PS_MUSTER" sheetId="16" state="hidden" r:id="rId5"/>
    <sheet name="Brandschutz_MUSTER" sheetId="12" state="hidden" r:id="rId6"/>
    <sheet name="SiGeKo_MUSTER" sheetId="15" state="hidden" r:id="rId7"/>
    <sheet name="GPL_MUSTER" sheetId="20" state="hidden" r:id="rId8"/>
    <sheet name="Anleitung" sheetId="19" state="hidden" r:id="rId9"/>
    <sheet name="Vorlage Formblatt GT" sheetId="23" state="hidden" r:id="rId10"/>
    <sheet name="HOAI_Geo" sheetId="22" state="hidden" r:id="rId11"/>
    <sheet name="HOAI_OPL" sheetId="21" state="hidden" r:id="rId12"/>
    <sheet name="Bezüge" sheetId="18" state="hidden" r:id="rId13"/>
  </sheets>
  <externalReferences>
    <externalReference r:id="rId14"/>
    <externalReference r:id="rId15"/>
  </externalReferences>
  <definedNames>
    <definedName name="_GrH028" localSheetId="0">#REF!</definedName>
    <definedName name="_GrH028" localSheetId="6">#REF!</definedName>
    <definedName name="_GrH028" localSheetId="1">#REF!</definedName>
    <definedName name="_GrH028" localSheetId="9">#REF!</definedName>
    <definedName name="_GrH028">#REF!</definedName>
    <definedName name="_GrH26" localSheetId="0">#REF!</definedName>
    <definedName name="_GrH26" localSheetId="6">#REF!</definedName>
    <definedName name="_GrH26" localSheetId="1">#REF!</definedName>
    <definedName name="_GrH26" localSheetId="9">#REF!</definedName>
    <definedName name="_GrH26">#REF!</definedName>
    <definedName name="_GrH27">#REF!</definedName>
    <definedName name="_GrH28">#REF!</definedName>
    <definedName name="_GrH29">#REF!</definedName>
    <definedName name="_GrH33">#REF!</definedName>
    <definedName name="_GrH35">#REF!</definedName>
    <definedName name="_GrH389">#REF!</definedName>
    <definedName name="_GrH44">#REF!</definedName>
    <definedName name="_GrH49">#REF!</definedName>
    <definedName name="_GrH492">#REF!</definedName>
    <definedName name="_kg100">#REF!</definedName>
    <definedName name="_kg200">#REF!</definedName>
    <definedName name="_kg300">#REF!</definedName>
    <definedName name="_kg400">#REF!</definedName>
    <definedName name="_kg500">#REF!</definedName>
    <definedName name="_kg600">#REF!</definedName>
    <definedName name="_kg700">#REF!</definedName>
    <definedName name="_kgs100">#REF!</definedName>
    <definedName name="_kgs200">#REF!</definedName>
    <definedName name="_kgs300">#REF!</definedName>
    <definedName name="_kgs400">#REF!</definedName>
    <definedName name="_kgs500">#REF!</definedName>
    <definedName name="_kgs600">#REF!</definedName>
    <definedName name="_kgs700">#REF!</definedName>
    <definedName name="_kkv390">#REF!</definedName>
    <definedName name="_kv1">#REF!</definedName>
    <definedName name="_kv100">#REF!</definedName>
    <definedName name="_kv1000">#REF!</definedName>
    <definedName name="_kv11">#REF!</definedName>
    <definedName name="_kv12">#REF!</definedName>
    <definedName name="_kv13">#REF!</definedName>
    <definedName name="_kv14">#REF!</definedName>
    <definedName name="_kv2">#REF!</definedName>
    <definedName name="_kv200">#REF!</definedName>
    <definedName name="_kv21">#REF!</definedName>
    <definedName name="_kv210">#REF!</definedName>
    <definedName name="_kv211">#REF!</definedName>
    <definedName name="_kv212">#REF!</definedName>
    <definedName name="_kv213">#REF!</definedName>
    <definedName name="_kv214">#REF!</definedName>
    <definedName name="_kv219">#REF!</definedName>
    <definedName name="_kv22">#REF!</definedName>
    <definedName name="_kv220">#REF!</definedName>
    <definedName name="_kv221">#REF!</definedName>
    <definedName name="_kv222">#REF!</definedName>
    <definedName name="_kv223">#REF!</definedName>
    <definedName name="_kv224">#REF!</definedName>
    <definedName name="_kv225">#REF!</definedName>
    <definedName name="_kv226">#REF!</definedName>
    <definedName name="_kv227">#REF!</definedName>
    <definedName name="_kv229">#REF!</definedName>
    <definedName name="_kv23">#REF!</definedName>
    <definedName name="_kv230">#REF!</definedName>
    <definedName name="_kv231">#REF!</definedName>
    <definedName name="_kv232">#REF!</definedName>
    <definedName name="_kv233">#REF!</definedName>
    <definedName name="_kv234">#REF!</definedName>
    <definedName name="_kv235">#REF!</definedName>
    <definedName name="_kv236">#REF!</definedName>
    <definedName name="_kv237">#REF!</definedName>
    <definedName name="_kv239">#REF!</definedName>
    <definedName name="_kv240">#REF!</definedName>
    <definedName name="_kv241">#REF!</definedName>
    <definedName name="_kv242">#REF!</definedName>
    <definedName name="_kv3">#REF!</definedName>
    <definedName name="_kv300">#REF!</definedName>
    <definedName name="_kv31">#REF!</definedName>
    <definedName name="_kv310">#REF!</definedName>
    <definedName name="_kv311">#REF!</definedName>
    <definedName name="_kv312">#REF!</definedName>
    <definedName name="_kv313">#REF!</definedName>
    <definedName name="_kv319">#REF!</definedName>
    <definedName name="_kv32">#REF!</definedName>
    <definedName name="_kv320">#REF!</definedName>
    <definedName name="_kv321">#REF!</definedName>
    <definedName name="_kv322">#REF!</definedName>
    <definedName name="_kv323">#REF!</definedName>
    <definedName name="_kv324">#REF!</definedName>
    <definedName name="_kv325">#REF!</definedName>
    <definedName name="_kv326">#REF!</definedName>
    <definedName name="_kv327">#REF!</definedName>
    <definedName name="_kv329">#REF!</definedName>
    <definedName name="_kv33">#REF!</definedName>
    <definedName name="_kv330">#REF!</definedName>
    <definedName name="_kv331">#REF!</definedName>
    <definedName name="_kv332">#REF!</definedName>
    <definedName name="_kv333">#REF!</definedName>
    <definedName name="_kv334">#REF!</definedName>
    <definedName name="_kv335">#REF!</definedName>
    <definedName name="_kv336">#REF!</definedName>
    <definedName name="_kv337">#REF!</definedName>
    <definedName name="_kv338">#REF!</definedName>
    <definedName name="_kv339">#REF!</definedName>
    <definedName name="_kv34">#REF!</definedName>
    <definedName name="_kv340">#REF!</definedName>
    <definedName name="_kv341">#REF!</definedName>
    <definedName name="_kv342">#REF!</definedName>
    <definedName name="_kv344">#REF!</definedName>
    <definedName name="_kv346">#REF!</definedName>
    <definedName name="_kv349">#REF!</definedName>
    <definedName name="_kv35">#REF!</definedName>
    <definedName name="_kv350">#REF!</definedName>
    <definedName name="_kv351">#REF!</definedName>
    <definedName name="_kv352">#REF!</definedName>
    <definedName name="_kv353">#REF!</definedName>
    <definedName name="_kv354">#REF!</definedName>
    <definedName name="_kv355">#REF!</definedName>
    <definedName name="_kv356">#REF!</definedName>
    <definedName name="_kv358">#REF!</definedName>
    <definedName name="_kv360">#REF!</definedName>
    <definedName name="_kv361">#REF!</definedName>
    <definedName name="_kv362">#REF!</definedName>
    <definedName name="_kv364">#REF!</definedName>
    <definedName name="_kv366">#REF!</definedName>
    <definedName name="_kv368">#REF!</definedName>
    <definedName name="_kv369">#REF!</definedName>
    <definedName name="_kv370">#REF!</definedName>
    <definedName name="_kv371">#REF!</definedName>
    <definedName name="_kv372">#REF!</definedName>
    <definedName name="_kv374">#REF!</definedName>
    <definedName name="_kv376">#REF!</definedName>
    <definedName name="_kv378">#REF!</definedName>
    <definedName name="_kv380">#REF!</definedName>
    <definedName name="_kv382">#REF!</definedName>
    <definedName name="_kv384">#REF!</definedName>
    <definedName name="_kv390">#REF!</definedName>
    <definedName name="_kv391">#REF!</definedName>
    <definedName name="_kv392">#REF!</definedName>
    <definedName name="_kv393">#REF!</definedName>
    <definedName name="_kv394">#REF!</definedName>
    <definedName name="_kv395">#REF!</definedName>
    <definedName name="_kv396">#REF!</definedName>
    <definedName name="_kv397">#REF!</definedName>
    <definedName name="_kv398">#REF!</definedName>
    <definedName name="_kv399">#REF!</definedName>
    <definedName name="_kv4">#REF!</definedName>
    <definedName name="_kv400">#REF!</definedName>
    <definedName name="_kv41">#REF!</definedName>
    <definedName name="_kv410">#REF!</definedName>
    <definedName name="_kv411">#REF!</definedName>
    <definedName name="_kv412">#REF!</definedName>
    <definedName name="_kv413">#REF!</definedName>
    <definedName name="_kv414">#REF!</definedName>
    <definedName name="_kv419">#REF!</definedName>
    <definedName name="_kv42">#REF!</definedName>
    <definedName name="_kv420">#REF!</definedName>
    <definedName name="_kv421">#REF!</definedName>
    <definedName name="_kv422">#REF!</definedName>
    <definedName name="_kv423">#REF!</definedName>
    <definedName name="_kv429">#REF!</definedName>
    <definedName name="_kv43">#REF!</definedName>
    <definedName name="_kv430">#REF!</definedName>
    <definedName name="_kv431">#REF!</definedName>
    <definedName name="_kv432">#REF!</definedName>
    <definedName name="_kv433">#REF!</definedName>
    <definedName name="_kv434">#REF!</definedName>
    <definedName name="_kv439">#REF!</definedName>
    <definedName name="_kv44">#REF!</definedName>
    <definedName name="_kv440">#REF!</definedName>
    <definedName name="_kv441">#REF!</definedName>
    <definedName name="_kv442">#REF!</definedName>
    <definedName name="_kv443">#REF!</definedName>
    <definedName name="_kv444">#REF!</definedName>
    <definedName name="_kv445">#REF!</definedName>
    <definedName name="_kv446">#REF!</definedName>
    <definedName name="_kv449">#REF!</definedName>
    <definedName name="_kv45">#REF!</definedName>
    <definedName name="_kv450">#REF!</definedName>
    <definedName name="_kv451">#REF!</definedName>
    <definedName name="_kv452">#REF!</definedName>
    <definedName name="_kv453">#REF!</definedName>
    <definedName name="_kv454">#REF!</definedName>
    <definedName name="_kv455">#REF!</definedName>
    <definedName name="_kv456">#REF!</definedName>
    <definedName name="_kv457">#REF!</definedName>
    <definedName name="_kv459">#REF!</definedName>
    <definedName name="_kv460">#REF!</definedName>
    <definedName name="_kv461">#REF!</definedName>
    <definedName name="_kv462">#REF!</definedName>
    <definedName name="_kv463">#REF!</definedName>
    <definedName name="_kv464">#REF!</definedName>
    <definedName name="_kv465">#REF!</definedName>
    <definedName name="_kv469">#REF!</definedName>
    <definedName name="_kv470">#REF!</definedName>
    <definedName name="_kv471">#REF!</definedName>
    <definedName name="_kv472">#REF!</definedName>
    <definedName name="_kv473">#REF!</definedName>
    <definedName name="_kv474">#REF!</definedName>
    <definedName name="_kv475">#REF!</definedName>
    <definedName name="_kv476">#REF!</definedName>
    <definedName name="_kv477">#REF!</definedName>
    <definedName name="_kv478">#REF!</definedName>
    <definedName name="_kv479">#REF!</definedName>
    <definedName name="_kv480">#REF!</definedName>
    <definedName name="_kv481">#REF!</definedName>
    <definedName name="_kv482">#REF!</definedName>
    <definedName name="_kv483">#REF!</definedName>
    <definedName name="_kv489">#REF!</definedName>
    <definedName name="_kv49">#REF!</definedName>
    <definedName name="_kv490">#REF!</definedName>
    <definedName name="_kv491">#REF!</definedName>
    <definedName name="_kv492">#REF!</definedName>
    <definedName name="_kv493">#REF!</definedName>
    <definedName name="_kv494">#REF!</definedName>
    <definedName name="_kv495">#REF!</definedName>
    <definedName name="_kv496">#REF!</definedName>
    <definedName name="_kv497">#REF!</definedName>
    <definedName name="_kv498">#REF!</definedName>
    <definedName name="_kv499">#REF!</definedName>
    <definedName name="_kv5">#REF!</definedName>
    <definedName name="_kv500">#REF!</definedName>
    <definedName name="_kv51">#REF!</definedName>
    <definedName name="_kv510">#REF!</definedName>
    <definedName name="_kv511">#REF!</definedName>
    <definedName name="_kv512">#REF!</definedName>
    <definedName name="_kv513">#REF!</definedName>
    <definedName name="_kv514">#REF!</definedName>
    <definedName name="_kv515">#REF!</definedName>
    <definedName name="_kv516">#REF!</definedName>
    <definedName name="_kv517">#REF!</definedName>
    <definedName name="_kv518">#REF!</definedName>
    <definedName name="_kv519">#REF!</definedName>
    <definedName name="_kv52">#REF!</definedName>
    <definedName name="_kv520">#REF!</definedName>
    <definedName name="_kv521">#REF!</definedName>
    <definedName name="_kv522">#REF!</definedName>
    <definedName name="_kv523">#REF!</definedName>
    <definedName name="_kv524">#REF!</definedName>
    <definedName name="_kv525">#REF!</definedName>
    <definedName name="_kv526">#REF!</definedName>
    <definedName name="_kv527">#REF!</definedName>
    <definedName name="_kv529">#REF!</definedName>
    <definedName name="_kv53">#REF!</definedName>
    <definedName name="_kv530">#REF!</definedName>
    <definedName name="_kv531">#REF!</definedName>
    <definedName name="_kv532">#REF!</definedName>
    <definedName name="_kv533">#REF!</definedName>
    <definedName name="_kv534">#REF!</definedName>
    <definedName name="_kv535">#REF!</definedName>
    <definedName name="_kv536">#REF!</definedName>
    <definedName name="_kv537">#REF!</definedName>
    <definedName name="_kv538">#REF!</definedName>
    <definedName name="_kv539">#REF!</definedName>
    <definedName name="_kv54">#REF!</definedName>
    <definedName name="_kv540">#REF!</definedName>
    <definedName name="_kv541">#REF!</definedName>
    <definedName name="_kv542">#REF!</definedName>
    <definedName name="_kv543">#REF!</definedName>
    <definedName name="_kv544">#REF!</definedName>
    <definedName name="_kv545">#REF!</definedName>
    <definedName name="_kv546">#REF!</definedName>
    <definedName name="_kv547">#REF!</definedName>
    <definedName name="_kv548">#REF!</definedName>
    <definedName name="_kv549">#REF!</definedName>
    <definedName name="_kv55">#REF!</definedName>
    <definedName name="_kv550">#REF!</definedName>
    <definedName name="_kv56">#REF!</definedName>
    <definedName name="_kv57">#REF!</definedName>
    <definedName name="_kv58">#REF!</definedName>
    <definedName name="_kv59">#REF!</definedName>
    <definedName name="_kv590">#REF!</definedName>
    <definedName name="_kv591">#REF!</definedName>
    <definedName name="_kv592">#REF!</definedName>
    <definedName name="_kv593">#REF!</definedName>
    <definedName name="_kv594">#REF!</definedName>
    <definedName name="_kv595">#REF!</definedName>
    <definedName name="_kv596">#REF!</definedName>
    <definedName name="_kv597">#REF!</definedName>
    <definedName name="_kv598">#REF!</definedName>
    <definedName name="_kv599">#REF!</definedName>
    <definedName name="_kv6">#REF!</definedName>
    <definedName name="_kv600">#REF!</definedName>
    <definedName name="_kv61">#REF!</definedName>
    <definedName name="_kv610">#REF!</definedName>
    <definedName name="_kv611">#REF!</definedName>
    <definedName name="_kv612">#REF!</definedName>
    <definedName name="_kv619">#REF!</definedName>
    <definedName name="_kv62">#REF!</definedName>
    <definedName name="_kv620">#REF!</definedName>
    <definedName name="_kv621">#REF!</definedName>
    <definedName name="_kv622">#REF!</definedName>
    <definedName name="_kv623">#REF!</definedName>
    <definedName name="_kv629">#REF!</definedName>
    <definedName name="_kv63">#REF!</definedName>
    <definedName name="_kv7">#REF!</definedName>
    <definedName name="_kv700">#REF!</definedName>
    <definedName name="_lzb1">#REF!</definedName>
    <definedName name="_lzb11">#REF!</definedName>
    <definedName name="_lzb12">#REF!</definedName>
    <definedName name="_lzb13">#REF!</definedName>
    <definedName name="_lzb14">#REF!</definedName>
    <definedName name="_lzb2">#REF!</definedName>
    <definedName name="_lzb21">#REF!</definedName>
    <definedName name="_lzb22">#REF!</definedName>
    <definedName name="_lzb23">#REF!</definedName>
    <definedName name="_lzb3">#REF!</definedName>
    <definedName name="_lzb31">#REF!</definedName>
    <definedName name="_lzb311">#REF!</definedName>
    <definedName name="_lzb32">#REF!</definedName>
    <definedName name="_lzb321">#REF!</definedName>
    <definedName name="_lzb322">#REF!</definedName>
    <definedName name="_lzb323">#REF!</definedName>
    <definedName name="_lzb324">#REF!</definedName>
    <definedName name="_lzb325">#REF!</definedName>
    <definedName name="_lzb326">#REF!</definedName>
    <definedName name="_lzb327">#REF!</definedName>
    <definedName name="_lzb329">#REF!</definedName>
    <definedName name="_lzb33">#REF!</definedName>
    <definedName name="_lzb331">#REF!</definedName>
    <definedName name="_lzb332">#REF!</definedName>
    <definedName name="_lzb333">#REF!</definedName>
    <definedName name="_lzb334">#REF!</definedName>
    <definedName name="_lzb335">#REF!</definedName>
    <definedName name="_lzb336">#REF!</definedName>
    <definedName name="_lzb337">#REF!</definedName>
    <definedName name="_lzb338">#REF!</definedName>
    <definedName name="_lzb339">#REF!</definedName>
    <definedName name="_lzb34">#REF!</definedName>
    <definedName name="_lzb341">#REF!</definedName>
    <definedName name="_lzb342">#REF!</definedName>
    <definedName name="_lzb349">#REF!</definedName>
    <definedName name="_lzb35">#REF!</definedName>
    <definedName name="_lzb351">#REF!</definedName>
    <definedName name="_lzb352">#REF!</definedName>
    <definedName name="_lzb353">#REF!</definedName>
    <definedName name="_lzb354">#REF!</definedName>
    <definedName name="_lzb355">#REF!</definedName>
    <definedName name="_lzb4">#REF!</definedName>
    <definedName name="_lzb41">#REF!</definedName>
    <definedName name="_lzb42">#REF!</definedName>
    <definedName name="_lzb43">#REF!</definedName>
    <definedName name="_lzb44">#REF!</definedName>
    <definedName name="_lzb45">#REF!</definedName>
    <definedName name="_lzb49">#REF!</definedName>
    <definedName name="_lzb5">#REF!</definedName>
    <definedName name="_lzb51">#REF!</definedName>
    <definedName name="_lzb52">#REF!</definedName>
    <definedName name="_lzb53">#REF!</definedName>
    <definedName name="_lzb531">#REF!</definedName>
    <definedName name="_lzb532">#REF!</definedName>
    <definedName name="_lzb533">#REF!</definedName>
    <definedName name="_lzb534">#REF!</definedName>
    <definedName name="_lzb535">#REF!</definedName>
    <definedName name="_lzb536">#REF!</definedName>
    <definedName name="_lzb537">#REF!</definedName>
    <definedName name="_lzb538">#REF!</definedName>
    <definedName name="_lzb539">#REF!</definedName>
    <definedName name="_lzb54">#REF!</definedName>
    <definedName name="_lzb55">#REF!</definedName>
    <definedName name="_lzb56">#REF!</definedName>
    <definedName name="_lzb57">#REF!</definedName>
    <definedName name="_lzb58">#REF!</definedName>
    <definedName name="_lzb59">#REF!</definedName>
    <definedName name="_lzb6">#REF!</definedName>
    <definedName name="_lzb61">#REF!</definedName>
    <definedName name="_lzb62">#REF!</definedName>
    <definedName name="_lzb63">#REF!</definedName>
    <definedName name="_lzb7">#REF!</definedName>
    <definedName name="_xy1">#REF!</definedName>
    <definedName name="_xy2">#REF!</definedName>
    <definedName name="_xy3">#REF!</definedName>
    <definedName name="_xy4">#REF!</definedName>
    <definedName name="_xy5">#REF!</definedName>
    <definedName name="_xy6">#REF!</definedName>
    <definedName name="_xy7">#REF!</definedName>
    <definedName name="_xy8">#REF!</definedName>
    <definedName name="AFLII">#REF!</definedName>
    <definedName name="anrech.kost">#REF!</definedName>
    <definedName name="BELIII">#REF!</definedName>
    <definedName name="datum">#REF!</definedName>
    <definedName name="differenz">#REF!</definedName>
    <definedName name="_xlnm.Print_Area" localSheetId="8">Anleitung!$A$1:$H$12</definedName>
    <definedName name="_xlnm.Print_Area" localSheetId="5">Brandschutz_MUSTER!$A$1:$H$64</definedName>
    <definedName name="_xlnm.Print_Area" localSheetId="3">FA_MUSTER!$A$1:$H$59</definedName>
    <definedName name="_xlnm.Print_Area" localSheetId="0">Geotechnik!$A$1:$L$152</definedName>
    <definedName name="_xlnm.Print_Area" localSheetId="7">GPL_MUSTER!$A$1:$H$84</definedName>
    <definedName name="_xlnm.Print_Area" localSheetId="11">HOAI_OPL!$A$1:$K$24</definedName>
    <definedName name="_xlnm.Print_Area" localSheetId="4">PS_MUSTER!$A$1:$E$55</definedName>
    <definedName name="_xlnm.Print_Area" localSheetId="6">SiGeKo_MUSTER!$A$1:$E$96</definedName>
    <definedName name="_xlnm.Print_Area" localSheetId="1">TA_MUSTER!$A$1:$H$187</definedName>
    <definedName name="_xlnm.Print_Area" localSheetId="2">TWP_MUSTER!$A$1:$H$56</definedName>
    <definedName name="_xlnm.Print_Area" localSheetId="9">'Vorlage Formblatt GT'!$A$1:$H$80</definedName>
    <definedName name="_xlnm.Print_Titles" localSheetId="8">Anleitung!$1:$4</definedName>
    <definedName name="_xlnm.Print_Titles" localSheetId="12">Bezüge!$1:$4</definedName>
    <definedName name="_xlnm.Print_Titles" localSheetId="5">Brandschutz_MUSTER!$1:$4</definedName>
    <definedName name="_xlnm.Print_Titles" localSheetId="3">FA_MUSTER!$1:$4</definedName>
    <definedName name="_xlnm.Print_Titles" localSheetId="0">Geotechnik!$1:$4</definedName>
    <definedName name="_xlnm.Print_Titles" localSheetId="4">PS_MUSTER!$1:$4</definedName>
    <definedName name="_xlnm.Print_Titles" localSheetId="6">SiGeKo_MUSTER!$1:$4</definedName>
    <definedName name="_xlnm.Print_Titles" localSheetId="1">TA_MUSTER!$1:$4</definedName>
    <definedName name="_xlnm.Print_Titles" localSheetId="2">TWP_MUSTER!$1:$4</definedName>
    <definedName name="_xlnm.Print_Titles" localSheetId="9">'Vorlage Formblatt GT'!$1:$4</definedName>
    <definedName name="ELTII" localSheetId="0">#REF!</definedName>
    <definedName name="ELTII" localSheetId="9">#REF!</definedName>
    <definedName name="ELTII">#REF!</definedName>
    <definedName name="ELTIII" localSheetId="0">#REF!</definedName>
    <definedName name="ELTIII" localSheetId="9">#REF!</definedName>
    <definedName name="ELTIII">#REF!</definedName>
    <definedName name="FIII" localSheetId="0">#REF!</definedName>
    <definedName name="FIII" localSheetId="9">#REF!</definedName>
    <definedName name="FIII">#REF!</definedName>
    <definedName name="gharch" localSheetId="0">#REF!</definedName>
    <definedName name="gharch" localSheetId="9">#REF!</definedName>
    <definedName name="gharch">#REF!</definedName>
    <definedName name="gharch1" localSheetId="0">#REF!</definedName>
    <definedName name="gharch1" localSheetId="9">#REF!</definedName>
    <definedName name="gharch1">#REF!</definedName>
    <definedName name="ghfass" localSheetId="0">#REF!</definedName>
    <definedName name="ghfass" localSheetId="9">#REF!</definedName>
    <definedName name="ghfass">#REF!</definedName>
    <definedName name="ghfrei" localSheetId="0">#REF!</definedName>
    <definedName name="ghfrei" localSheetId="9">#REF!</definedName>
    <definedName name="ghfrei">#REF!</definedName>
    <definedName name="ghfrei1" localSheetId="0">#REF!</definedName>
    <definedName name="ghfrei1" localSheetId="9">#REF!</definedName>
    <definedName name="ghfrei1">#REF!</definedName>
    <definedName name="GWAFII" localSheetId="0">#REF!</definedName>
    <definedName name="GWAFII" localSheetId="9">#REF!</definedName>
    <definedName name="GWAFII">#REF!</definedName>
    <definedName name="GWAII" localSheetId="0">#REF!</definedName>
    <definedName name="GWAII" localSheetId="9">#REF!</definedName>
    <definedName name="GWAII">#REF!</definedName>
    <definedName name="höchst" localSheetId="0">#REF!</definedName>
    <definedName name="höchst" localSheetId="9">#REF!</definedName>
    <definedName name="höchst">#REF!</definedName>
    <definedName name="honarch_a">#REF!</definedName>
    <definedName name="honta_a">#REF!</definedName>
    <definedName name="hontra_a">#REF!</definedName>
    <definedName name="ks1.11">#REF!</definedName>
    <definedName name="ks1.12">#REF!</definedName>
    <definedName name="kv31rest" localSheetId="0">#REF!</definedName>
    <definedName name="kv31rest" localSheetId="9">#REF!</definedName>
    <definedName name="kv31rest">#REF!</definedName>
    <definedName name="kv360b" localSheetId="0">#REF!</definedName>
    <definedName name="kv360b" localSheetId="9">#REF!</definedName>
    <definedName name="kv360b">#REF!</definedName>
    <definedName name="kv370b" localSheetId="0">#REF!</definedName>
    <definedName name="kv370b" localSheetId="9">#REF!</definedName>
    <definedName name="kv370b">#REF!</definedName>
    <definedName name="kv8_499">#REF!</definedName>
    <definedName name="kv9_499">#REF!</definedName>
    <definedName name="kvaußenwände">#REF!</definedName>
    <definedName name="kvdächer">#REF!</definedName>
    <definedName name="kvdecken">#REF!</definedName>
    <definedName name="kveinbauten">#REF!</definedName>
    <definedName name="kvfundament">#REF!</definedName>
    <definedName name="kvgrube">#REF!</definedName>
    <definedName name="kvinnenwände">#REF!</definedName>
    <definedName name="kvm">#REF!</definedName>
    <definedName name="kvsonstigebauko">#REF!</definedName>
    <definedName name="lstkvm">#REF!</definedName>
    <definedName name="lstvm">#REF!</definedName>
    <definedName name="lzb31rest">#REF!</definedName>
    <definedName name="lzb3rest">#REF!</definedName>
    <definedName name="lzbaußenwände">#REF!</definedName>
    <definedName name="lzbdächer">#REF!</definedName>
    <definedName name="lzbdecken">#REF!</definedName>
    <definedName name="lzbeinbauten">#REF!</definedName>
    <definedName name="lzbinnenwände">#REF!</definedName>
    <definedName name="lzbsonstgebäude">#REF!</definedName>
    <definedName name="NSPIII">#REF!</definedName>
    <definedName name="Print_Titles" localSheetId="8">Anleitung!$1:$4</definedName>
    <definedName name="Print_Titles" localSheetId="12">Bezüge!$1:$4</definedName>
    <definedName name="Print_Titles" localSheetId="5">Brandschutz_MUSTER!$1:$4</definedName>
    <definedName name="Print_Titles" localSheetId="3">FA_MUSTER!$1:$4</definedName>
    <definedName name="Print_Titles" localSheetId="0">Geotechnik!$1:$4</definedName>
    <definedName name="Print_Titles" localSheetId="6">SiGeKo_MUSTER!$1:$4</definedName>
    <definedName name="Print_Titles" localSheetId="1">TA_MUSTER!$1:$4</definedName>
    <definedName name="Print_Titles" localSheetId="2">TWP_MUSTER!$1:$4</definedName>
    <definedName name="Print_Titles" localSheetId="9">'Vorlage Formblatt GT'!$1:$4</definedName>
    <definedName name="proz">#REF!</definedName>
    <definedName name="SSII">#REF!</definedName>
    <definedName name="Umsatzsteuer">#REF!</definedName>
    <definedName name="WBR">#REF!</definedName>
    <definedName name="WBRII">#REF!</definedName>
    <definedName name="WBRIII">#REF!</definedName>
    <definedName name="Z_DFC1DE0A_148F_45E3_8E93_898764928493_.wvu.PrintTitles" localSheetId="4" hidden="1">PS_MUSTER!$1:$3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6" i="13" l="1"/>
  <c r="H11" i="13"/>
  <c r="B145" i="13" l="1"/>
  <c r="H141" i="13"/>
  <c r="B147" i="13"/>
  <c r="B144" i="13"/>
  <c r="B143" i="13"/>
  <c r="B142" i="13"/>
  <c r="B141" i="13"/>
  <c r="B139" i="13"/>
  <c r="B138" i="13"/>
  <c r="B137" i="13"/>
  <c r="B136" i="13"/>
  <c r="B135" i="13"/>
  <c r="H59" i="13"/>
  <c r="H60" i="13" s="1"/>
  <c r="F31" i="13"/>
  <c r="F26" i="13"/>
  <c r="H26" i="13" s="1"/>
  <c r="H46" i="13"/>
  <c r="H45" i="13"/>
  <c r="H44" i="13"/>
  <c r="H42" i="13"/>
  <c r="H41" i="13"/>
  <c r="H40" i="13"/>
  <c r="H39" i="13"/>
  <c r="H38" i="13"/>
  <c r="H37" i="13"/>
  <c r="H36" i="13"/>
  <c r="H35" i="13"/>
  <c r="H33" i="13"/>
  <c r="H32" i="13"/>
  <c r="H31" i="13"/>
  <c r="H30" i="13"/>
  <c r="H28" i="13"/>
  <c r="H27" i="13"/>
  <c r="H25" i="13"/>
  <c r="H24" i="13"/>
  <c r="H18" i="13"/>
  <c r="H67" i="13"/>
  <c r="H81" i="13"/>
  <c r="H107" i="13"/>
  <c r="H109" i="13" s="1"/>
  <c r="H110" i="13" s="1"/>
  <c r="H82" i="13"/>
  <c r="L65" i="13"/>
  <c r="K65" i="13"/>
  <c r="J65" i="13"/>
  <c r="L64" i="13"/>
  <c r="K64" i="13"/>
  <c r="J64" i="13"/>
  <c r="L63" i="13"/>
  <c r="K63" i="13"/>
  <c r="J63" i="13"/>
  <c r="H144" i="13" l="1"/>
  <c r="H139" i="13"/>
  <c r="H47" i="13"/>
  <c r="H137" i="13" s="1"/>
  <c r="H20" i="13"/>
  <c r="H73" i="13"/>
  <c r="H129" i="13"/>
  <c r="H126" i="13"/>
  <c r="H123" i="13"/>
  <c r="H120" i="13"/>
  <c r="H117" i="13"/>
  <c r="H48" i="13" l="1"/>
  <c r="H21" i="13"/>
  <c r="H136" i="13"/>
  <c r="H132" i="13"/>
  <c r="H133" i="13" s="1"/>
  <c r="H53" i="13"/>
  <c r="H100" i="13"/>
  <c r="H101" i="13"/>
  <c r="H99" i="13"/>
  <c r="H91" i="13"/>
  <c r="H92" i="13"/>
  <c r="H93" i="13"/>
  <c r="H94" i="13"/>
  <c r="H95" i="13"/>
  <c r="H96" i="13"/>
  <c r="H97" i="13"/>
  <c r="H90" i="13"/>
  <c r="H86" i="13"/>
  <c r="H87" i="13"/>
  <c r="H88" i="13"/>
  <c r="H85" i="13"/>
  <c r="H80" i="13"/>
  <c r="H83" i="13"/>
  <c r="H79" i="13"/>
  <c r="H147" i="13" l="1"/>
  <c r="H55" i="13"/>
  <c r="H138" i="13" s="1"/>
  <c r="H113" i="13"/>
  <c r="H114" i="13" l="1"/>
  <c r="H145" i="13"/>
  <c r="H56" i="13"/>
  <c r="H102" i="13"/>
  <c r="H143" i="13" s="1"/>
  <c r="H57" i="23"/>
  <c r="H67" i="23" s="1"/>
  <c r="H52" i="23"/>
  <c r="H51" i="23"/>
  <c r="H50" i="23"/>
  <c r="H49" i="23"/>
  <c r="H48" i="23"/>
  <c r="H47" i="23"/>
  <c r="H46" i="23"/>
  <c r="H45" i="23"/>
  <c r="H44" i="23"/>
  <c r="H43" i="23"/>
  <c r="H42" i="23"/>
  <c r="H53" i="23" s="1"/>
  <c r="H66" i="23" s="1"/>
  <c r="G33" i="23"/>
  <c r="F21" i="23" a="1"/>
  <c r="F21" i="23" s="1"/>
  <c r="H21" i="23" s="1"/>
  <c r="F20" i="23"/>
  <c r="F19" i="23" a="1"/>
  <c r="F19" i="23" s="1"/>
  <c r="H19" i="23" s="1"/>
  <c r="G17" i="23" a="1"/>
  <c r="G17" i="23" s="1"/>
  <c r="F17" i="23" a="1"/>
  <c r="F17" i="23" s="1"/>
  <c r="H17" i="23" s="1"/>
  <c r="G16" i="23"/>
  <c r="F16" i="23"/>
  <c r="G15" i="23" a="1"/>
  <c r="G15" i="23" s="1"/>
  <c r="F15" i="23" a="1"/>
  <c r="F15" i="23" s="1"/>
  <c r="H15" i="23" s="1"/>
  <c r="H16" i="23" s="1"/>
  <c r="H23" i="23" s="1"/>
  <c r="H103" i="13" l="1"/>
  <c r="H75" i="13"/>
  <c r="H142" i="13" s="1"/>
  <c r="H146" i="13" s="1"/>
  <c r="H20" i="23"/>
  <c r="H25" i="23" s="1"/>
  <c r="H24" i="23" s="1"/>
  <c r="J32" i="23"/>
  <c r="H32" i="23" s="1"/>
  <c r="J31" i="23"/>
  <c r="H31" i="23" s="1"/>
  <c r="J30" i="23"/>
  <c r="H30" i="23" s="1"/>
  <c r="H33" i="23" s="1"/>
  <c r="H76" i="13" l="1"/>
  <c r="K31" i="23"/>
  <c r="K32" i="23"/>
  <c r="K30" i="23"/>
  <c r="H36" i="23"/>
  <c r="H35" i="23"/>
  <c r="L31" i="23"/>
  <c r="L32" i="23"/>
  <c r="L30" i="23"/>
  <c r="H37" i="23" l="1"/>
  <c r="H65" i="23" s="1"/>
  <c r="H62" i="23"/>
  <c r="H68" i="23" s="1"/>
  <c r="H69" i="23" s="1"/>
  <c r="L8" i="13" l="1"/>
  <c r="L10" i="13"/>
  <c r="L9" i="13"/>
  <c r="J10" i="13" l="1"/>
  <c r="J9" i="13"/>
  <c r="J8" i="13"/>
  <c r="K9" i="13" l="1"/>
  <c r="K8" i="13"/>
  <c r="K10" i="13"/>
  <c r="H52" i="20" l="1"/>
  <c r="H51" i="20"/>
  <c r="H50" i="20"/>
  <c r="H49" i="20"/>
  <c r="H48" i="20"/>
  <c r="H47" i="20"/>
  <c r="H46" i="20"/>
  <c r="H45" i="20"/>
  <c r="H44" i="20"/>
  <c r="H47" i="12"/>
  <c r="H71" i="20"/>
  <c r="H62" i="20"/>
  <c r="H40" i="20"/>
  <c r="G53" i="20"/>
  <c r="H53" i="20" l="1"/>
  <c r="H55" i="20" l="1"/>
  <c r="H56" i="20"/>
  <c r="G31" i="20"/>
  <c r="H30" i="20"/>
  <c r="H29" i="20"/>
  <c r="H28" i="20"/>
  <c r="H27" i="20"/>
  <c r="H26" i="20"/>
  <c r="H25" i="20"/>
  <c r="H24" i="20"/>
  <c r="H23" i="20"/>
  <c r="H22" i="20"/>
  <c r="A3" i="20"/>
  <c r="H57" i="20" l="1"/>
  <c r="H31" i="20"/>
  <c r="H25" i="12"/>
  <c r="H155" i="14"/>
  <c r="H154" i="14"/>
  <c r="H153" i="14"/>
  <c r="H152" i="14"/>
  <c r="H151" i="14"/>
  <c r="H150" i="14"/>
  <c r="H149" i="14"/>
  <c r="H148" i="14"/>
  <c r="H147" i="14"/>
  <c r="H139" i="14"/>
  <c r="H138" i="14"/>
  <c r="H137" i="14"/>
  <c r="H136" i="14"/>
  <c r="H135" i="14"/>
  <c r="H134" i="14"/>
  <c r="H133" i="14"/>
  <c r="H132" i="14"/>
  <c r="H131" i="14"/>
  <c r="H123" i="14"/>
  <c r="H122" i="14"/>
  <c r="H121" i="14"/>
  <c r="H120" i="14"/>
  <c r="H119" i="14"/>
  <c r="H118" i="14"/>
  <c r="H117" i="14"/>
  <c r="H116" i="14"/>
  <c r="H115" i="14"/>
  <c r="H107" i="14"/>
  <c r="H106" i="14"/>
  <c r="H105" i="14"/>
  <c r="H104" i="14"/>
  <c r="H103" i="14"/>
  <c r="H102" i="14"/>
  <c r="H101" i="14"/>
  <c r="H100" i="14"/>
  <c r="H99" i="14"/>
  <c r="H91" i="14"/>
  <c r="H90" i="14"/>
  <c r="H89" i="14"/>
  <c r="H88" i="14"/>
  <c r="H87" i="14"/>
  <c r="H86" i="14"/>
  <c r="H85" i="14"/>
  <c r="H84" i="14"/>
  <c r="H83" i="14"/>
  <c r="H75" i="14"/>
  <c r="H74" i="14"/>
  <c r="H73" i="14"/>
  <c r="H72" i="14"/>
  <c r="H71" i="14"/>
  <c r="H70" i="14"/>
  <c r="H69" i="14"/>
  <c r="H68" i="14"/>
  <c r="H67" i="14"/>
  <c r="H59" i="14"/>
  <c r="H58" i="14"/>
  <c r="H57" i="14"/>
  <c r="H56" i="14"/>
  <c r="H55" i="14"/>
  <c r="H54" i="14"/>
  <c r="H53" i="14"/>
  <c r="H52" i="14"/>
  <c r="H51" i="14"/>
  <c r="E33" i="16"/>
  <c r="E42" i="16" s="1"/>
  <c r="H37" i="11"/>
  <c r="H174" i="14"/>
  <c r="H165" i="14"/>
  <c r="E23" i="16"/>
  <c r="E22" i="16"/>
  <c r="E21" i="16"/>
  <c r="E20" i="16"/>
  <c r="E19" i="16"/>
  <c r="A3" i="16"/>
  <c r="H34" i="20" l="1"/>
  <c r="H35" i="20" s="1"/>
  <c r="H70" i="20" s="1"/>
  <c r="H67" i="20" s="1"/>
  <c r="H33" i="20"/>
  <c r="E24" i="16"/>
  <c r="D24" i="16"/>
  <c r="E26" i="16" l="1"/>
  <c r="E27" i="16"/>
  <c r="E28" i="16" l="1"/>
  <c r="E41" i="16" s="1"/>
  <c r="E38" i="16" s="1"/>
  <c r="E43" i="16" l="1"/>
  <c r="E44" i="16" s="1"/>
  <c r="A3" i="15"/>
  <c r="E89" i="15"/>
  <c r="E81" i="15"/>
  <c r="E80" i="15"/>
  <c r="E79" i="15"/>
  <c r="E78" i="15"/>
  <c r="E77" i="15"/>
  <c r="E74" i="15"/>
  <c r="E90" i="15" s="1"/>
  <c r="E52" i="15"/>
  <c r="E88" i="15" s="1"/>
  <c r="E44" i="15"/>
  <c r="E87" i="15" s="1"/>
  <c r="E33" i="15"/>
  <c r="E86" i="15" s="1"/>
  <c r="E24" i="15"/>
  <c r="E85" i="15" s="1"/>
  <c r="E82" i="15" l="1"/>
  <c r="E91" i="15" s="1"/>
  <c r="E92" i="15" s="1"/>
  <c r="A3" i="14" l="1"/>
  <c r="G156" i="14"/>
  <c r="G140" i="14"/>
  <c r="G124" i="14"/>
  <c r="G108" i="14"/>
  <c r="G92" i="14"/>
  <c r="G76" i="14"/>
  <c r="G60" i="14"/>
  <c r="G44" i="14"/>
  <c r="H43" i="14"/>
  <c r="H42" i="14"/>
  <c r="H41" i="14"/>
  <c r="H40" i="14"/>
  <c r="H39" i="14"/>
  <c r="H38" i="14"/>
  <c r="H37" i="14"/>
  <c r="H36" i="14"/>
  <c r="H35" i="14"/>
  <c r="H124" i="14" l="1"/>
  <c r="H92" i="14"/>
  <c r="H95" i="14" s="1"/>
  <c r="H108" i="14"/>
  <c r="H110" i="14" s="1"/>
  <c r="H156" i="14"/>
  <c r="H159" i="14" s="1"/>
  <c r="H44" i="14"/>
  <c r="H76" i="14"/>
  <c r="H78" i="14" s="1"/>
  <c r="H140" i="14"/>
  <c r="H143" i="14" s="1"/>
  <c r="H60" i="14"/>
  <c r="H62" i="14" s="1"/>
  <c r="H127" i="14"/>
  <c r="H126" i="14"/>
  <c r="H47" i="14"/>
  <c r="H46" i="14"/>
  <c r="H63" i="14" l="1"/>
  <c r="H142" i="14"/>
  <c r="H144" i="14" s="1"/>
  <c r="H48" i="14"/>
  <c r="H158" i="14"/>
  <c r="H160" i="14" s="1"/>
  <c r="H173" i="14" s="1"/>
  <c r="H128" i="14"/>
  <c r="H94" i="14"/>
  <c r="H96" i="14" s="1"/>
  <c r="H79" i="14"/>
  <c r="H80" i="14" s="1"/>
  <c r="H111" i="14"/>
  <c r="H112" i="14" s="1"/>
  <c r="H64" i="14"/>
  <c r="H170" i="14" l="1"/>
  <c r="H175" i="14" s="1"/>
  <c r="H176" i="14" s="1"/>
  <c r="A3" i="12" l="1"/>
  <c r="H42" i="12"/>
  <c r="H51" i="12" s="1"/>
  <c r="G33" i="12"/>
  <c r="H17" i="12"/>
  <c r="H28" i="12" l="1"/>
  <c r="H26" i="12"/>
  <c r="H32" i="12"/>
  <c r="H31" i="12"/>
  <c r="H29" i="12"/>
  <c r="H27" i="12"/>
  <c r="H30" i="12"/>
  <c r="H33" i="12" l="1"/>
  <c r="H36" i="12" l="1"/>
  <c r="H35" i="12"/>
  <c r="H37" i="12" l="1"/>
  <c r="H50" i="12" s="1"/>
  <c r="H52" i="12" s="1"/>
  <c r="H53" i="12" s="1"/>
  <c r="A3" i="11" l="1"/>
  <c r="H46" i="11"/>
  <c r="G28" i="11"/>
  <c r="H27" i="11"/>
  <c r="H26" i="11"/>
  <c r="H25" i="11"/>
  <c r="H24" i="11"/>
  <c r="H23" i="11"/>
  <c r="H22" i="11"/>
  <c r="H21" i="11"/>
  <c r="H20" i="11"/>
  <c r="H19" i="11"/>
  <c r="H28" i="11" l="1"/>
  <c r="H31" i="11" s="1"/>
  <c r="H30" i="11" l="1"/>
  <c r="H32" i="11" s="1"/>
  <c r="H45" i="11" s="1"/>
  <c r="H42" i="11" s="1"/>
  <c r="H47" i="11" s="1"/>
  <c r="H48" i="11" s="1"/>
  <c r="A3" i="10" l="1"/>
  <c r="H34" i="10"/>
  <c r="H43" i="10" s="1"/>
  <c r="G25" i="10"/>
  <c r="H24" i="10"/>
  <c r="H23" i="10"/>
  <c r="H22" i="10"/>
  <c r="H21" i="10"/>
  <c r="H20" i="10"/>
  <c r="H19" i="10"/>
  <c r="H25" i="10" l="1"/>
  <c r="H28" i="10"/>
  <c r="H27" i="10"/>
  <c r="H29" i="10" s="1"/>
  <c r="H42" i="10" s="1"/>
  <c r="H39" i="10" l="1"/>
  <c r="H44" i="10" s="1"/>
  <c r="H45" i="10" s="1"/>
  <c r="H72" i="20"/>
  <c r="H73" i="20" s="1"/>
  <c r="H135" i="13"/>
  <c r="H140" i="13" s="1"/>
  <c r="H12" i="13"/>
  <c r="H149" i="13" l="1"/>
  <c r="H148" i="13"/>
  <c r="H150" i="13" s="1"/>
  <c r="H151" i="13" s="1"/>
  <c r="H152"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Servaty, Nadine</author>
  </authors>
  <commentList>
    <comment ref="H2" authorId="0" shapeId="0" xr:uid="{00000000-0006-0000-0100-000001000000}">
      <text>
        <r>
          <rPr>
            <sz val="9"/>
            <color indexed="81"/>
            <rFont val="Segoe UI"/>
            <family val="2"/>
          </rPr>
          <t>Abschließend bitte Zellenbezüge überprüfen, rote Schrift in Anthrazit ändern und Datei sperren (s. Anleitung).</t>
        </r>
      </text>
    </comment>
    <comment ref="B32" authorId="0" shapeId="0" xr:uid="{00000000-0006-0000-0100-000002000000}">
      <text>
        <r>
          <rPr>
            <sz val="9"/>
            <color indexed="81"/>
            <rFont val="Segoe UI"/>
            <family val="2"/>
          </rPr>
          <t>Nach Bedarf einzelne Anlagengruppen löschen.</t>
        </r>
      </text>
    </comment>
    <comment ref="B162" authorId="0" shapeId="0" xr:uid="{00000000-0006-0000-0100-000003000000}">
      <text>
        <r>
          <rPr>
            <sz val="9"/>
            <color indexed="81"/>
            <rFont val="Segoe UI"/>
            <family val="2"/>
          </rPr>
          <t>Nach Bedarf vervielfältigen oder löschen.</t>
        </r>
      </text>
    </comment>
    <comment ref="B174" authorId="0" shapeId="0" xr:uid="{00000000-0006-0000-0100-000004000000}">
      <text>
        <r>
          <rPr>
            <sz val="9"/>
            <color indexed="81"/>
            <rFont val="Segoe UI"/>
            <family val="2"/>
          </rPr>
          <t>Wenn keine BL anfallen, bitte Zeile entfernen.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Servaty, Nadine</author>
  </authors>
  <commentList>
    <comment ref="H2" authorId="0" shapeId="0" xr:uid="{00000000-0006-0000-0200-000001000000}">
      <text>
        <r>
          <rPr>
            <sz val="9"/>
            <color indexed="81"/>
            <rFont val="Segoe UI"/>
            <family val="2"/>
          </rPr>
          <t>Abschließend bitte Zellenbezüge überprüfen, rote Schrift in Anthrazit ändern und Datei sperren (s. Anleitung).</t>
        </r>
      </text>
    </comment>
    <comment ref="B31" authorId="0" shapeId="0" xr:uid="{00000000-0006-0000-0200-000002000000}">
      <text>
        <r>
          <rPr>
            <sz val="9"/>
            <color indexed="81"/>
            <rFont val="Segoe UI"/>
            <family val="2"/>
          </rPr>
          <t>Nach Bedarf vervielfältigen oder löschen.</t>
        </r>
      </text>
    </comment>
    <comment ref="B43" authorId="0" shapeId="0" xr:uid="{00000000-0006-0000-0200-000003000000}">
      <text>
        <r>
          <rPr>
            <sz val="9"/>
            <color indexed="81"/>
            <rFont val="Segoe UI"/>
            <family val="2"/>
          </rPr>
          <t>Wenn keine BL anfallen, bitte Zeile entfernen.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Servaty, Nadine</author>
  </authors>
  <commentList>
    <comment ref="H2" authorId="0" shapeId="0" xr:uid="{00000000-0006-0000-0300-000001000000}">
      <text>
        <r>
          <rPr>
            <sz val="9"/>
            <color indexed="81"/>
            <rFont val="Segoe UI"/>
            <family val="2"/>
          </rPr>
          <t>Abschließend bitte Zellenbezüge überprüfen, rote Schrift in Anthrazit ändern und Datei sperren (s. Anleitung).</t>
        </r>
      </text>
    </comment>
    <comment ref="B34" authorId="0" shapeId="0" xr:uid="{00000000-0006-0000-0300-000002000000}">
      <text>
        <r>
          <rPr>
            <sz val="9"/>
            <color indexed="81"/>
            <rFont val="Segoe UI"/>
            <family val="2"/>
          </rPr>
          <t>Nach Bedarf vervielfältigen oder löschen.</t>
        </r>
      </text>
    </comment>
    <comment ref="B46" authorId="0" shapeId="0" xr:uid="{00000000-0006-0000-0300-000003000000}">
      <text>
        <r>
          <rPr>
            <sz val="9"/>
            <color indexed="81"/>
            <rFont val="Segoe UI"/>
            <family val="2"/>
          </rPr>
          <t>Wenn keine BL anfallen, bitte Zeile entfernen.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Servaty, Nadine</author>
  </authors>
  <commentList>
    <comment ref="E2" authorId="0" shapeId="0" xr:uid="{00000000-0006-0000-0400-000001000000}">
      <text>
        <r>
          <rPr>
            <sz val="9"/>
            <color indexed="81"/>
            <rFont val="Segoe UI"/>
            <family val="2"/>
          </rPr>
          <t>Abschließend bitte Zellenbezüge überprüfen, rote Schrift in Anthrazit ändern und Datei sperren (s. Anleitung).</t>
        </r>
      </text>
    </comment>
    <comment ref="E30" authorId="0" shapeId="0" xr:uid="{00000000-0006-0000-0400-000002000000}">
      <text>
        <r>
          <rPr>
            <sz val="9"/>
            <color indexed="81"/>
            <rFont val="Segoe UI"/>
            <family val="2"/>
          </rPr>
          <t>Nach Bedarf vervielfältigen oder löschen.</t>
        </r>
      </text>
    </comment>
    <comment ref="B42" authorId="0" shapeId="0" xr:uid="{00000000-0006-0000-0400-000003000000}">
      <text>
        <r>
          <rPr>
            <sz val="9"/>
            <color indexed="81"/>
            <rFont val="Segoe UI"/>
            <family val="2"/>
          </rPr>
          <t>Wenn keine BL anfallen, bitte Zeile entfernen.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Servaty, Nadine</author>
  </authors>
  <commentList>
    <comment ref="H2" authorId="0" shapeId="0" xr:uid="{00000000-0006-0000-0500-000001000000}">
      <text>
        <r>
          <rPr>
            <sz val="9"/>
            <color indexed="81"/>
            <rFont val="Segoe UI"/>
            <family val="2"/>
          </rPr>
          <t>Abschließend bitte Zellenbezüge überprüfen, rote Schrift in Anthrazit ändern und Datei sperren (s. Anleitung).</t>
        </r>
      </text>
    </comment>
    <comment ref="B10" authorId="0" shapeId="0" xr:uid="{00000000-0006-0000-0500-000002000000}">
      <text>
        <r>
          <rPr>
            <sz val="9"/>
            <color indexed="81"/>
            <rFont val="Segoe UI"/>
            <family val="2"/>
          </rPr>
          <t>Bitte verfahrensspezifisch anpassen.</t>
        </r>
      </text>
    </comment>
    <comment ref="H24" authorId="0" shapeId="0" xr:uid="{00000000-0006-0000-0500-000003000000}">
      <text>
        <r>
          <rPr>
            <sz val="9"/>
            <color indexed="81"/>
            <rFont val="Segoe UI"/>
            <family val="2"/>
          </rPr>
          <t>Bitte verfahrensspezifisch anpassen.</t>
        </r>
      </text>
    </comment>
    <comment ref="B51" authorId="0" shapeId="0" xr:uid="{00000000-0006-0000-0500-000004000000}">
      <text>
        <r>
          <rPr>
            <sz val="9"/>
            <color indexed="81"/>
            <rFont val="Segoe UI"/>
            <family val="2"/>
          </rPr>
          <t>Wenn keine BL anfallen, bitte Zeile entfernen.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Servaty, Nadine</author>
  </authors>
  <commentList>
    <comment ref="E2" authorId="0" shapeId="0" xr:uid="{00000000-0006-0000-0600-000001000000}">
      <text>
        <r>
          <rPr>
            <sz val="9"/>
            <color indexed="81"/>
            <rFont val="Segoe UI"/>
            <family val="2"/>
          </rPr>
          <t>Abschließend bitte Zellenbezüge überprüfen, rote Schrift in Anthrazit ändern und Datei sperren (s. Anleitung).</t>
        </r>
      </text>
    </comment>
    <comment ref="B13" authorId="0" shapeId="0" xr:uid="{00000000-0006-0000-0600-000002000000}">
      <text>
        <r>
          <rPr>
            <sz val="9"/>
            <color indexed="81"/>
            <rFont val="Segoe UI"/>
            <family val="2"/>
          </rPr>
          <t>Bitte verfahrensspezifisch anpassen und ggf. einzelne Leistungen streichen/entfernen.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Servaty, Nadine</author>
  </authors>
  <commentList>
    <comment ref="H2" authorId="0" shapeId="0" xr:uid="{39A8FF58-4E6E-4E6C-B15E-A864CABAF5CC}">
      <text>
        <r>
          <rPr>
            <sz val="9"/>
            <color indexed="81"/>
            <rFont val="Segoe UI"/>
            <family val="2"/>
          </rPr>
          <t>Abschließend bitte Zellenbezüge überprüfen, rote Schrift in Anthrazit ändern und Datei sperren (s. Anleitung).</t>
        </r>
      </text>
    </comment>
    <comment ref="B37" authorId="0" shapeId="0" xr:uid="{00000000-0006-0000-0700-000002000000}">
      <text>
        <r>
          <rPr>
            <sz val="9"/>
            <color indexed="81"/>
            <rFont val="Segoe UI"/>
            <family val="2"/>
          </rPr>
          <t>Nach Bedarf vervielfältigen oder löschen.</t>
        </r>
      </text>
    </comment>
    <comment ref="B59" authorId="0" shapeId="0" xr:uid="{00000000-0006-0000-0700-000003000000}">
      <text>
        <r>
          <rPr>
            <sz val="9"/>
            <color indexed="81"/>
            <rFont val="Segoe UI"/>
            <family val="2"/>
          </rPr>
          <t>Nach Bedarf vervielfältigen oder löschen.</t>
        </r>
      </text>
    </comment>
    <comment ref="B71" authorId="0" shapeId="0" xr:uid="{00000000-0006-0000-0700-000004000000}">
      <text>
        <r>
          <rPr>
            <sz val="9"/>
            <color indexed="81"/>
            <rFont val="Segoe UI"/>
            <family val="2"/>
          </rPr>
          <t>Wenn keine BL anfallen, bitte Zeile entfernen.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<sst xmlns="http://schemas.openxmlformats.org/spreadsheetml/2006/main" count="1547" uniqueCount="515">
  <si>
    <t>Für das Angebot sind die gelb markierten Zellen auszufüllen. Sämtliche Honorare sind in Netto-Preisen ohne Umsatzsteuer anzugeben.</t>
  </si>
  <si>
    <t>Vertragsgrundlage</t>
  </si>
  <si>
    <t>2</t>
  </si>
  <si>
    <t>1</t>
  </si>
  <si>
    <t>Bieter</t>
  </si>
  <si>
    <t>3</t>
  </si>
  <si>
    <t>4</t>
  </si>
  <si>
    <t>5</t>
  </si>
  <si>
    <t>5.1</t>
  </si>
  <si>
    <t>6</t>
  </si>
  <si>
    <t>7</t>
  </si>
  <si>
    <t>Zusammenstellung Honorar</t>
  </si>
  <si>
    <r>
      <t xml:space="preserve">Gesamthonorar </t>
    </r>
    <r>
      <rPr>
        <sz val="9"/>
        <color theme="1"/>
        <rFont val="Arial"/>
        <family val="2"/>
      </rPr>
      <t>(netto)</t>
    </r>
  </si>
  <si>
    <t>3.1</t>
  </si>
  <si>
    <t>HZ</t>
  </si>
  <si>
    <t>4.1</t>
  </si>
  <si>
    <t>Nr. 6</t>
  </si>
  <si>
    <t>7.1</t>
  </si>
  <si>
    <t>6.1</t>
  </si>
  <si>
    <t>Menge</t>
  </si>
  <si>
    <t>GP (€ netto)</t>
  </si>
  <si>
    <t>5.2</t>
  </si>
  <si>
    <t>6.2</t>
  </si>
  <si>
    <t>4.2</t>
  </si>
  <si>
    <t>4.3</t>
  </si>
  <si>
    <t xml:space="preserve">Der Bieter erklärt sich mit den vorstehenden Festlegungen einverstanden. </t>
  </si>
  <si>
    <t>5.3</t>
  </si>
  <si>
    <t>5.4</t>
  </si>
  <si>
    <t>5.5</t>
  </si>
  <si>
    <t>zum Nachweis auf Stundenbasis</t>
  </si>
  <si>
    <t>Nr. 5</t>
  </si>
  <si>
    <r>
      <t xml:space="preserve">Ort, Datum, Name </t>
    </r>
    <r>
      <rPr>
        <i/>
        <sz val="9"/>
        <color theme="1"/>
        <rFont val="Arial"/>
        <family val="2"/>
      </rPr>
      <t>(der bevollmächtigten Vertretung)</t>
    </r>
  </si>
  <si>
    <t>Leistungen nach Zeitaufwand (OPTIONAL)</t>
  </si>
  <si>
    <t>3.2</t>
  </si>
  <si>
    <t>4.4</t>
  </si>
  <si>
    <t>5.6</t>
  </si>
  <si>
    <t>8</t>
  </si>
  <si>
    <t>8.1</t>
  </si>
  <si>
    <t>9</t>
  </si>
  <si>
    <t>9.1</t>
  </si>
  <si>
    <t>Nr. 7</t>
  </si>
  <si>
    <t>10</t>
  </si>
  <si>
    <t>IV</t>
  </si>
  <si>
    <t>Nebenkosten</t>
  </si>
  <si>
    <t>Vervielfältigungen, die nicht zum geschäftsüblichen Gebrauch innerhalb des Projektes zu erstellen sind, werden gesondert vergütet; Planvervielfältigungen = max. 5-fach</t>
  </si>
  <si>
    <t>HOAI 2021</t>
  </si>
  <si>
    <r>
      <t xml:space="preserve">Anrechenbare Kosten </t>
    </r>
    <r>
      <rPr>
        <i/>
        <sz val="9"/>
        <color theme="1"/>
        <rFont val="Arial"/>
        <family val="2"/>
      </rPr>
      <t>(vorläufig)</t>
    </r>
  </si>
  <si>
    <t>"Fachplanung Tragwerksplanung" gem. §50 HOAI</t>
  </si>
  <si>
    <t>Leistungen des Bieters</t>
  </si>
  <si>
    <t>Satz</t>
  </si>
  <si>
    <t>"Fachplanung Tragwerksplanung" gem. §52 HOAI</t>
  </si>
  <si>
    <t>III</t>
  </si>
  <si>
    <t>Mittelsatz</t>
  </si>
  <si>
    <t>Leistungsumfang</t>
  </si>
  <si>
    <t>Angebotsgrundlage sind die Grundleistungen des Leistungsbildes gem. HOAI 2021. Die Grundleistungen der jeweiligen Leistungsphasen sind zu folgenden Teilleistungssätzen anzubieten:</t>
  </si>
  <si>
    <t>"Fachplanung Tragwerksplanung" gem. §51 HOAI</t>
  </si>
  <si>
    <t>Grundleistungen</t>
  </si>
  <si>
    <t>Grundlagenermittlung</t>
  </si>
  <si>
    <t>Stufe 1</t>
  </si>
  <si>
    <t>LPH 1</t>
  </si>
  <si>
    <t>Vorplanung</t>
  </si>
  <si>
    <t>LPH 2</t>
  </si>
  <si>
    <t>Entwurfsplanung</t>
  </si>
  <si>
    <t>LPH 3</t>
  </si>
  <si>
    <t>Genehmigungsplanung</t>
  </si>
  <si>
    <t>LPH 4</t>
  </si>
  <si>
    <t>Ausführungsplanung</t>
  </si>
  <si>
    <t>Stufe 2</t>
  </si>
  <si>
    <t>LPH 5</t>
  </si>
  <si>
    <t>Vorbereitung der Vergabe</t>
  </si>
  <si>
    <t>LPH 6</t>
  </si>
  <si>
    <r>
      <t xml:space="preserve">Zwischensumme </t>
    </r>
    <r>
      <rPr>
        <sz val="9"/>
        <color theme="1"/>
        <rFont val="Arial"/>
        <family val="2"/>
      </rPr>
      <t>(gesamt, netto ohne Nachlass / Zuschlag)</t>
    </r>
  </si>
  <si>
    <r>
      <t xml:space="preserve">Nachlass (in %) - </t>
    </r>
    <r>
      <rPr>
        <u/>
        <sz val="9"/>
        <color theme="1"/>
        <rFont val="Arial"/>
        <family val="2"/>
      </rPr>
      <t>ausschließlich positive Werte</t>
    </r>
  </si>
  <si>
    <r>
      <t xml:space="preserve">Zuschlag (in %) - </t>
    </r>
    <r>
      <rPr>
        <u/>
        <sz val="9"/>
        <color theme="1"/>
        <rFont val="Arial"/>
        <family val="2"/>
      </rPr>
      <t>ausschließlich positive Werte</t>
    </r>
  </si>
  <si>
    <r>
      <t>Summe Honorar Grundleistungen</t>
    </r>
    <r>
      <rPr>
        <sz val="9"/>
        <color theme="1"/>
        <rFont val="Arial"/>
        <family val="2"/>
      </rPr>
      <t xml:space="preserve"> (gesamt, netto inkl. Nachlass / Zuschlag)</t>
    </r>
  </si>
  <si>
    <t>Besondere Leistungen</t>
  </si>
  <si>
    <t>LPH 8</t>
  </si>
  <si>
    <t>Summe Besondere Leistungen</t>
  </si>
  <si>
    <t>Summe Nebenkosten</t>
  </si>
  <si>
    <t>8.2</t>
  </si>
  <si>
    <t>8.3</t>
  </si>
  <si>
    <t>Leistungen nach Zeitaufwand</t>
  </si>
  <si>
    <t>Auftragnehmer/in</t>
  </si>
  <si>
    <t>€ / h</t>
  </si>
  <si>
    <t>9.2</t>
  </si>
  <si>
    <t>Projektleiter/in</t>
  </si>
  <si>
    <t>9.3</t>
  </si>
  <si>
    <t>stellv. Projektleiter/in</t>
  </si>
  <si>
    <t>9.4</t>
  </si>
  <si>
    <t>Mitarbeiter/in (Dipl.-Ing. oder vergleichbar)</t>
  </si>
  <si>
    <t>9.5</t>
  </si>
  <si>
    <t>techn. Zeichner/in oder sonstige Mitarbeiter/in</t>
  </si>
  <si>
    <t xml:space="preserve">Das Honorarformblatt richtet sich nach den Neuerungen der HOAI 2021. Die Anpassungen sehen u.a. den Entfall der Honorarsätze vor. Demzufolge werden keine verbindlichen preisrechtlichen Vorgaben mehr gemacht. Gemäß §1 Abs. 1 HOAI 2021 können die Regelungen der Verordnung zum Zwecke der Honorarberechnung einer Honorarermittlung zugrunde gelegt werden und weiterhin als Grundlagen für die Berechnung von Honoraren für die erfassten Leistungen genutzt werden. 
Die nachfolgend aufgeführte Honorarzone entspricht der Einschätzung des Schwierigkeitsgrades der Leistungen seitens des Auftraggebers. Der Bieter ist in seiner Bewertung frei und kann ein von den gewählten Vorgaben abweichendes Honorar angeben. Es ist dem Bieter möglich einen prozentualen Zuschlag bzw. Nachlass auf die angebotenen Leistungen zu gewähren. Dieser gilt ohne Bedingungen. Sollte kein Zuschlag bzw. Nachlass vorgesehen sein, ist dieser mit 0% anzugeben. Der mittels der angegebenen Prozentsätze erwartete Leistungsumfang bleibt davon jedoch unberührt und ist vertraglich geschuldet. </t>
  </si>
  <si>
    <r>
      <t xml:space="preserve">Anlage 04_Honorarformblatt "(Erst-)Angebot" − </t>
    </r>
    <r>
      <rPr>
        <b/>
        <sz val="9"/>
        <color theme="7"/>
        <rFont val="Arial"/>
        <family val="2"/>
      </rPr>
      <t>MUSTER</t>
    </r>
  </si>
  <si>
    <t xml:space="preserve">Das Honorarformblatt richtet sich nach den Neuerungen der HOAI 2021. Die Anpassungen sehen u.a. den Entfall der Honorarsätze vor. Demzufolge werden keine verbindlichen preisrechtlichen Vorgaben mehr gemacht. Gemäß §1 Abs. 1 HOAI 2021 können die Regelungen der Verordnung zum Zwecke der Honorarberechnung einer Honorarermittlung zugrunde gelegt werden und weiterhin als Grundlagen für die Berechnung von Honoraren für die erfassten Leistungen genutzt werden. 
Die nachfolgend aufgeführte Honorarzone entspricht der Einschätzung des Schwierigkeitsgrades der Leistungen seitens des Auftraggebers. Der Bieter ist in seiner Bewertung frei und kann ein von den gewählten Vorgaben abweichendes Honorar angeben. Es ist dem Bieter möglich einen prozentualen Zuschlag bzw. Nachlass auf die angebotenen Leistungen zu gewähren. Dieser gilt ohne Bedingungen. Sollte kein Zuschlag bzw. Nachlass vorgesehen sein, ist dieser mit 0% anzugeben. Der mittels der angegebenen Prozentsätze erwartete Leistungsumfang je Leistungsbild bleibt davon jedoch unberührt und ist vertraglich geschuldet. </t>
  </si>
  <si>
    <t>"Objektplanung Freianlagen" gem. § 38 HOAI</t>
  </si>
  <si>
    <t>"Objektplanung Freianlagen" gem. § 40 HOAI</t>
  </si>
  <si>
    <t>"Objektplanung Freianlagen" gem. § 39 HOAI</t>
  </si>
  <si>
    <t>Mitwirken bei der Vergabe</t>
  </si>
  <si>
    <t>LPH 7</t>
  </si>
  <si>
    <t>Objektüberwachung</t>
  </si>
  <si>
    <t>Stufe 3</t>
  </si>
  <si>
    <t>Objektbetreuung</t>
  </si>
  <si>
    <t>LPH 9</t>
  </si>
  <si>
    <t>AHO Heft Nr. 17</t>
  </si>
  <si>
    <t>Grundlagen zur Honorarermittlung</t>
  </si>
  <si>
    <t>Beiwert n: Nutzung "Kindergarten"</t>
  </si>
  <si>
    <r>
      <t>Beiwert s</t>
    </r>
    <r>
      <rPr>
        <vertAlign val="subscript"/>
        <sz val="9"/>
        <color theme="1"/>
        <rFont val="Arial"/>
        <family val="2"/>
      </rPr>
      <t>p</t>
    </r>
    <r>
      <rPr>
        <sz val="9"/>
        <color theme="1"/>
        <rFont val="Arial"/>
        <family val="2"/>
      </rPr>
      <t>: Kriterium Projekt-Schwierigkeit</t>
    </r>
  </si>
  <si>
    <r>
      <t>Beiwert s</t>
    </r>
    <r>
      <rPr>
        <vertAlign val="subscript"/>
        <sz val="9"/>
        <color theme="1"/>
        <rFont val="Arial"/>
        <family val="2"/>
      </rPr>
      <t>T</t>
    </r>
    <r>
      <rPr>
        <sz val="9"/>
        <color theme="1"/>
        <rFont val="Arial"/>
        <family val="2"/>
      </rPr>
      <t>: Kriterium Teilfläche-Schwierigkeit</t>
    </r>
  </si>
  <si>
    <t>Schwierigkeitsbeiwert</t>
  </si>
  <si>
    <t>BGF gem. Ermittlung Kostenrahmen in m²</t>
  </si>
  <si>
    <t>1.296,00</t>
  </si>
  <si>
    <r>
      <t>Flächenäuivalent A</t>
    </r>
    <r>
      <rPr>
        <b/>
        <vertAlign val="subscript"/>
        <sz val="9"/>
        <color theme="1"/>
        <rFont val="Arial"/>
        <family val="2"/>
      </rPr>
      <t>q</t>
    </r>
  </si>
  <si>
    <t>2.138,40</t>
  </si>
  <si>
    <r>
      <t>Gesamthonorarermittlung (H= 2.600 + f (173) + A</t>
    </r>
    <r>
      <rPr>
        <b/>
        <vertAlign val="subscript"/>
        <sz val="9"/>
        <color theme="1"/>
        <rFont val="Arial"/>
        <family val="2"/>
      </rPr>
      <t>q</t>
    </r>
    <r>
      <rPr>
        <b/>
        <vertAlign val="superscript"/>
        <sz val="9"/>
        <color theme="1"/>
        <rFont val="Arial"/>
        <family val="2"/>
      </rPr>
      <t>0,61</t>
    </r>
    <r>
      <rPr>
        <b/>
        <sz val="9"/>
        <color theme="1"/>
        <rFont val="Arial"/>
        <family val="2"/>
      </rPr>
      <t>)</t>
    </r>
  </si>
  <si>
    <t>Angebotsgrundlage sind die Grundleistungen des Leistungsbildes gem. AHO Heft Nr. 17, 12/2022. Die Grundleistungen der jeweiligen Leistungsphasen sind zu folgenden Teilleistungssätzen anzubieten:</t>
  </si>
  <si>
    <t>"Leistungen für Brandschutz" gem. AHO Heft Nr. 17, 12/2022</t>
  </si>
  <si>
    <t xml:space="preserve">Das Honorarformblatt richtet sich nach der AHO Heft Nr. 17, 12/2022.
Der Bieter ist in seiner Bewertung frei und kann ein von den gewählten Vorgaben abweichendes Honorar angeben. Es ist dem Bieter möglich einen prozentualen Zuschlag bzw. Nachlass auf die angebotenen Leistungen zu gewähren. Dieser gilt ohne Bedingungen. Sollte kein Zuschlag bzw. Nachlass vorgesehen sein, ist dieser mit 0% anzugeben. Der mittels der angegebenen Prozentsätze erwartete Leistungsumfang bleibt davon jedoch unberührt und ist vertraglich geschuldet. </t>
  </si>
  <si>
    <t>"Objektplanung Gebäude" gem. §33 HOAI</t>
  </si>
  <si>
    <t>"Objektplanung Gebäude" gem. §35 HOAI</t>
  </si>
  <si>
    <t>II</t>
  </si>
  <si>
    <t>"Objektplanung Gebäude" gem. §34 HOAI</t>
  </si>
  <si>
    <r>
      <t xml:space="preserve">Summe Grundleistungen </t>
    </r>
    <r>
      <rPr>
        <sz val="9"/>
        <color theme="1"/>
        <rFont val="Arial"/>
        <family val="2"/>
      </rPr>
      <t>(gesamt, netto inkl. Nachlass / Zuschlag)</t>
    </r>
  </si>
  <si>
    <t>6.3</t>
  </si>
  <si>
    <t>Mitarbeiter/in (Dipl.-Ing. Arch. oder vergleichbar)</t>
  </si>
  <si>
    <t>Das Honorarformblatt richtet sich nach den Neuerungen der HOAI 2021. Die Anpassungen sehen u.a. den Entfall der Honorarsätze vor. Demzufolge werden keine verbindlichen preisrechtlichen Vorgaben mehr gemacht. Gemäß §1 Abs. 1 HOAI 2021 können die Regelungen der Verordnung zum Zwecke der Honorarberechnung einer Honorarermittlung zugrunde gelegt werden und weiterhin als Grundlagen für die Berechnung von Honoraren für die erfassten Leistungen genutzt werden. 
Die nachfolgend aufgeführte Honorarzone entspricht der Einschätzung des Schwierigkeitsgrades der Leistungen seitens des Auftraggebers. Der Bieter ist in seiner Bewertung frei und kann ein von den gewählten Vorgaben abweichendes Honorar angeben. Es ist dem Bieter möglich einen prozentualen Zuschlag bzw. Nachlass auf die angebotenen Leistungen zu gewähren. Dieser gilt ohne Bedingungen. Sollte kein Zuschlag bzw. Nachlass vorgesehen sein, ist dieser mit 0% anzugeben. Der mittels der angegebenen Prozentsätze erwartete Leistungsumfang je Leistungsbild und Anlagengruppe bleibt davon jedoch unberührt und ist vertraglich geschuldet. 
Ergänzend dazu sind die Richtlinien der VDI 6026 (Ausgabe 08/2022) als Vertragsbestandteil zu beachten.</t>
  </si>
  <si>
    <t>3.0</t>
  </si>
  <si>
    <t>"Fachplanung Technische Ausrüstung" gem. § 54 HOAI</t>
  </si>
  <si>
    <t>Anlagengruppe 1 - Abwasser-, Wasser- und Gasanlagen</t>
  </si>
  <si>
    <t>Anlagengruppe 2 - Wärmeversorgungsanlagen</t>
  </si>
  <si>
    <t>3.3</t>
  </si>
  <si>
    <t>Anlagengruppe 3 - Lufttechnische Anlagen</t>
  </si>
  <si>
    <t>3.4</t>
  </si>
  <si>
    <t>Anlagengruppe 4 - Starkstromanlagen</t>
  </si>
  <si>
    <t>3.5</t>
  </si>
  <si>
    <t>Anlagengruppe 5 - Fernmelde- und informationstechnische Anlagen</t>
  </si>
  <si>
    <t>3.6</t>
  </si>
  <si>
    <t>Anlagengruppe 6 - Förderanlagen</t>
  </si>
  <si>
    <t>3.7</t>
  </si>
  <si>
    <t>Anlagengruppe 7 - nutzungsspez. und verfahrenstechn. Anlagen</t>
  </si>
  <si>
    <t>3.8</t>
  </si>
  <si>
    <t xml:space="preserve">Anlagengruppe 8 - Gebäudeautomation </t>
  </si>
  <si>
    <t>4.0</t>
  </si>
  <si>
    <t>"Fachplanung Technische Ausrüstung" gem. § 56 HOAI</t>
  </si>
  <si>
    <t>4.5</t>
  </si>
  <si>
    <t>4.6</t>
  </si>
  <si>
    <t>I</t>
  </si>
  <si>
    <t>4.7</t>
  </si>
  <si>
    <t>4.8</t>
  </si>
  <si>
    <t>Leistungsumfang "Fachplanung Technische Ausrüstung" gem. §55 HOAI</t>
  </si>
  <si>
    <t>Angebotsgrundlage sind die Grundleistungen gem. HOAI 2021. Die Grundleistungen der jeweiligen Leistungsphasen sind zu folgenden Teilleistungssätzen anzubieten:</t>
  </si>
  <si>
    <r>
      <t xml:space="preserve">Summe Grundleistungen ALG 2 </t>
    </r>
    <r>
      <rPr>
        <sz val="9"/>
        <color theme="1"/>
        <rFont val="Arial"/>
        <family val="2"/>
      </rPr>
      <t>(gesamt, netto inkl. Nachlass / Zuschlag)</t>
    </r>
  </si>
  <si>
    <r>
      <t xml:space="preserve">Summe Grundleistungen ALG 3 </t>
    </r>
    <r>
      <rPr>
        <sz val="9"/>
        <color theme="1"/>
        <rFont val="Arial"/>
        <family val="2"/>
      </rPr>
      <t>(gesamt, netto inkl. Nachlass / Zuschlag)</t>
    </r>
  </si>
  <si>
    <r>
      <t xml:space="preserve">Summe Grundleistungen ALG 4 </t>
    </r>
    <r>
      <rPr>
        <sz val="9"/>
        <color theme="1"/>
        <rFont val="Arial"/>
        <family val="2"/>
      </rPr>
      <t>(gesamt, netto inkl. Nachlass / Zuschlag)</t>
    </r>
  </si>
  <si>
    <r>
      <t xml:space="preserve">Summe Grundleistungen ALG 5 </t>
    </r>
    <r>
      <rPr>
        <sz val="9"/>
        <color theme="1"/>
        <rFont val="Arial"/>
        <family val="2"/>
      </rPr>
      <t>(gesamt, netto inkl. Nachlass / Zuschlag)</t>
    </r>
  </si>
  <si>
    <r>
      <t xml:space="preserve">Summe Grundleistungen ALG 6 </t>
    </r>
    <r>
      <rPr>
        <sz val="9"/>
        <color theme="1"/>
        <rFont val="Arial"/>
        <family val="2"/>
      </rPr>
      <t>(gesamt, netto inkl. Nachlass / Zuschlag)</t>
    </r>
  </si>
  <si>
    <t>5.7</t>
  </si>
  <si>
    <r>
      <t xml:space="preserve">Summe Grundleistungen ALG 7 </t>
    </r>
    <r>
      <rPr>
        <sz val="9"/>
        <color theme="1"/>
        <rFont val="Arial"/>
        <family val="2"/>
      </rPr>
      <t>(gesamt, netto inkl. Nachlass / Zuschlag)</t>
    </r>
  </si>
  <si>
    <t>5.8</t>
  </si>
  <si>
    <r>
      <t xml:space="preserve">Summe Grundleistungen ALG 8 </t>
    </r>
    <r>
      <rPr>
        <sz val="9"/>
        <color theme="1"/>
        <rFont val="Arial"/>
        <family val="2"/>
      </rPr>
      <t>(gesamt, netto inkl. Nachlass / Zuschlag)</t>
    </r>
  </si>
  <si>
    <t>AHO Nr. 15; 3. Auflage</t>
  </si>
  <si>
    <t>"Leistungen nach der Baustellenverordnung" gem. AHO Heft Nr. 15; 3. Auflage</t>
  </si>
  <si>
    <t>Regelleistungen gem. AHO Heft Nr. 15</t>
  </si>
  <si>
    <t xml:space="preserve">Menge </t>
  </si>
  <si>
    <t>4.1.1</t>
  </si>
  <si>
    <t>Planung der Ausführung</t>
  </si>
  <si>
    <t>a)</t>
  </si>
  <si>
    <t>Koordinierung der Maßnahmen aus den allgemeinen Grundsätzen nach 
§ 4 Arbeitsschutzgesetz (ArbSchG) bei der Planung der Ausführung</t>
  </si>
  <si>
    <t>psch</t>
  </si>
  <si>
    <t>b)</t>
  </si>
  <si>
    <t>Feststellen sicherheits- und gesundheitsschutzrelevanter Wechselwirkungen zwischen den Arbeiten der einzelnen Gewerke auf der Baustelle und anderen betrieblichen Tätigkeiten oder Einflüssen auf oder in der Nähe der Baustelle</t>
  </si>
  <si>
    <t>c)</t>
  </si>
  <si>
    <t>Aufzeigen von Möglichkeiten zur Vermeidung von Sicherheits- und Gesundheitsrisiken</t>
  </si>
  <si>
    <t>d)</t>
  </si>
  <si>
    <t>Mitwirken bei der Vorankündigung</t>
  </si>
  <si>
    <t>e)</t>
  </si>
  <si>
    <t>SiGe-Plan ausarbeiten</t>
  </si>
  <si>
    <t>f)</t>
  </si>
  <si>
    <t>Beraten bei der Planung der Baustelleneinrichtung</t>
  </si>
  <si>
    <t>g)</t>
  </si>
  <si>
    <t>Beraten bei der Planung bleibender sicherheitstechnischer Einrichtungen für mögliche spätere Arbeiten an der baulichen Anlage und Zusammenstellen der Unterlage mit den erforderlichen Angaben für die sichere und gesundheitsgerechte Durchführung dieser Arbeiten</t>
  </si>
  <si>
    <t>h)</t>
  </si>
  <si>
    <t>Beraten bei der Terminplanung, insbesondere bei der Abstimmung von Bauausführungszeiten, um Gefahren, die durch ein zeitliches Nebeneinander hervorgerufen werden können, zu vermeiden</t>
  </si>
  <si>
    <r>
      <t xml:space="preserve">Zwischensumme Regelleistungen "Planung der Ausführung" </t>
    </r>
    <r>
      <rPr>
        <sz val="9"/>
        <color theme="1"/>
        <rFont val="Arial"/>
        <family val="2"/>
      </rPr>
      <t>(gesamt, netto)</t>
    </r>
  </si>
  <si>
    <t>4.1.2</t>
  </si>
  <si>
    <t>Ausführung des Bauvorhabens</t>
  </si>
  <si>
    <t>Bekanntmachen, Anpassen und Fortschreiben des SiGe-Plans und der Vorankündigung sowie Hinwirken auf seine Einhaltung und auf die Umsetzung der erforderlichen Arbeitsschutzmaßnahmen durch die beteiligten Unternehmen</t>
  </si>
  <si>
    <t>lnformation und eingehende Erläuterung der Maßnahmen für Sicherheit und Gesundheitsschutz gegenüber allen Auftragnehmern (einschließlich der Nachunternehmer und der Unternehmer ohne Beschäftigte)</t>
  </si>
  <si>
    <t>Organisieren des Zusammenwirkens der bauausführenden Unternehmen hinsichtlich Sicherheit und Gesundheitsschutz (vgl. § 3 Abs. 3 Nr. 4 BaustellV), z.B. durch Sicherheitsbesprechungen und -begehungen (in einem festzulegenden angemessenen Turnus) mit Dokumentation und Auswerten der Ergebnisse</t>
  </si>
  <si>
    <t>Koordinieren der Überwachung der ordnungsgemäßen Anwendung der Arbeitsverfahren durch die Arbeitgeber, z.B. durch Einfordern von Nachweisen 
(vgl. § 3 Abs. 3 Nr. 5 BaustellV)</t>
  </si>
  <si>
    <t xml:space="preserve">Berücksichtigung sicherheits- und gesundheitsschutzrelevanter Wechselwirkungen zwischen Arbeiten auf der Baustelle und anderen betrieblichen Tätigkeiten oder Einflüssen auf oder in der Nähe der Baustelle </t>
  </si>
  <si>
    <t>Koordinieren der Anwendung der allgemeinen Grundsätze nach § 4 Arbeitsschutzgesetz (ArbSchG)</t>
  </si>
  <si>
    <r>
      <t xml:space="preserve">Summe Regelleistungen "Ausführung des Bauvorhabens" </t>
    </r>
    <r>
      <rPr>
        <sz val="9"/>
        <color theme="1"/>
        <rFont val="Arial"/>
        <family val="2"/>
      </rPr>
      <t>(gesamt, netto)</t>
    </r>
  </si>
  <si>
    <t>Regelleistungen im Bedarfsfall gem. AHO Heft Nr. 15</t>
  </si>
  <si>
    <t>4.2.1</t>
  </si>
  <si>
    <t>SiGe-Plan an den Planungsprozess anpassen, soweit dies erforderlich ist
(analog § 3 Abs.3 Nr.3 BaustellV)</t>
  </si>
  <si>
    <t>1 Stk.</t>
  </si>
  <si>
    <t>Erstellen einer Baustellenordnung</t>
  </si>
  <si>
    <t>Mitwirken beim Erstellen der Vorankündigung und deren Übermittlung an die nach Landesrecht zuständige Behörde</t>
  </si>
  <si>
    <t>Analysieren der Vorplanung oder mehrerer Entwurfsplanungen und Feststellen arbeitssicherheits- und gesundheitsschutzrelevanter Wechselwirkungen zwischen den Arbeiten der einzelnen Gewerke auf der Baustelle und anderen betrieblichen Tätigkeiten oder Einflüssen in der Nähe der Baustelle (OPTIONAL)</t>
  </si>
  <si>
    <t>Abstimmen beim Vorhandensein mehrerer Koordinatoren  (OPTIONAL)</t>
  </si>
  <si>
    <t>Anpassen der Unterlage bei erheblichen Planungsänderungen  (OPTIONAL)</t>
  </si>
  <si>
    <t>Mitwirken bei der Arbeitsgestaltung in besonderen Gefahrenlagen (OPTIONAL)</t>
  </si>
  <si>
    <r>
      <t xml:space="preserve">Summe Regelleistungen im Bedarfsfall "Planung der Ausführung" </t>
    </r>
    <r>
      <rPr>
        <sz val="9"/>
        <color theme="1"/>
        <rFont val="Arial"/>
        <family val="2"/>
      </rPr>
      <t>(gesamt, netto)</t>
    </r>
  </si>
  <si>
    <t>4.2.2</t>
  </si>
  <si>
    <t>Anpassen und Aushängen der Vorankündigung</t>
  </si>
  <si>
    <t>Hinwirken auf die Einhaltung einer Baustellenordnung und eines Baustelleneinrichtungsplans (soweit diese vorhanden sind) hinsichtlich der Vermeidung gegenseitiger Gefährdungen</t>
  </si>
  <si>
    <t>Bei getrennten Auftragnehmern für Planungs- und Ausführungsphase: Sichten und Einarbeiten in den SiGe-Plan und die Unterlagen aus der Planungsphase</t>
  </si>
  <si>
    <t>Anpassen des SiGe-Plans bei erheblichen Änderungen der Planung, des Bauverfahrens oder des Bauablaufs (OPTIONAL)</t>
  </si>
  <si>
    <t>Zusätzliche Koordinationsleistung bei Planungsänderungen, erheblichen Störungen des Bauablaufes oder Bauzeitverlängerung (OPTIONAL)</t>
  </si>
  <si>
    <r>
      <t xml:space="preserve">Summe Regelleistungen im Bedarfsfall "Ausführung des Bauvorhabens" </t>
    </r>
    <r>
      <rPr>
        <sz val="9"/>
        <color theme="1"/>
        <rFont val="Arial"/>
        <family val="2"/>
      </rPr>
      <t>(gesamt, netto)</t>
    </r>
  </si>
  <si>
    <t>4.3.1</t>
  </si>
  <si>
    <t xml:space="preserve">Planung der Ausführung </t>
  </si>
  <si>
    <t>Erstellen eines Baustelleneinrichtungsplans</t>
  </si>
  <si>
    <t>Mitwirkung bei Erstellung der Baubeschreibung und Vergabeunterlagen</t>
  </si>
  <si>
    <t>Mitwirken bei der Prüfung der Angebote und der Vergabe</t>
  </si>
  <si>
    <t>Entwickeln von Konzepten und Organisieren von Maßnahmen zu Sicherheitsfragen im Sinne von Security</t>
  </si>
  <si>
    <t xml:space="preserve">Beraten zu notwendigen verkehrssichernden Maßnahmen des Bauherrn oder der ausführenden Firmen (i.S.v. § 823 Abs. 1 BGB) </t>
  </si>
  <si>
    <t>Beraten bei oder Erstellen von Verkehrslenkungsplänen</t>
  </si>
  <si>
    <t>Einholen von straßenverkehrsrechtlichen Anordnungen</t>
  </si>
  <si>
    <t>Überprüfen von Angeboten in sicherheitstechnischer Hinsicht (z.B. bei Funktionalausschreibung, Alternativangeboten oder Sondervorschlägen)</t>
  </si>
  <si>
    <t>i)</t>
  </si>
  <si>
    <t>Kostenanalysen zu technischen oder organisatorischen Maßnahmen für Arbeitssicherheit und Gesundheitsschutz</t>
  </si>
  <si>
    <t>j)</t>
  </si>
  <si>
    <t>Beraten bei oder Erstellung einer Brandschutz-, Flucht- und Rettungswege-Planung und/oder Rettungskonzept für die Ausführung der Arbeiten</t>
  </si>
  <si>
    <r>
      <t xml:space="preserve">Summe Zusatzleistungen "Planung der Ausführung" </t>
    </r>
    <r>
      <rPr>
        <sz val="9"/>
        <color theme="1"/>
        <rFont val="Arial"/>
        <family val="2"/>
      </rPr>
      <t>(gesamt, netto)</t>
    </r>
  </si>
  <si>
    <t>4.3.2</t>
  </si>
  <si>
    <t>Einteilung der Arbeiten/Vorgabe von Arbeitsabläufen</t>
  </si>
  <si>
    <t>Erfassen verbauter Materialien und eingesetzter Substanzen sowie deren aktuelle Verarbeitungs-, Entsorgungs- und Warnhinweise, z.B. in der Unterlage für spätere Arbeiten</t>
  </si>
  <si>
    <t>Mitwirken bei formalen Arbeitsfreigaben</t>
  </si>
  <si>
    <t>Regelmäßige Teilnahme an allgemeinen Bau-/Projektbesprechungen
(Annahme: 2 Std./Besprechung vor Ort inkl. Fahrten bzw. per Videokonferenz)</t>
  </si>
  <si>
    <t>200 Stk.</t>
  </si>
  <si>
    <t>Anpassen der Unterlage bei Abweichung der Ausführung vom Planungsstand der Unterlage</t>
  </si>
  <si>
    <r>
      <t xml:space="preserve">Summe Zusatzleistungen "Ausführung des Bauvorhabens" </t>
    </r>
    <r>
      <rPr>
        <sz val="9"/>
        <color theme="1"/>
        <rFont val="Arial"/>
        <family val="2"/>
      </rPr>
      <t>(gesamt, netto)</t>
    </r>
  </si>
  <si>
    <t>Stunden</t>
  </si>
  <si>
    <t>Stundensatz
(€ / h netto)</t>
  </si>
  <si>
    <t>Honorar</t>
  </si>
  <si>
    <t>sonstige Mitarbeiter/in</t>
  </si>
  <si>
    <r>
      <t xml:space="preserve">Summe Leistungen nach Zeitaufwand </t>
    </r>
    <r>
      <rPr>
        <sz val="9"/>
        <color theme="1"/>
        <rFont val="Arial"/>
        <family val="2"/>
      </rPr>
      <t>(gesamt, netto)</t>
    </r>
  </si>
  <si>
    <t>Honorar für Regelleistungen "Planung der Ausführung"</t>
  </si>
  <si>
    <t>Nr. 4.1.1</t>
  </si>
  <si>
    <t>Honorar für Regelleistungen "Ausführung des Bauvorhabens"</t>
  </si>
  <si>
    <t>Nr. 4.1.2</t>
  </si>
  <si>
    <t>Honorar für Regelleistungen im Bedarfsfall "Planung der Ausführung"</t>
  </si>
  <si>
    <t>Nr. 4.2.1</t>
  </si>
  <si>
    <t>6.4</t>
  </si>
  <si>
    <t>Honorar für Regelleistungen im Bedarfsfall "Ausführung des Bauvorhabens"</t>
  </si>
  <si>
    <t>Nr. 4.2.2</t>
  </si>
  <si>
    <t>6.5</t>
  </si>
  <si>
    <t>Nr. 4.3.1</t>
  </si>
  <si>
    <t>6.6</t>
  </si>
  <si>
    <t>Nr. 4.3.2</t>
  </si>
  <si>
    <t>6.7</t>
  </si>
  <si>
    <t>AHO 2020</t>
  </si>
  <si>
    <t>Das Honorarformblatt richtet sich nach der AHO Heft Nr. 9 (Stand: März 2020).
Die nachfolgend aufgeführte Honorarzone entspricht der Einschätzung des Schwierigkeitsgrades der Leistungen seitens des/der Auftraggeber/in. Der Bieter ist in seiner Bewertung frei und kann ein von den gewählten Vorgaben abweichendes Honorar angeben. Es ist dem Bieter möglich, einen prozentualen Zuschlag bzw. Nachlass auf die angebotenen Leistungen zu gewähren. Dieser gilt ohne Bedingungen. Sollte kein Zuschlag bzw. Nachlass vorgesehen sein, ist dieser mit 0% anzugeben. Der mittels der angegebenen Prozentsätze erwartete Leistungsumfang bleibt davon jedoch unberührt und ist vertraglich geschuldet.</t>
  </si>
  <si>
    <t>"Projektsteuerungsleistungen" gem. § 6 AHO 2020 Heft Nr. 9</t>
  </si>
  <si>
    <t>Angebotsgrundlage sind die Grundleistungen der jeweiligen Projektstufen des AHO Heft Nr. 9. Die Beauftragung erfolgt stufenweise gem. den vertraglichen Regelungen der Stadt Düsseldorf. Die Grundleistungen der jeweiligen Projektstufen sind zu folgenden Leistungssätzen anzubieten:</t>
  </si>
  <si>
    <t>"Projektsteuerungsleistungen" gem. §2 AHO 2020 Heft Nr. 9</t>
  </si>
  <si>
    <t>Projektvorbereitung</t>
  </si>
  <si>
    <t>Planung</t>
  </si>
  <si>
    <t>Ausführungsvorbereitung</t>
  </si>
  <si>
    <t>Ausführung</t>
  </si>
  <si>
    <t>Projektabschluss</t>
  </si>
  <si>
    <t>€/psch</t>
  </si>
  <si>
    <t xml:space="preserve">Nebenkosten </t>
  </si>
  <si>
    <t>€/h</t>
  </si>
  <si>
    <t>PS 1</t>
  </si>
  <si>
    <t>PS 2</t>
  </si>
  <si>
    <t>PS 3</t>
  </si>
  <si>
    <t>PS 4</t>
  </si>
  <si>
    <t>PS 5</t>
  </si>
  <si>
    <t>Zusatzleistungen gem. AHO Heft Nr. 15 (ALLE LEISTUNGEN OPTIONAL)</t>
  </si>
  <si>
    <t>XXX.XXX,XX €</t>
  </si>
  <si>
    <t>LPH X</t>
  </si>
  <si>
    <t>XXX</t>
  </si>
  <si>
    <t>Projektname, einzeilig, Arial, 7pt, grau 50%, Zeilenhöhe 9</t>
  </si>
  <si>
    <t>Dokumentenname, einzeilig, Arial, 9pt, Zeilenhöhe 14,25</t>
  </si>
  <si>
    <t>Honorarzone</t>
  </si>
  <si>
    <t>V</t>
  </si>
  <si>
    <t>Honorarsatz</t>
  </si>
  <si>
    <t>Basishonorarsatz</t>
  </si>
  <si>
    <t>Oberer Honorarsatz</t>
  </si>
  <si>
    <r>
      <t>Summe Besondere Leistungen</t>
    </r>
    <r>
      <rPr>
        <sz val="9"/>
        <color theme="1"/>
        <rFont val="Arial"/>
        <family val="2"/>
      </rPr>
      <t xml:space="preserve"> (gesamt, netto)</t>
    </r>
  </si>
  <si>
    <t>Angebotsgrundlage sind die Grundleistungen des Leistungsbildes gem. HOAI 2021. Die Grundleistungen der jeweiligen Leistungsphasen sind zu folgenden Teilleistungs-sätzen anzubieten:</t>
  </si>
  <si>
    <r>
      <t xml:space="preserve">Summe Grundleistungen ALG 1 </t>
    </r>
    <r>
      <rPr>
        <sz val="9"/>
        <color theme="1"/>
        <rFont val="Arial"/>
        <family val="2"/>
      </rPr>
      <t>(gesamt, netto inkl. Nachlass/Zuschlag)</t>
    </r>
  </si>
  <si>
    <r>
      <t xml:space="preserve">Für das Angebot sind die </t>
    </r>
    <r>
      <rPr>
        <u/>
        <sz val="9"/>
        <color theme="1"/>
        <rFont val="Arial"/>
        <family val="2"/>
      </rPr>
      <t>gelb</t>
    </r>
    <r>
      <rPr>
        <sz val="9"/>
        <color theme="1"/>
        <rFont val="Arial"/>
        <family val="2"/>
      </rPr>
      <t xml:space="preserve"> markierten Zellen auszufüllen. Sämtliche Honorare sind in Netto-Preisen ohne Umsatzsteuer anzugeben.</t>
    </r>
  </si>
  <si>
    <r>
      <t xml:space="preserve">(Zwischen-) Summe </t>
    </r>
    <r>
      <rPr>
        <sz val="9"/>
        <color theme="1"/>
        <rFont val="Arial"/>
        <family val="2"/>
      </rPr>
      <t>(gesamt, netto ohne Nachlass / Zuschlag)</t>
    </r>
  </si>
  <si>
    <r>
      <t xml:space="preserve">Nachlass (in %) - </t>
    </r>
    <r>
      <rPr>
        <u/>
        <sz val="9"/>
        <color theme="1"/>
        <rFont val="Arial"/>
        <family val="2"/>
      </rPr>
      <t>ausschließlich positive Werte eintragen</t>
    </r>
  </si>
  <si>
    <r>
      <t xml:space="preserve">Zuschlag (in %) - </t>
    </r>
    <r>
      <rPr>
        <u/>
        <sz val="9"/>
        <color theme="1"/>
        <rFont val="Arial"/>
        <family val="2"/>
      </rPr>
      <t>ausschließlich positive Werte eintragen</t>
    </r>
  </si>
  <si>
    <r>
      <t>Gesamthonorar</t>
    </r>
    <r>
      <rPr>
        <sz val="9"/>
        <color theme="1"/>
        <rFont val="Arial"/>
        <family val="2"/>
      </rPr>
      <t xml:space="preserve"> (netto)</t>
    </r>
  </si>
  <si>
    <t xml:space="preserve"> </t>
  </si>
  <si>
    <t>Das Honorarformblatt richtet sich nach den Neuerungen der HOAI 2021. Die Anpassungen sehen u.a. den Entfall der Honorarsätze vor. Demzufolge werden keine verbindlichen preisrechtlichen Vorgaben mehr gemacht. Gemäß §1 Abs. 1 HOAI 2021 können die Regelungen der Verordnung zum Zwecke der Honorarberechnung einer Honorarermittlung zugrunde gelegt werden und weiterhin als Grundlagen für die Berechnung von Honoraren für die erfassten Leistungen genutzt werden. 
Die nachfolgend aufgeführte Honorarzone entspricht der Einschätzung des Schwierigkeitsgrades der Leistungen seitens des Auftraggebers. Der Bieter ist in seiner Bewertung frei und kann ein von den gewählten Vorgaben abweichendes Honorar angeben. Es ist dem Bieter möglich einen prozentualen Zuschlag bzw. Nachlass auf die angebotenen Leistungen zu gewähren. Dieser gilt ohne Bedingungen. Sollte kein Zuschlag bzw. Nachlass vorgesehen sein, ist dieser mit 0% anzugeben. Der mittels der angegebenen Prozentsätze erwartete Leistungsumfang je Leistungsbild bleibt davon jedoch unberührt und ist vertraglich geschuldet.</t>
  </si>
  <si>
    <t>PS X</t>
  </si>
  <si>
    <t>X</t>
  </si>
  <si>
    <r>
      <t xml:space="preserve">% des Grundhonorars (Nr. 5 </t>
    </r>
    <r>
      <rPr>
        <sz val="9"/>
        <color theme="7"/>
        <rFont val="Arial"/>
        <family val="2"/>
      </rPr>
      <t>&amp; 6</t>
    </r>
    <r>
      <rPr>
        <sz val="9"/>
        <color theme="1"/>
        <rFont val="Arial"/>
        <family val="2"/>
      </rPr>
      <t>)</t>
    </r>
  </si>
  <si>
    <r>
      <t xml:space="preserve">% des Grundhonorars </t>
    </r>
    <r>
      <rPr>
        <sz val="9"/>
        <color theme="7"/>
        <rFont val="Arial"/>
        <family val="2"/>
      </rPr>
      <t>&amp; Besonderer Leistungen</t>
    </r>
    <r>
      <rPr>
        <sz val="9"/>
        <color theme="1"/>
        <rFont val="Arial"/>
        <family val="2"/>
      </rPr>
      <t xml:space="preserve"> (Nr. 5 </t>
    </r>
    <r>
      <rPr>
        <sz val="9"/>
        <color theme="7"/>
        <rFont val="Arial"/>
        <family val="2"/>
      </rPr>
      <t>&amp; 6</t>
    </r>
    <r>
      <rPr>
        <sz val="9"/>
        <color theme="1"/>
        <rFont val="Arial"/>
        <family val="2"/>
      </rPr>
      <t>)</t>
    </r>
  </si>
  <si>
    <r>
      <t xml:space="preserve">Honorar für Leistungen nach Zeitaufwand </t>
    </r>
    <r>
      <rPr>
        <sz val="9"/>
        <color theme="7"/>
        <rFont val="Arial"/>
        <family val="2"/>
      </rPr>
      <t>(OPTIONAL)</t>
    </r>
  </si>
  <si>
    <r>
      <t xml:space="preserve">Honorar für Zusatzleistungen "Ausführung des Bauvorhabens" </t>
    </r>
    <r>
      <rPr>
        <i/>
        <sz val="9"/>
        <color theme="7"/>
        <rFont val="Arial"/>
        <family val="2"/>
      </rPr>
      <t>(OPTIONAL)</t>
    </r>
  </si>
  <si>
    <r>
      <t>Honorar für Zusatzleistungen "Planung der Ausführung"</t>
    </r>
    <r>
      <rPr>
        <sz val="9"/>
        <color theme="7"/>
        <rFont val="Arial"/>
        <family val="2"/>
      </rPr>
      <t xml:space="preserve"> </t>
    </r>
    <r>
      <rPr>
        <i/>
        <sz val="9"/>
        <color theme="7"/>
        <rFont val="Arial"/>
        <family val="2"/>
      </rPr>
      <t>(OPTIONAL)</t>
    </r>
  </si>
  <si>
    <t>"Fachplanung Technische Ausrüstung" gem. §54 HOAI Anlagengruppe X</t>
  </si>
  <si>
    <t>"Fachplanung Technische Ausrüstung" gem. §56 HOAI - ALG X</t>
  </si>
  <si>
    <t>5.1.1</t>
  </si>
  <si>
    <t>5.1.2</t>
  </si>
  <si>
    <t>"Fachplanung Technische Ausrüstung" gem. §55 HOAI</t>
  </si>
  <si>
    <t>5.2.1</t>
  </si>
  <si>
    <t>5.2.2</t>
  </si>
  <si>
    <t>7.2</t>
  </si>
  <si>
    <t>7.3</t>
  </si>
  <si>
    <t>8.4</t>
  </si>
  <si>
    <t>8.5</t>
  </si>
  <si>
    <r>
      <rPr>
        <sz val="9"/>
        <color theme="1"/>
        <rFont val="Arial"/>
        <family val="2"/>
      </rPr>
      <t xml:space="preserve">% des Grundhonorars &amp; </t>
    </r>
    <r>
      <rPr>
        <sz val="9"/>
        <color theme="7"/>
        <rFont val="Arial"/>
        <family val="2"/>
      </rPr>
      <t xml:space="preserve">Besonderer Leistungen </t>
    </r>
    <r>
      <rPr>
        <sz val="9"/>
        <color theme="1"/>
        <rFont val="Arial"/>
        <family val="2"/>
      </rPr>
      <t xml:space="preserve">(Nr. 5 </t>
    </r>
    <r>
      <rPr>
        <sz val="9"/>
        <color theme="7"/>
        <rFont val="Arial"/>
        <family val="2"/>
      </rPr>
      <t>&amp; 6</t>
    </r>
    <r>
      <rPr>
        <sz val="9"/>
        <color theme="1"/>
        <rFont val="Arial"/>
        <family val="2"/>
      </rPr>
      <t>)</t>
    </r>
  </si>
  <si>
    <t>KC Vergabe_Arbeitsanleitung</t>
  </si>
  <si>
    <t>Honorarformblatt sperren</t>
  </si>
  <si>
    <t>Verhandlungsverfahren mit Teilnahmewettbewerb für (Baumaßnahme) – "Fachplanung Technische Ausrüstung"</t>
  </si>
  <si>
    <t xml:space="preserve">Verhandlungsverfahren mit Teilnahmewettbewerb für (Baumaßnahme) – "Fachplanung Tragwerksplanung" </t>
  </si>
  <si>
    <t xml:space="preserve">Verhandlungsverfahren mit Teilnahmewettbewerb für (Baumaßnahme) – "Objektplanung Freianlagen" </t>
  </si>
  <si>
    <t>Verhandlungsverfahren mit Teilnahmewettbewerb für (Baumaßnahme) – "Projektsteuerungsleistungen"</t>
  </si>
  <si>
    <t>Verhandlungsverfahren mit Teilnahmewettbewerb für (Baumaßnahme) – "Leistungen für Brandschutz"</t>
  </si>
  <si>
    <t>Verhandlungsverfahren mit Teilnahmewettbewerb für (Baumaßnahme) – "SiGeKo"</t>
  </si>
  <si>
    <t>Verhandlungsverfahren mit Teilnahmewettbewerb für (Baumaßnahme) – Generalplanerleistungen</t>
  </si>
  <si>
    <t>Strg A (alle Zellen auswählen)</t>
  </si>
  <si>
    <t>Strg gedückt halten und alle gelben Zellen auswählen</t>
  </si>
  <si>
    <t>"Rechts Klick" &gt; "Zellen formatieren" &gt; "Schutz": Haken setzen &gt; "OK"</t>
  </si>
  <si>
    <r>
      <t xml:space="preserve">Menüleiste → "Überprüfen" → "Blatt schützen" und "Arbeitsmappe schützen" → 
</t>
    </r>
    <r>
      <rPr>
        <b/>
        <u/>
        <sz val="11"/>
        <color theme="1"/>
        <rFont val="Arial"/>
        <family val="2"/>
      </rPr>
      <t>Kennwort = Projektnummer auf I:</t>
    </r>
  </si>
  <si>
    <r>
      <t xml:space="preserve">"Rechts Klick" &gt; </t>
    </r>
    <r>
      <rPr>
        <b/>
        <sz val="11"/>
        <color theme="1"/>
        <rFont val="Arial"/>
        <family val="2"/>
      </rPr>
      <t>"</t>
    </r>
    <r>
      <rPr>
        <sz val="11"/>
        <color theme="1"/>
        <rFont val="Arial"/>
        <family val="2"/>
      </rPr>
      <t>Zellen formatieren" &gt; "Schutz": Haken entfernen &gt; "OK"</t>
    </r>
  </si>
  <si>
    <t>von</t>
  </si>
  <si>
    <t>bis</t>
  </si>
  <si>
    <t>Euro</t>
  </si>
  <si>
    <t>Basis</t>
  </si>
  <si>
    <t>Berechnung Basishonorarsatz</t>
  </si>
  <si>
    <t>Berechnung Höchstsatz</t>
  </si>
  <si>
    <t>Höchstsatz</t>
  </si>
  <si>
    <t>6.8</t>
  </si>
  <si>
    <t>6.9</t>
  </si>
  <si>
    <t>6.10</t>
  </si>
  <si>
    <t>6.11</t>
  </si>
  <si>
    <t>6.12</t>
  </si>
  <si>
    <t>"Geotechnik" gem. Anlage 1.3.3 HOAI</t>
  </si>
  <si>
    <t>a) Grundlagenermittlung und Erkundungskonzept</t>
  </si>
  <si>
    <t xml:space="preserve">b) Beschreiben der Baugrund- und Grundwasserverhältnisse </t>
  </si>
  <si>
    <t>c) Beurteilung der Baugrund- und Grundwasserverhältnisse, Empfehlungen, Hinweise, Angaben zur Bemessung der Gründung</t>
  </si>
  <si>
    <t>Beratung zu Dränanlagen, Anlagen zur Grundwasserabsenkungen oder sonstigen ständigen oder bauzeitlichen Eingriffen in das Grundwasser</t>
  </si>
  <si>
    <t>Beratung zu Probebelastungen sowie fachtechnisches Betreuen und Auswerten</t>
  </si>
  <si>
    <t>Geotechnische Beratung zu Gründungselementen, Baugruben- oder Hangsicherungen und Erdbauwerken, Mitwirkung bei der Beratung zur Sicherung von Nachbarbauwerken</t>
  </si>
  <si>
    <t>Mitwirken während der Planung oder Ausführung des Objekts sowie Besprechungs- und Ortstermine</t>
  </si>
  <si>
    <t>Mitwirken bei der Bewertung von Nebenangeboten aus geotechnischer Sicht</t>
  </si>
  <si>
    <t>Untersuchungen zur Berücksichtigung dynamischer Beanspruchungen bei der Bemessung des Objekts oder seiner Gründung sowie Beratungsleistungen zu Vermeidung oder Beherrschung von dynamischen Einflüssen</t>
  </si>
  <si>
    <t>Aufstellen von hydrogeologischen, geogydraulischen und besonderen numerischen Berechnungen</t>
  </si>
  <si>
    <t>Aufstellen von geotechnischen Berechnungen zur Standsicherheit oder Gebrauchstauglichkeit, wie zum Beispiel Setzungs-, Grundbuch- und Geländebruchberechnungen</t>
  </si>
  <si>
    <t>Veranlassen von Labor- und Felduntersuchungen</t>
  </si>
  <si>
    <t>Vorbereiten und Mitwirken bei der Vergabe von Aufschlussarbeiten und deren Überwachung</t>
  </si>
  <si>
    <t>Beschaffen von Bestandsunterlagen</t>
  </si>
  <si>
    <t xml:space="preserve">Das Honorarformblatt richtet sich nach den Neuerungen der HOAI 2021. Die Anpassungen sehen u.a. den Entfall der Honorarsätze vor. Demzufolge werden keine verbindlichen preisrechtlichen Vorgaben mehr gemacht. Gemäß §1 Abs. 1 HOAI 2021 können die Regelungen der Verordnung zum Zwecke der Honorarberechnung einer Honorarermittlung zugrunde gelegt werden und weiterhin als Grundlagen für die Berechnung von Honoraren für die erfassten Leistungen genutzt werden.
Die nachfolgend aufgeführte Honorarzone entspricht der Einschätzung des Schwierigkeitsgrades der Leistungen seitens des Auftraggebers. Der Bieter ist in seiner Bewertung frei und kann ein von den gewählten Vorgaben abweichendes Honorar angeben. Es ist dem Bieter möglich einen prozentualen Zuschlag bzw. Nachlass auf die angebotenen Leistungen zu gewähren. Dieser gilt ohne Bedingungen. Sollte kein Zuschlag bzw. Nachlass vorgesehen sein, ist dieser mit 0% anzugeben. Der mittels der angegebenen Prozentsätze erwartete Leistungsumfang je Leistungsbild bleibt davon jedoch unberührt und ist vertraglich geschuldet. </t>
  </si>
  <si>
    <t>"Beratungsleistungen Geotechnik" gem. Anlage 1.3.4 HOAI 2021</t>
  </si>
  <si>
    <t>geotechnische Freigaben</t>
  </si>
  <si>
    <t>Vervielfältigungen, die nicht zum geschäftsüblichen Gebrauch innerhalb des Projektes zu erstellen sind, werden gesondert vergütet; Planvervielfältigungen = mind. 3-fach</t>
  </si>
  <si>
    <t>Geschäftsleitung</t>
  </si>
  <si>
    <t>Projektleitung</t>
  </si>
  <si>
    <t>stellv. Projektleitung</t>
  </si>
  <si>
    <t>Zusätzliche Leistungen</t>
  </si>
  <si>
    <t>Summe Zusätzliche Leistungen</t>
  </si>
  <si>
    <t>10.1</t>
  </si>
  <si>
    <t>10.2</t>
  </si>
  <si>
    <t>10.3</t>
  </si>
  <si>
    <t>10.4</t>
  </si>
  <si>
    <t>10.5</t>
  </si>
  <si>
    <t>11</t>
  </si>
  <si>
    <t>Nr. 8</t>
  </si>
  <si>
    <t>Fachtechnische Beratung bei der Prüfung und Bewertung einer potenziellen Erforderlichkeit einer Kampfmittelsondierung</t>
  </si>
  <si>
    <t>% des Grundhonorars &amp; Besonderer Leistungen &amp; Zusätzliche Leistungen 
(Nr. 5, 6 &amp; 7)</t>
  </si>
  <si>
    <t>pauschal</t>
  </si>
  <si>
    <t>Stundensatz (€/h)</t>
  </si>
  <si>
    <t>Mengensatz (h)</t>
  </si>
  <si>
    <t xml:space="preserve">Besondere Leistungen - OPTIONAL - </t>
  </si>
  <si>
    <t>Die aufgeführten Besonderen Leistungen gelten als optionale Leistungen. Die Beauftragung dieser Leistungen
erfolgt ausschließlich optional nach gesonderter schriftlicher Freigabe durch die AG.</t>
  </si>
  <si>
    <t>I:\KC Vergabe\05_Wissen\04_AA\08_HVA F-StB\02_Muster\04_HVA-Vorlagen (gesamt)\Vordrucke Teil 1\10565_220322_Honorar_Geotechnik_03-22.docx</t>
  </si>
  <si>
    <t>TU Dortmund - EF50 "Dach- und Fassadensanierung"</t>
  </si>
  <si>
    <r>
      <t xml:space="preserve">Honoarermittlung "Gutachten Baugrunduntersuchung" − </t>
    </r>
    <r>
      <rPr>
        <b/>
        <sz val="9"/>
        <color theme="7"/>
        <rFont val="Arial"/>
        <family val="2"/>
      </rPr>
      <t>INTERN</t>
    </r>
  </si>
  <si>
    <t>Nr. 3</t>
  </si>
  <si>
    <t>Nr. 4</t>
  </si>
  <si>
    <t xml:space="preserve">Vor- und nachbereitende Maßnahmen </t>
  </si>
  <si>
    <t>An- und Abfahrt zur Durchführung der Untersuchungen inkl. Transport der für die Durchführung der Baugrunduntersuchungen erforderlichen Geräte</t>
  </si>
  <si>
    <t>Begleitung der Erstellung von Schürfen zur Erkundung und Festlegung der Homogenbereiche</t>
  </si>
  <si>
    <t>Einrichten der Sondierstellen und Umsetzen der Geräte von Bohrpunkt zu Bohrpunkt mit allen erforderlichen Geräten und Hilfsmitteln, Geräteaufbau und -abbau sowie einfache Vermessung der Aufschlusspunkte nach Lage (Genauigkeit +/-1 m) und Höhe (Genauigkeit +/- 1cm) je nach Ansatzstelle</t>
  </si>
  <si>
    <t>Rammkernsondierung bis Durchmesser 80 mm und 6 m Tiefe in Böden der Bodenklasse 1-5 zur Gewinnung gestörter Bodenproben, zur Erkundung der Untergrundverhältnisse aus hydrogeologischer und baugrundtechnischer Sicht nach DIN ISO 14688. Entnahme schichtrepräsentativer Bodenproben, mindestens alle 2 m Bohrtiefe, nach DIN EN ISO 17892-1, fachgerechte systematische Probenkennzeichnung, inkl. Beurteilung des Bohrgutes aus geologischer, organoleptischer sowie hydrogeologischer Sicht, Führen eines Schichtenverzeichnisses nach DIN ISO 14688, zeichnerische Darstellung gem. DIN 4023 inkl. Lageplan der Bohr- und Sondierungspunkte.
Das bei der Sondierung anfallende Bodenmaterial wird gemäß den Vorgaben der Ersatzbaustoffverordnung (EBV) hinsichtlich einer möglichen Verwertung oder Entsorgung beurteilt und dokumentiert. Bei geplanter Wiederverwendung erfolgt eine Zuordnung zu den Materialklassen sowie die Erstellung erforderlicher Nachweisdokumente gemäß EBV.</t>
  </si>
  <si>
    <t>Entnahme von repräsentativen Bodenproben für Sieblinienuntersuchungen nach DIN EN ISO 17892-4, fachgerechte systematische Probenkennzeichnung</t>
  </si>
  <si>
    <t>Laboruntersuchungen</t>
  </si>
  <si>
    <t>Erstellung von Mischproben aus den gewonnenen Einzelproben der Bohrungen (2 Stk. als Rückstellproben)</t>
  </si>
  <si>
    <t>Durchführung der Deklarationsanalysen der Proben gemäß Ersatzbaustoffverordnung (EBV) (Feststoff und Eluat)</t>
  </si>
  <si>
    <t>Durchführung der Deklarationsanalysen der Proben gemäß LAGA Boden/Bauschutt) (Feststoff und Eluat)</t>
  </si>
  <si>
    <t>Durchführung der Deklarationsanalysen der Proben auf PAK gemäß den Vorgaben der EBV und BBodSchV</t>
  </si>
  <si>
    <t>Durchführung der Deklarationsanalysen der Proben auf BTEX gemäß den Vorgaben der EBV und BBodSchV</t>
  </si>
  <si>
    <t>Durchführung der Deklarationsanalysen der Proben auf MWK gemäß den Vorgaben der EBV und BBodSchV</t>
  </si>
  <si>
    <t>Durchführung der Deklarationsanalysen der Proben gem. DepV</t>
  </si>
  <si>
    <t>Sieblinienuntersuchung gemäß DIN EN ISO 17892-4, kombinierte Sieb-Schlämmanalyse</t>
  </si>
  <si>
    <t xml:space="preserve">Verdichtungskontrollen </t>
  </si>
  <si>
    <t>Einrichten und Umsetzen von Rammsondierungen Inkl. aller erforderlichen Geräte und Hilfsmittel, arbeitstägliche Abstimmung der Arbeiten, Geräteaufbau und -abbau sowie einfache Vermessung der Aufschlusspunkte nach Lage (Genauigkeit +/- 1 m) und Höhe (Genauigkeit +/- 1 cm)</t>
  </si>
  <si>
    <t>Leichte Rammsondierung (DPL) zur Erkundung der Untergrundverhältnisse aus baugrundtechnischer Sicht nach DIN EN ISO 22476-2; inkl. Umsetzen der Sondierausrüstung, Ansprache des Bodenprofils im Sondierverlauf</t>
  </si>
  <si>
    <t>Schwere Rammsondierung (DPH) zur Erkundung der Untergrundverhältnisse aus baugrundtechnischer Sicht nach DIN EN ISO 22476-2; inkl. Umsetzen der Sondierausrüstung, Ansprache des Bodenprofils im Sondierverlauf</t>
  </si>
  <si>
    <t>Bewertung der archäologischen Relevanz des Standorts (Kartierung, Altdatenrecherche, Denkmalpflegebehörde)</t>
  </si>
  <si>
    <t>Aufstellen eines Untersuchungs- und Grabungskonzepts</t>
  </si>
  <si>
    <t>Oberflächenbegehung und Sondagegrabungen zur Feststellung möglicher Befunde</t>
  </si>
  <si>
    <t xml:space="preserve">psch </t>
  </si>
  <si>
    <t>Geotechnische Freigaben</t>
  </si>
  <si>
    <t>Abstimmungen mit den Behörden</t>
  </si>
  <si>
    <t>Nr. 1</t>
  </si>
  <si>
    <t>Nr. 2</t>
  </si>
  <si>
    <t xml:space="preserve">Mengensatz </t>
  </si>
  <si>
    <t>Entnahme von repräsentativen Bodenproben zur chemischen Analyse gemäß den Vorgaben der Ersatzbaustoffverordnung (EBV) und – sofern erforderlich – nach LAGA, Verpackung in geeigneten Glasbehältern inkl. Gestellung der Gläser, fachgerechte systematische Probenkennzeichnung.</t>
  </si>
  <si>
    <t>Stundenansatz</t>
  </si>
  <si>
    <t>Verrechnungssatz</t>
  </si>
  <si>
    <t xml:space="preserve">stellv. Projektleitung </t>
  </si>
  <si>
    <r>
      <rPr>
        <b/>
        <sz val="9"/>
        <color theme="1"/>
        <rFont val="Arial"/>
        <family val="2"/>
      </rPr>
      <t>Beschreiben der Baugrund- und Grundwasserverhältnisse</t>
    </r>
    <r>
      <rPr>
        <sz val="9"/>
        <color theme="1"/>
        <rFont val="Arial"/>
        <family val="2"/>
      </rPr>
      <t xml:space="preserve">
– Auswerten und Darstellen der Baugrunderkundungen sowie der Labor- und Felduntersuchungen
– Abschätzen des Schwankungsbereichs von Wasserständen und/oder Druckhöhen im Boden
– Klassifizieren des Baugrunds und Festlegen der Baugrundkennwerte</t>
    </r>
  </si>
  <si>
    <t>Rammkernsondierungen</t>
  </si>
  <si>
    <t>Summe Zeitaufwand inkl. NK</t>
  </si>
  <si>
    <t>Summe Zeitaufwand</t>
  </si>
  <si>
    <t>2.1</t>
  </si>
  <si>
    <t>2.2</t>
  </si>
  <si>
    <t>2.3</t>
  </si>
  <si>
    <t>Zwischensumme Besondere Leistungen "Archäologische Untersuchungen"</t>
  </si>
  <si>
    <t>Zwischensumme Besondere Leistungen "Geotechnik"</t>
  </si>
  <si>
    <t>Zwischensumme Besondere Leistungen "Geotechnik" zzgl. NK</t>
  </si>
  <si>
    <t>Zwischensumme Zusätzliche Leistungen "Felduntersuchungen"</t>
  </si>
  <si>
    <t>Zwischensumme Zusätzliche Leistungen  "Felduntersuchungen" zzgl. NK</t>
  </si>
  <si>
    <t>Zwischensumme Besondere Leistungen "Archäologische Untersuchungen" zzgl. NK</t>
  </si>
  <si>
    <r>
      <t xml:space="preserve">Gesamthonorar exkl. NK </t>
    </r>
    <r>
      <rPr>
        <sz val="9"/>
        <color theme="1"/>
        <rFont val="Arial"/>
        <family val="2"/>
      </rPr>
      <t>(netto)</t>
    </r>
  </si>
  <si>
    <r>
      <t xml:space="preserve">Gesamthonorar inkl. NK </t>
    </r>
    <r>
      <rPr>
        <sz val="9"/>
        <color theme="1"/>
        <rFont val="Arial"/>
        <family val="2"/>
      </rPr>
      <t>(netto)</t>
    </r>
  </si>
  <si>
    <t>MwSt.</t>
  </si>
  <si>
    <r>
      <t>Gesamthonorar inkl. NK</t>
    </r>
    <r>
      <rPr>
        <sz val="9"/>
        <color theme="1"/>
        <rFont val="Arial"/>
        <family val="2"/>
      </rPr>
      <t xml:space="preserve"> (brutto)</t>
    </r>
  </si>
  <si>
    <t xml:space="preserve">Verrechnungssatz </t>
  </si>
  <si>
    <r>
      <rPr>
        <b/>
        <sz val="9"/>
        <color theme="1"/>
        <rFont val="Arial"/>
        <family val="2"/>
      </rPr>
      <t>Grundlagenermittlung und Erkundungskonzept</t>
    </r>
    <r>
      <rPr>
        <sz val="9"/>
        <color theme="1"/>
        <rFont val="Arial"/>
        <family val="2"/>
      </rPr>
      <t xml:space="preserve">
– Klären der Aufgabenstellung, Ermitteln der Baugrund- und Grundwasserverhältnisse auf Basis vorhandener Unterlagen
– Festlegen und Darstellen der erforderlichen Baugrunderkundungen</t>
    </r>
  </si>
  <si>
    <t>1.1</t>
  </si>
  <si>
    <t>1.2</t>
  </si>
  <si>
    <t>Dokumentation aller Befunde nach geltenden Standards</t>
  </si>
  <si>
    <t>Zwischensumme Grundleistungen - "Archäologische Untersuchungen"</t>
  </si>
  <si>
    <t>Zwischensumme Grundleistungen - "Archäologische Untersuchungen" zzgl. NK</t>
  </si>
  <si>
    <r>
      <rPr>
        <b/>
        <sz val="9"/>
        <color theme="1"/>
        <rFont val="Arial"/>
        <family val="2"/>
      </rPr>
      <t>Beurteilung der Baugrund- und Grundwasserverhältnisse, Empfehlungen, Hinweise, Angaben zur Bemessung der Gründung</t>
    </r>
    <r>
      <rPr>
        <sz val="9"/>
        <color theme="1"/>
        <rFont val="Arial"/>
        <family val="2"/>
      </rPr>
      <t xml:space="preserve">
– Beurteilung des Baugrunds
– Empfehlung für die Gründung mit Angabe der geotechnischen Bemessungsparameter (zum Beispiel Angaben zur Bemessung einer Flächen- oder Pfahlgründung)
– Angabe der zu erwartenden Setzungen für die vom Tragwerksplaner im Rahmen der Entwurfsplanung nach § 49 zu erbringenden Grundleistungen
– Hinweise zur Herstellung und Trockenhaltung der Baugrube und des Bauwerks sowie Angaben zur Auswirkung der Baumaßnahme auf Nachbarbauwerke
– Allgemeine Angaben zum Erdbau
– Angaben zur geotechnischen Eignung von Aushubmaterial zur Wiederverwendung bei der betreffenden Baumaßnahme sowieHinweise zur Bauausführung</t>
    </r>
  </si>
  <si>
    <r>
      <rPr>
        <b/>
        <sz val="9"/>
        <color theme="1"/>
        <rFont val="Arial"/>
        <family val="2"/>
      </rPr>
      <t>Beurteilung der Baugrund- und Grundwasserverhältnisse, Empfehlungen, Hinweise, Angaben zur Bemessung der Gründung</t>
    </r>
    <r>
      <rPr>
        <sz val="9"/>
        <color theme="1"/>
        <rFont val="Arial"/>
        <family val="2"/>
      </rPr>
      <t xml:space="preserve">
– Beurteilung des Baugrunds
– Empfehlung für die Gründung mit Angabe der geotechnischen Bemessungs- parameter (zum Beispiel Angaben zur Bemessung einer Flächen- oder Pfahlgründung)
– Angabe der zu erwartenden Setzungen für die vom Tragwerksplaner im Rahmen der Entwurfsplanung nach § 49 zu erbringenden Grundleistungen
– Hinweise zur Herstellung und Trockenhaltung der Baugrube und des Bauwerks sowie Angaben zur Auswirkung der Baumaßnahme auf Nachbarbauwerke
– Allgemeine Angaben zum Erdbau
– Angaben zur geotechnischen Eignung von Aushubmaterial zur Wiederverwendung bei der betreffenden Baumaßnahme sowie Hinweise zur Bauausführung</t>
    </r>
  </si>
  <si>
    <t>Betonkernbohrung (Beton oder Asphalt) wie zuvor beschrieben; jedoch &gt; 20 cm Dicke als Zulage zur vorstehenden Position</t>
  </si>
  <si>
    <t>1.3</t>
  </si>
  <si>
    <r>
      <t>Leistungen nach Zeitaufwand</t>
    </r>
    <r>
      <rPr>
        <sz val="9"/>
        <color theme="0"/>
        <rFont val="Arial"/>
        <family val="2"/>
      </rPr>
      <t xml:space="preserve"> (Dach- &amp; Fassadensanierung EF50 &amp; temporäre Bauten)</t>
    </r>
  </si>
  <si>
    <r>
      <t>Grundleistungen -</t>
    </r>
    <r>
      <rPr>
        <sz val="9"/>
        <color theme="0"/>
        <rFont val="Arial"/>
        <family val="2"/>
      </rPr>
      <t xml:space="preserve"> "Archäologische Untersuchungen" (Dach- &amp; Fassadensanierung EF50)</t>
    </r>
  </si>
  <si>
    <r>
      <t>Grundleistungen -</t>
    </r>
    <r>
      <rPr>
        <sz val="9"/>
        <color theme="0"/>
        <rFont val="Arial"/>
        <family val="2"/>
      </rPr>
      <t xml:space="preserve"> "Geotechnik" (temporäre Bauten)</t>
    </r>
  </si>
  <si>
    <r>
      <t xml:space="preserve">Grundleistungen - </t>
    </r>
    <r>
      <rPr>
        <sz val="9"/>
        <color theme="0"/>
        <rFont val="Arial"/>
        <family val="2"/>
      </rPr>
      <t>"Geotechnik" (Dach- &amp; Fassadensanierung EF50)</t>
    </r>
  </si>
  <si>
    <r>
      <t>Grundleistungen -</t>
    </r>
    <r>
      <rPr>
        <sz val="9"/>
        <color theme="0"/>
        <rFont val="Arial"/>
        <family val="2"/>
      </rPr>
      <t xml:space="preserve"> "Archäologische Untersuchungen" (temporäre Bauten)</t>
    </r>
  </si>
  <si>
    <t>Herstellung von Handschachtungen zur Leitungsfreilegung und -erkundung bis max. 1,2 m Tiefe, inkl. Wiedereinbau des Aushubs, Absicherung der Baugrube, Entsorgung von nicht wiedereinbaufähigem Material, Dokumentation der freigelegten Leitungen.</t>
  </si>
  <si>
    <t>Betonkernbohrung (Beton oder Asphalt) inkl. fachgerechtes Verschließen der Fläche, Abrechnung je Bohrstelle;
Dicke bis 20 cm</t>
  </si>
  <si>
    <t>Dach- &amp; Fassadensanierung EF50</t>
  </si>
  <si>
    <r>
      <t>Besondere Leistungen -</t>
    </r>
    <r>
      <rPr>
        <sz val="9"/>
        <color theme="0"/>
        <rFont val="Arial"/>
        <family val="2"/>
      </rPr>
      <t xml:space="preserve"> "Geotechnik" (Dach- &amp; Fassadensanierung EF50)</t>
    </r>
  </si>
  <si>
    <t>temporäre Bauten</t>
  </si>
  <si>
    <r>
      <t>Zusätzliche Leistungen -</t>
    </r>
    <r>
      <rPr>
        <sz val="9"/>
        <color theme="0"/>
        <rFont val="Arial"/>
        <family val="2"/>
      </rPr>
      <t xml:space="preserve"> Felduntersuchungen (Dach- &amp; Fassadensanierung EF50)</t>
    </r>
  </si>
  <si>
    <r>
      <t>Zusätzliche Leistungen -</t>
    </r>
    <r>
      <rPr>
        <sz val="9"/>
        <color theme="0"/>
        <rFont val="Arial"/>
        <family val="2"/>
      </rPr>
      <t xml:space="preserve"> Felduntersuchungen (temporäre Bauten)</t>
    </r>
  </si>
  <si>
    <r>
      <t xml:space="preserve">Besondere Leistungen - </t>
    </r>
    <r>
      <rPr>
        <sz val="9"/>
        <color theme="0"/>
        <rFont val="Arial"/>
        <family val="2"/>
      </rPr>
      <t>"Archäologische Untersuchungen" (temporäre Bauten)</t>
    </r>
  </si>
  <si>
    <r>
      <t xml:space="preserve">Besondere Leistungen - </t>
    </r>
    <r>
      <rPr>
        <sz val="9"/>
        <color theme="0"/>
        <rFont val="Arial"/>
        <family val="2"/>
      </rPr>
      <t>"Archäologische Untersuchungen" (Dach- &amp; Fassadensanierung EF50)</t>
    </r>
  </si>
  <si>
    <t>Zeitaufwand</t>
  </si>
  <si>
    <t>2.4</t>
  </si>
  <si>
    <t>2.5</t>
  </si>
  <si>
    <t>2.6</t>
  </si>
  <si>
    <t>3.1.1</t>
  </si>
  <si>
    <t>3.1.2</t>
  </si>
  <si>
    <t>3.1.3</t>
  </si>
  <si>
    <t>3.1.4</t>
  </si>
  <si>
    <t>3.1.5</t>
  </si>
  <si>
    <t>3.2.1</t>
  </si>
  <si>
    <t>3.2.2</t>
  </si>
  <si>
    <t>3.2.3</t>
  </si>
  <si>
    <t>3.2.4</t>
  </si>
  <si>
    <t>3.3.1</t>
  </si>
  <si>
    <t>3.3.2</t>
  </si>
  <si>
    <t>3.3.3</t>
  </si>
  <si>
    <t>3.3.4</t>
  </si>
  <si>
    <t>3.3.5</t>
  </si>
  <si>
    <t>3.3.6</t>
  </si>
  <si>
    <t>3.3.7</t>
  </si>
  <si>
    <t>3.3.8</t>
  </si>
  <si>
    <t>3.4.1</t>
  </si>
  <si>
    <t>3.4.2</t>
  </si>
  <si>
    <t>3.4.3</t>
  </si>
  <si>
    <t>7.4</t>
  </si>
  <si>
    <t>7.5</t>
  </si>
  <si>
    <t>7.6</t>
  </si>
  <si>
    <t>8.1.1</t>
  </si>
  <si>
    <t>8.1.2</t>
  </si>
  <si>
    <t>8.1.3</t>
  </si>
  <si>
    <t>8.1.4</t>
  </si>
  <si>
    <t>8.1.5</t>
  </si>
  <si>
    <t>8.2.1</t>
  </si>
  <si>
    <t>8.2.2</t>
  </si>
  <si>
    <t>8.2.3</t>
  </si>
  <si>
    <t>8.2.4</t>
  </si>
  <si>
    <t>8.3.1</t>
  </si>
  <si>
    <t>8.3.2</t>
  </si>
  <si>
    <t>8.3.3</t>
  </si>
  <si>
    <t>8.3.4</t>
  </si>
  <si>
    <t>8.3.5</t>
  </si>
  <si>
    <t>8.3.6</t>
  </si>
  <si>
    <t>8.3.7</t>
  </si>
  <si>
    <t>8.3.8</t>
  </si>
  <si>
    <t>8.4.1</t>
  </si>
  <si>
    <t>8.4.2</t>
  </si>
  <si>
    <t>8.4.3</t>
  </si>
  <si>
    <t>11.1</t>
  </si>
  <si>
    <t>11.2</t>
  </si>
  <si>
    <t>11.3</t>
  </si>
  <si>
    <t>11.4</t>
  </si>
  <si>
    <t>11.5</t>
  </si>
  <si>
    <t>Nr. 9</t>
  </si>
  <si>
    <t>Nr. 10</t>
  </si>
  <si>
    <t>Nr. 11</t>
  </si>
  <si>
    <t>Summe Dach- &amp; Fassadensanierung EF50</t>
  </si>
  <si>
    <t>Summe temporäre Bauten</t>
  </si>
  <si>
    <r>
      <t>Besondere Leistungen -</t>
    </r>
    <r>
      <rPr>
        <sz val="9"/>
        <color theme="0"/>
        <rFont val="Arial"/>
        <family val="2"/>
      </rPr>
      <t xml:space="preserve"> "Geotechnik" (temporäre Bauten)</t>
    </r>
  </si>
  <si>
    <t>Zwischensumme Grundleistungen "Geotechnik"</t>
  </si>
  <si>
    <t>Zwischensumme Grundleistungen "Geotechnik" zzgl. NK</t>
  </si>
  <si>
    <t>Honorarformblatt "Geotechnik"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</si>
</sst>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4" formatCode="_-* #,##0.00\ &quot;€&quot;_-;\-* #,##0.00\ &quot;€&quot;_-;_-* &quot;-&quot;??\ &quot;€&quot;_-;_-@_-"/>
    <numFmt numFmtId="43" formatCode="_-* #,##0.00_-;\-* #,##0.00_-;_-* &quot;-&quot;??_-;_-@_-"/>
    <numFmt numFmtId="164" formatCode="#,##0.00\ &quot;€&quot;"/>
    <numFmt numFmtId="165" formatCode="#,##0.00\ &quot;€/h&quot;"/>
    <numFmt numFmtId="166" formatCode="&quot;Stand:&quot;\ dd/mm/yyyy"/>
    <numFmt numFmtId="167" formatCode="#,##0.00\ &quot;€ / h&quot;"/>
    <numFmt numFmtId="168" formatCode="0.0%"/>
    <numFmt numFmtId="169" formatCode="#,###.00\ &quot;€/psch&quot;"/>
    <numFmt numFmtId="170" formatCode="0.00\ &quot;€/Std.&quot;"/>
    <numFmt numFmtId="171" formatCode="_-* #,##0\ &quot;€&quot;_-;\-* #,##0\ &quot;€&quot;_-;_-* &quot;-&quot;??\ &quot;€&quot;_-;_-@_-"/>
    <numFmt numFmtId="172" formatCode="#,##0\ &quot;Std&quot;;\-#,##0\ &quot;Std&quot;"/>
    <numFmt numFmtId="173" formatCode="#,##0.00\ &quot;€ / St&quot;"/>
    <numFmt numFmtId="174" formatCode="#,##0.00\ &quot;€ / m&quot;"/>
    <numFmt numFmtId="175" formatCode="0\ &quot;St&quot;"/>
    <numFmt numFmtId="176" formatCode="0\ &quot;m&quot;"/>
    <numFmt numFmtId="177" formatCode="0\ &quot;h&quot;"/>
    <numFmt numFmtId="178" formatCode="0\ &quot;m³&quot;"/>
    <numFmt numFmtId="179" formatCode="#,##0.00\ &quot;€ / m³&quot;"/>
    <numFmt numFmtId="180" formatCode="0\ &quot;Stk.&quot;"/>
    <numFmt numFmtId="181" formatCode="#,##0.00\ &quot;€ / Stk.&quot;"/>
    <numFmt numFmtId="182" formatCode="0\ &quot;cm&quot;"/>
    <numFmt numFmtId="183" formatCode="#,##0.00\ &quot;€ / cm&quot;"/>
  </numFmts>
  <fonts count="63">
    <font>
      <sz val="11"/>
      <color theme="1"/>
      <name val="Calibri"/>
      <family val="2"/>
      <scheme val="minor"/>
    </font>
    <font>
      <sz val="7"/>
      <color theme="1"/>
      <name val="Arial"/>
      <family val="2"/>
    </font>
    <font>
      <b/>
      <sz val="9"/>
      <color theme="1"/>
      <name val="Arial"/>
      <family val="2"/>
    </font>
    <font>
      <b/>
      <sz val="7"/>
      <color theme="6"/>
      <name val="Arial"/>
      <family val="2"/>
    </font>
    <font>
      <i/>
      <sz val="9"/>
      <color theme="1"/>
      <name val="Arial"/>
      <family val="2"/>
    </font>
    <font>
      <sz val="9"/>
      <color theme="1"/>
      <name val="Arial"/>
      <family val="2"/>
    </font>
    <font>
      <b/>
      <sz val="9"/>
      <color theme="0"/>
      <name val="Arial"/>
      <family val="2"/>
    </font>
    <font>
      <sz val="9"/>
      <color theme="1"/>
      <name val="Calibri"/>
      <family val="2"/>
      <scheme val="minor"/>
    </font>
    <font>
      <sz val="11"/>
      <name val="Arial"/>
      <family val="2"/>
    </font>
    <font>
      <sz val="11"/>
      <color theme="1"/>
      <name val="Calibri"/>
      <family val="2"/>
      <scheme val="minor"/>
    </font>
    <font>
      <sz val="11"/>
      <name val="Arial"/>
      <family val="2"/>
    </font>
    <font>
      <sz val="11"/>
      <name val="DIN-Regular"/>
    </font>
    <font>
      <b/>
      <sz val="9"/>
      <color theme="7"/>
      <name val="Arial"/>
      <family val="2"/>
    </font>
    <font>
      <b/>
      <sz val="7"/>
      <color theme="1"/>
      <name val="Arial"/>
      <family val="2"/>
    </font>
    <font>
      <i/>
      <sz val="9"/>
      <color theme="1" tint="0.59999389629810485"/>
      <name val="Arial"/>
      <family val="2"/>
    </font>
    <font>
      <b/>
      <sz val="11"/>
      <color theme="7"/>
      <name val="Arial"/>
      <family val="2"/>
    </font>
    <font>
      <sz val="11"/>
      <color theme="1"/>
      <name val="Arial"/>
      <family val="2"/>
    </font>
    <font>
      <b/>
      <sz val="10"/>
      <color theme="7"/>
      <name val="Arial"/>
      <family val="2"/>
    </font>
    <font>
      <sz val="11"/>
      <color theme="7"/>
      <name val="Arial"/>
      <family val="2"/>
    </font>
    <font>
      <b/>
      <sz val="11"/>
      <color rgb="FFD77E73"/>
      <name val="Arial"/>
      <family val="2"/>
    </font>
    <font>
      <sz val="9"/>
      <color rgb="FF4D4D4D"/>
      <name val="Arial"/>
      <family val="2"/>
    </font>
    <font>
      <b/>
      <sz val="9"/>
      <color rgb="FF4D4D4D"/>
      <name val="Arial"/>
      <family val="2"/>
    </font>
    <font>
      <b/>
      <sz val="11"/>
      <color theme="1"/>
      <name val="Arial"/>
      <family val="2"/>
    </font>
    <font>
      <sz val="10"/>
      <color rgb="FFFF0000"/>
      <name val="Arial"/>
      <family val="2"/>
    </font>
    <font>
      <sz val="8"/>
      <name val="Arial"/>
      <family val="2"/>
    </font>
    <font>
      <u/>
      <sz val="9"/>
      <color theme="1"/>
      <name val="Arial"/>
      <family val="2"/>
    </font>
    <font>
      <sz val="8"/>
      <color theme="1"/>
      <name val="Arial"/>
      <family val="2"/>
    </font>
    <font>
      <vertAlign val="subscript"/>
      <sz val="9"/>
      <color theme="1"/>
      <name val="Arial"/>
      <family val="2"/>
    </font>
    <font>
      <b/>
      <vertAlign val="subscript"/>
      <sz val="9"/>
      <color theme="1"/>
      <name val="Arial"/>
      <family val="2"/>
    </font>
    <font>
      <b/>
      <vertAlign val="superscript"/>
      <sz val="9"/>
      <color theme="1"/>
      <name val="Arial"/>
      <family val="2"/>
    </font>
    <font>
      <b/>
      <sz val="11"/>
      <color rgb="FFC00000"/>
      <name val="Arial"/>
      <family val="2"/>
    </font>
    <font>
      <b/>
      <sz val="9"/>
      <color rgb="FFFF0000"/>
      <name val="Arial"/>
      <family val="2"/>
    </font>
    <font>
      <sz val="9"/>
      <color rgb="FFFF0000"/>
      <name val="Arial"/>
      <family val="2"/>
    </font>
    <font>
      <sz val="11"/>
      <color rgb="FFFF0000"/>
      <name val="Arial"/>
      <family val="2"/>
    </font>
    <font>
      <b/>
      <sz val="9"/>
      <color rgb="FFD77E73"/>
      <name val="Arial"/>
      <family val="2"/>
    </font>
    <font>
      <b/>
      <sz val="7"/>
      <color indexed="23"/>
      <name val="Arial"/>
      <family val="2"/>
    </font>
    <font>
      <sz val="10"/>
      <color rgb="FF4D4D4D"/>
      <name val="Arial"/>
      <family val="2"/>
    </font>
    <font>
      <b/>
      <sz val="9"/>
      <color indexed="20"/>
      <name val="Arial"/>
      <family val="2"/>
    </font>
    <font>
      <sz val="11"/>
      <color indexed="20"/>
      <name val="Arial"/>
      <family val="2"/>
    </font>
    <font>
      <sz val="7"/>
      <name val="Arial"/>
      <family val="2"/>
    </font>
    <font>
      <sz val="11"/>
      <color rgb="FF4D4D4D"/>
      <name val="Arial"/>
      <family val="2"/>
    </font>
    <font>
      <sz val="11"/>
      <color rgb="FFC00000"/>
      <name val="Arial"/>
      <family val="2"/>
    </font>
    <font>
      <sz val="11"/>
      <color theme="1" tint="0.34998626667073579"/>
      <name val="Arial"/>
      <family val="2"/>
    </font>
    <font>
      <sz val="11"/>
      <color theme="0"/>
      <name val="Arial"/>
      <family val="2"/>
    </font>
    <font>
      <sz val="9"/>
      <color theme="7"/>
      <name val="Arial"/>
      <family val="2"/>
    </font>
    <font>
      <sz val="8"/>
      <name val="Calibri"/>
      <family val="2"/>
      <scheme val="minor"/>
    </font>
    <font>
      <sz val="9"/>
      <color indexed="81"/>
      <name val="Segoe UI"/>
      <family val="2"/>
    </font>
    <font>
      <i/>
      <sz val="9"/>
      <color theme="7"/>
      <name val="Arial"/>
      <family val="2"/>
    </font>
    <font>
      <sz val="11"/>
      <color theme="7"/>
      <name val="Calibri"/>
      <family val="2"/>
      <scheme val="minor"/>
    </font>
    <font>
      <b/>
      <u/>
      <sz val="11"/>
      <color theme="1"/>
      <name val="Arial"/>
      <family val="2"/>
    </font>
    <font>
      <sz val="10"/>
      <name val="Arial"/>
      <family val="2"/>
    </font>
    <font>
      <sz val="8"/>
      <color theme="0"/>
      <name val="Arial"/>
      <family val="2"/>
    </font>
    <font>
      <sz val="8"/>
      <name val="Verdana"/>
      <family val="2"/>
    </font>
    <font>
      <sz val="10"/>
      <color theme="1"/>
      <name val="Arial"/>
      <family val="2"/>
    </font>
    <font>
      <b/>
      <sz val="8"/>
      <color theme="1"/>
      <name val="Arial"/>
      <family val="2"/>
    </font>
    <font>
      <b/>
      <sz val="9"/>
      <color rgb="FF3C3C3B"/>
      <name val="Arial"/>
      <family val="2"/>
    </font>
    <font>
      <i/>
      <sz val="9"/>
      <color rgb="FF3C3C3B"/>
      <name val="Arial"/>
      <family val="2"/>
    </font>
    <font>
      <b/>
      <i/>
      <sz val="9"/>
      <color rgb="FF3C3C3B"/>
      <name val="Arial"/>
      <family val="2"/>
    </font>
    <font>
      <i/>
      <sz val="10"/>
      <color rgb="FF3C3C3B"/>
      <name val="Arial"/>
      <family val="2"/>
    </font>
    <font>
      <b/>
      <sz val="8"/>
      <color theme="0"/>
      <name val="Arial"/>
      <family val="2"/>
    </font>
    <font>
      <b/>
      <sz val="11"/>
      <color theme="0"/>
      <name val="Arial"/>
      <family val="2"/>
    </font>
    <font>
      <sz val="9"/>
      <color theme="0"/>
      <name val="Arial"/>
      <family val="2"/>
    </font>
    <font>
      <b/>
      <sz val="10"/>
      <color theme="0"/>
      <name val="Arial"/>
      <family val="2"/>
    </font>
  </fonts>
  <fills count="14">
    <fill>
      <patternFill patternType="none"/>
    </fill>
    <fill>
      <patternFill patternType="gray125"/>
    </fill>
    <fill>
      <patternFill patternType="solid">
        <fgColor theme="8"/>
        <bgColor indexed="64"/>
      </patternFill>
    </fill>
    <fill>
      <patternFill patternType="solid">
        <fgColor theme="6" tint="0.59999389629810485"/>
        <bgColor indexed="64"/>
      </patternFill>
    </fill>
    <fill>
      <patternFill patternType="solid">
        <fgColor rgb="FFE9E8E4"/>
        <bgColor indexed="64"/>
      </patternFill>
    </fill>
    <fill>
      <patternFill patternType="solid">
        <fgColor rgb="FFFFFF00"/>
        <bgColor indexed="64"/>
      </patternFill>
    </fill>
    <fill>
      <patternFill patternType="solid">
        <fgColor rgb="FFFDC75F"/>
        <bgColor indexed="64"/>
      </patternFill>
    </fill>
    <fill>
      <patternFill patternType="solid">
        <fgColor theme="0"/>
        <bgColor indexed="64"/>
      </patternFill>
    </fill>
    <fill>
      <patternFill patternType="solid">
        <fgColor theme="1"/>
        <bgColor indexed="64"/>
      </patternFill>
    </fill>
    <fill>
      <patternFill patternType="solid">
        <fgColor theme="0" tint="-0.249977111117893"/>
        <bgColor indexed="64"/>
      </patternFill>
    </fill>
    <fill>
      <patternFill patternType="solid">
        <fgColor rgb="FF92D050"/>
        <bgColor indexed="64"/>
      </patternFill>
    </fill>
    <fill>
      <patternFill patternType="solid">
        <fgColor theme="6" tint="-0.249977111117893"/>
        <bgColor indexed="64"/>
      </patternFill>
    </fill>
    <fill>
      <patternFill patternType="solid">
        <fgColor theme="6" tint="0.39997558519241921"/>
        <bgColor indexed="64"/>
      </patternFill>
    </fill>
    <fill>
      <patternFill patternType="solid">
        <fgColor theme="2" tint="-0.499984740745262"/>
        <bgColor indexed="64"/>
      </patternFill>
    </fill>
  </fills>
  <borders count="118">
    <border>
      <left/>
      <right/>
      <top/>
      <bottom/>
      <diagonal/>
    </border>
    <border>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style="thin">
        <color theme="0" tint="-0.499984740745262"/>
      </top>
      <bottom style="thin">
        <color theme="0" tint="-0.499984740745262"/>
      </bottom>
      <diagonal/>
    </border>
    <border>
      <left/>
      <right/>
      <top style="double">
        <color theme="0" tint="-0.499984740745262"/>
      </top>
      <bottom/>
      <diagonal/>
    </border>
    <border>
      <left/>
      <right style="thin">
        <color theme="0" tint="-0.499984740745262"/>
      </right>
      <top style="thin">
        <color theme="0" tint="-0.499984740745262"/>
      </top>
      <bottom style="hair">
        <color theme="0" tint="-0.499984740745262"/>
      </bottom>
      <diagonal/>
    </border>
    <border>
      <left style="thin">
        <color theme="0" tint="-0.499984740745262"/>
      </left>
      <right style="thin">
        <color theme="0" tint="-0.499984740745262"/>
      </right>
      <top style="thin">
        <color theme="0" tint="-0.499984740745262"/>
      </top>
      <bottom style="hair">
        <color theme="0" tint="-0.499984740745262"/>
      </bottom>
      <diagonal/>
    </border>
    <border>
      <left/>
      <right/>
      <top style="thin">
        <color theme="0" tint="-0.499984740745262"/>
      </top>
      <bottom style="hair">
        <color theme="0" tint="-0.499984740745262"/>
      </bottom>
      <diagonal/>
    </border>
    <border>
      <left/>
      <right style="thin">
        <color theme="0" tint="-0.499984740745262"/>
      </right>
      <top style="hair">
        <color theme="0" tint="-0.499984740745262"/>
      </top>
      <bottom style="double">
        <color theme="0" tint="-0.499984740745262"/>
      </bottom>
      <diagonal/>
    </border>
    <border>
      <left/>
      <right/>
      <top style="hair">
        <color theme="0" tint="-0.499984740745262"/>
      </top>
      <bottom style="double">
        <color theme="0" tint="-0.499984740745262"/>
      </bottom>
      <diagonal/>
    </border>
    <border>
      <left/>
      <right style="thin">
        <color theme="0" tint="-0.499984740745262"/>
      </right>
      <top style="hair">
        <color theme="0" tint="-0.499984740745262"/>
      </top>
      <bottom style="hair">
        <color theme="0" tint="-0.499984740745262"/>
      </bottom>
      <diagonal/>
    </border>
    <border>
      <left style="thin">
        <color theme="0" tint="-0.499984740745262"/>
      </left>
      <right style="thin">
        <color theme="0" tint="-0.499984740745262"/>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style="thin">
        <color theme="0" tint="-0.499984740745262"/>
      </left>
      <right/>
      <top style="hair">
        <color theme="0" tint="-0.499984740745262"/>
      </top>
      <bottom style="hair">
        <color theme="0" tint="-0.499984740745262"/>
      </bottom>
      <diagonal/>
    </border>
    <border>
      <left style="thin">
        <color theme="0" tint="-0.499984740745262"/>
      </left>
      <right/>
      <top style="thin">
        <color theme="0" tint="-0.499984740745262"/>
      </top>
      <bottom style="hair">
        <color theme="0" tint="-0.499984740745262"/>
      </bottom>
      <diagonal/>
    </border>
    <border>
      <left/>
      <right style="thin">
        <color theme="0" tint="-0.499984740745262"/>
      </right>
      <top/>
      <bottom/>
      <diagonal/>
    </border>
    <border>
      <left/>
      <right/>
      <top/>
      <bottom style="hair">
        <color theme="0" tint="-0.499984740745262"/>
      </bottom>
      <diagonal/>
    </border>
    <border>
      <left style="thin">
        <color indexed="64"/>
      </left>
      <right style="thin">
        <color indexed="64"/>
      </right>
      <top style="thin">
        <color indexed="64"/>
      </top>
      <bottom style="thin">
        <color indexed="64"/>
      </bottom>
      <diagonal/>
    </border>
    <border>
      <left/>
      <right style="thin">
        <color theme="0" tint="-0.499984740745262"/>
      </right>
      <top style="hair">
        <color theme="0" tint="-0.499984740745262"/>
      </top>
      <bottom style="thin">
        <color theme="0" tint="-0.499984740745262"/>
      </bottom>
      <diagonal/>
    </border>
    <border>
      <left style="thin">
        <color theme="0" tint="-0.499984740745262"/>
      </left>
      <right style="thin">
        <color theme="0" tint="-0.499984740745262"/>
      </right>
      <top style="hair">
        <color theme="0" tint="-0.499984740745262"/>
      </top>
      <bottom style="thin">
        <color theme="0" tint="-0.499984740745262"/>
      </bottom>
      <diagonal/>
    </border>
    <border>
      <left style="thin">
        <color theme="0" tint="-0.499984740745262"/>
      </left>
      <right/>
      <top style="hair">
        <color theme="0" tint="-0.499984740745262"/>
      </top>
      <bottom style="thin">
        <color theme="0" tint="-0.499984740745262"/>
      </bottom>
      <diagonal/>
    </border>
    <border>
      <left style="thin">
        <color theme="0" tint="-0.499984740745262"/>
      </left>
      <right style="thin">
        <color theme="0" tint="-0.499984740745262"/>
      </right>
      <top/>
      <bottom style="hair">
        <color theme="0" tint="-0.499984740745262"/>
      </bottom>
      <diagonal/>
    </border>
    <border>
      <left/>
      <right/>
      <top style="hair">
        <color theme="0" tint="-0.499984740745262"/>
      </top>
      <bottom style="thin">
        <color theme="0" tint="-0.499984740745262"/>
      </bottom>
      <diagonal/>
    </border>
    <border>
      <left/>
      <right/>
      <top style="thin">
        <color theme="0" tint="-0.499984740745262"/>
      </top>
      <bottom style="double">
        <color theme="0" tint="-0.499984740745262"/>
      </bottom>
      <diagonal/>
    </border>
    <border>
      <left/>
      <right/>
      <top style="double">
        <color theme="0" tint="-0.499984740745262"/>
      </top>
      <bottom style="thin">
        <color theme="0" tint="-0.499984740745262"/>
      </bottom>
      <diagonal/>
    </border>
    <border>
      <left/>
      <right style="thin">
        <color theme="0" tint="-0.499984740745262"/>
      </right>
      <top style="double">
        <color theme="0" tint="-0.499984740745262"/>
      </top>
      <bottom style="thin">
        <color theme="0" tint="-0.499984740745262"/>
      </bottom>
      <diagonal/>
    </border>
    <border>
      <left style="thin">
        <color theme="0" tint="-0.499984740745262"/>
      </left>
      <right/>
      <top style="double">
        <color theme="0" tint="-0.499984740745262"/>
      </top>
      <bottom style="thin">
        <color theme="0" tint="-0.499984740745262"/>
      </bottom>
      <diagonal/>
    </border>
    <border>
      <left style="thin">
        <color theme="0" tint="-0.499984740745262"/>
      </left>
      <right/>
      <top style="hair">
        <color theme="0" tint="-0.499984740745262"/>
      </top>
      <bottom style="double">
        <color theme="0" tint="-0.499984740745262"/>
      </bottom>
      <diagonal/>
    </border>
    <border>
      <left style="thin">
        <color theme="0" tint="-0.499984740745262"/>
      </left>
      <right/>
      <top style="thin">
        <color theme="0" tint="-0.499984740745262"/>
      </top>
      <bottom style="double">
        <color theme="0" tint="-0.499984740745262"/>
      </bottom>
      <diagonal/>
    </border>
    <border>
      <left style="thin">
        <color theme="0" tint="-0.499984740745262"/>
      </left>
      <right style="thin">
        <color theme="0" tint="-0.499984740745262"/>
      </right>
      <top/>
      <bottom/>
      <diagonal/>
    </border>
    <border>
      <left style="thin">
        <color theme="0" tint="-0.499984740745262"/>
      </left>
      <right/>
      <top/>
      <bottom/>
      <diagonal/>
    </border>
    <border>
      <left/>
      <right style="thin">
        <color theme="0" tint="-0.499984740745262"/>
      </right>
      <top style="thin">
        <color theme="0" tint="-0.499984740745262"/>
      </top>
      <bottom style="double">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hair">
        <color theme="0" tint="-0.49998474074526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thin">
        <color theme="0" tint="-0.499984740745262"/>
      </top>
      <bottom style="hair">
        <color theme="0" tint="-0.34998626667073579"/>
      </bottom>
      <diagonal/>
    </border>
    <border>
      <left/>
      <right style="thin">
        <color theme="0" tint="-0.499984740745262"/>
      </right>
      <top style="hair">
        <color theme="0" tint="-0.34998626667073579"/>
      </top>
      <bottom style="hair">
        <color theme="0" tint="-0.34998626667073579"/>
      </bottom>
      <diagonal/>
    </border>
    <border>
      <left/>
      <right style="thin">
        <color theme="0" tint="-0.499984740745262"/>
      </right>
      <top style="hair">
        <color theme="0" tint="-0.499984740745262"/>
      </top>
      <bottom/>
      <diagonal/>
    </border>
    <border>
      <left style="thin">
        <color theme="0" tint="-0.499984740745262"/>
      </left>
      <right style="thin">
        <color theme="0" tint="-0.499984740745262"/>
      </right>
      <top style="hair">
        <color theme="0" tint="-0.499984740745262"/>
      </top>
      <bottom/>
      <diagonal/>
    </border>
    <border>
      <left/>
      <right style="thin">
        <color theme="0" tint="-0.499984740745262"/>
      </right>
      <top style="hair">
        <color theme="0" tint="-0.34998626667073579"/>
      </top>
      <bottom/>
      <diagonal/>
    </border>
    <border>
      <left/>
      <right/>
      <top style="hair">
        <color theme="0" tint="-0.499984740745262"/>
      </top>
      <bottom/>
      <diagonal/>
    </border>
    <border>
      <left style="thin">
        <color theme="0" tint="-0.499984740745262"/>
      </left>
      <right style="thin">
        <color theme="0" tint="-0.499984740745262"/>
      </right>
      <top style="thin">
        <color theme="0" tint="-0.499984740745262"/>
      </top>
      <bottom style="hair">
        <color theme="0" tint="-0.34998626667073579"/>
      </bottom>
      <diagonal/>
    </border>
    <border>
      <left style="thin">
        <color theme="0" tint="-0.499984740745262"/>
      </left>
      <right style="thin">
        <color theme="0" tint="-0.499984740745262"/>
      </right>
      <top/>
      <bottom style="double">
        <color theme="0" tint="-0.499984740745262"/>
      </bottom>
      <diagonal/>
    </border>
    <border>
      <left style="thin">
        <color theme="0" tint="-0.499984740745262"/>
      </left>
      <right style="thin">
        <color theme="0" tint="-0.499984740745262"/>
      </right>
      <top style="hair">
        <color theme="0" tint="-0.34998626667073579"/>
      </top>
      <bottom style="hair">
        <color theme="0" tint="-0.34998626667073579"/>
      </bottom>
      <diagonal/>
    </border>
    <border>
      <left/>
      <right style="thin">
        <color theme="0" tint="-0.499984740745262"/>
      </right>
      <top style="double">
        <color theme="0" tint="-0.499984740745262"/>
      </top>
      <bottom/>
      <diagonal/>
    </border>
    <border>
      <left style="thin">
        <color theme="0" tint="-0.499984740745262"/>
      </left>
      <right style="thin">
        <color theme="0" tint="-0.499984740745262"/>
      </right>
      <top style="double">
        <color theme="0" tint="-0.499984740745262"/>
      </top>
      <bottom/>
      <diagonal/>
    </border>
    <border>
      <left style="thin">
        <color theme="0" tint="-0.499984740745262"/>
      </left>
      <right/>
      <top style="double">
        <color theme="0" tint="-0.499984740745262"/>
      </top>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style="hair">
        <color theme="0" tint="-0.499984740745262"/>
      </top>
      <bottom style="double">
        <color theme="0" tint="-0.499984740745262"/>
      </bottom>
      <diagonal/>
    </border>
    <border>
      <left/>
      <right style="hair">
        <color theme="0" tint="-0.499984740745262"/>
      </right>
      <top style="thin">
        <color theme="0" tint="-0.499984740745262"/>
      </top>
      <bottom style="double">
        <color theme="0" tint="-0.499984740745262"/>
      </bottom>
      <diagonal/>
    </border>
    <border>
      <left style="thin">
        <color theme="0" tint="-0.499984740745262"/>
      </left>
      <right/>
      <top style="hair">
        <color theme="0" tint="-0.499984740745262"/>
      </top>
      <bottom/>
      <diagonal/>
    </border>
    <border>
      <left style="thin">
        <color theme="0" tint="-0.499984740745262"/>
      </left>
      <right style="thin">
        <color theme="0" tint="-0.499984740745262"/>
      </right>
      <top/>
      <bottom style="hair">
        <color theme="0" tint="-0.34998626667073579"/>
      </bottom>
      <diagonal/>
    </border>
    <border>
      <left/>
      <right/>
      <top/>
      <bottom style="double">
        <color theme="0" tint="-0.499984740745262"/>
      </bottom>
      <diagonal/>
    </border>
    <border>
      <left style="thin">
        <color theme="0" tint="-0.499984740745262"/>
      </left>
      <right/>
      <top/>
      <bottom style="double">
        <color theme="0" tint="-0.499984740745262"/>
      </bottom>
      <diagonal/>
    </border>
    <border>
      <left/>
      <right style="thin">
        <color theme="0" tint="-0.499984740745262"/>
      </right>
      <top/>
      <bottom style="double">
        <color theme="0" tint="-0.499984740745262"/>
      </bottom>
      <diagonal/>
    </border>
    <border diagonalUp="1">
      <left style="thin">
        <color theme="0" tint="-0.499984740745262"/>
      </left>
      <right style="thin">
        <color theme="0" tint="-0.499984740745262"/>
      </right>
      <top style="thin">
        <color theme="0" tint="-0.499984740745262"/>
      </top>
      <bottom/>
      <diagonal style="thin">
        <color theme="0" tint="-0.499984740745262"/>
      </diagonal>
    </border>
    <border diagonalUp="1">
      <left style="thin">
        <color theme="0" tint="-0.499984740745262"/>
      </left>
      <right style="thin">
        <color theme="0" tint="-0.499984740745262"/>
      </right>
      <top/>
      <bottom style="thin">
        <color theme="0" tint="-0.499984740745262"/>
      </bottom>
      <diagonal style="thin">
        <color theme="0" tint="-0.499984740745262"/>
      </diagonal>
    </border>
    <border>
      <left/>
      <right/>
      <top/>
      <bottom style="thin">
        <color indexed="64"/>
      </bottom>
      <diagonal/>
    </border>
    <border>
      <left style="thin">
        <color theme="0" tint="-0.499984740745262"/>
      </left>
      <right/>
      <top/>
      <bottom style="thin">
        <color indexed="64"/>
      </bottom>
      <diagonal/>
    </border>
    <border>
      <left/>
      <right/>
      <top style="thin">
        <color indexed="64"/>
      </top>
      <bottom/>
      <diagonal/>
    </border>
    <border>
      <left/>
      <right/>
      <top style="thin">
        <color indexed="64"/>
      </top>
      <bottom style="hair">
        <color auto="1"/>
      </bottom>
      <diagonal/>
    </border>
    <border>
      <left/>
      <right style="thin">
        <color indexed="64"/>
      </right>
      <top style="thin">
        <color indexed="64"/>
      </top>
      <bottom style="hair">
        <color auto="1"/>
      </bottom>
      <diagonal/>
    </border>
    <border>
      <left style="thin">
        <color indexed="64"/>
      </left>
      <right/>
      <top style="thin">
        <color indexed="64"/>
      </top>
      <bottom style="hair">
        <color auto="1"/>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hair">
        <color auto="1"/>
      </bottom>
      <diagonal/>
    </border>
    <border>
      <left/>
      <right/>
      <top style="hair">
        <color indexed="64"/>
      </top>
      <bottom style="hair">
        <color indexed="64"/>
      </bottom>
      <diagonal/>
    </border>
    <border>
      <left/>
      <right style="thin">
        <color indexed="64"/>
      </right>
      <top style="hair">
        <color auto="1"/>
      </top>
      <bottom style="hair">
        <color indexed="64"/>
      </bottom>
      <diagonal/>
    </border>
    <border>
      <left style="thin">
        <color indexed="64"/>
      </left>
      <right/>
      <top style="hair">
        <color auto="1"/>
      </top>
      <bottom style="double">
        <color indexed="64"/>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top style="thin">
        <color indexed="64"/>
      </top>
      <bottom style="double">
        <color indexed="64"/>
      </bottom>
      <diagonal/>
    </border>
    <border>
      <left/>
      <right/>
      <top style="thin">
        <color theme="0" tint="-0.499984740745262"/>
      </top>
      <bottom style="thin">
        <color indexed="64"/>
      </bottom>
      <diagonal/>
    </border>
    <border>
      <left style="thin">
        <color indexed="64"/>
      </left>
      <right style="thin">
        <color indexed="64"/>
      </right>
      <top style="thin">
        <color theme="0" tint="-0.499984740745262"/>
      </top>
      <bottom style="thin">
        <color indexed="64"/>
      </bottom>
      <diagonal/>
    </border>
    <border>
      <left style="thin">
        <color indexed="64"/>
      </left>
      <right style="thin">
        <color indexed="64"/>
      </right>
      <top style="thin">
        <color indexed="64"/>
      </top>
      <bottom style="hair">
        <color auto="1"/>
      </bottom>
      <diagonal/>
    </border>
    <border>
      <left/>
      <right/>
      <top style="hair">
        <color auto="1"/>
      </top>
      <bottom style="double">
        <color indexed="64"/>
      </bottom>
      <diagonal/>
    </border>
    <border>
      <left/>
      <right style="thin">
        <color indexed="64"/>
      </right>
      <top style="hair">
        <color auto="1"/>
      </top>
      <bottom style="double">
        <color indexed="64"/>
      </bottom>
      <diagonal/>
    </border>
    <border>
      <left style="thin">
        <color indexed="64"/>
      </left>
      <right/>
      <top style="thin">
        <color indexed="64"/>
      </top>
      <bottom style="double">
        <color indexed="64"/>
      </bottom>
      <diagonal/>
    </border>
    <border>
      <left style="thin">
        <color indexed="64"/>
      </left>
      <right/>
      <top style="hair">
        <color indexed="64"/>
      </top>
      <bottom style="hair">
        <color indexed="64"/>
      </bottom>
      <diagonal/>
    </border>
    <border>
      <left style="thin">
        <color theme="0" tint="-0.499984740745262"/>
      </left>
      <right/>
      <top/>
      <bottom style="hair">
        <color theme="0" tint="-0.499984740745262"/>
      </bottom>
      <diagonal/>
    </border>
    <border>
      <left style="thin">
        <color indexed="64"/>
      </left>
      <right style="thin">
        <color indexed="64"/>
      </right>
      <top style="thin">
        <color indexed="64"/>
      </top>
      <bottom style="double">
        <color indexed="64"/>
      </bottom>
      <diagonal/>
    </border>
    <border>
      <left/>
      <right style="thin">
        <color theme="0"/>
      </right>
      <top/>
      <bottom/>
      <diagonal/>
    </border>
    <border>
      <left/>
      <right style="hair">
        <color theme="0" tint="-0.499984740745262"/>
      </right>
      <top style="thin">
        <color theme="0" tint="-0.499984740745262"/>
      </top>
      <bottom style="hair">
        <color theme="0" tint="-0.499984740745262"/>
      </bottom>
      <diagonal/>
    </border>
    <border>
      <left/>
      <right style="hair">
        <color theme="0" tint="-0.499984740745262"/>
      </right>
      <top style="hair">
        <color theme="0" tint="-0.499984740745262"/>
      </top>
      <bottom style="double">
        <color theme="0" tint="-0.499984740745262"/>
      </bottom>
      <diagonal/>
    </border>
    <border>
      <left/>
      <right style="thin">
        <color indexed="64"/>
      </right>
      <top style="thin">
        <color indexed="64"/>
      </top>
      <bottom style="double">
        <color indexed="64"/>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right style="thin">
        <color rgb="FF000000"/>
      </right>
      <top style="medium">
        <color indexed="64"/>
      </top>
      <bottom/>
      <diagonal/>
    </border>
    <border>
      <left/>
      <right style="medium">
        <color indexed="64"/>
      </right>
      <top style="medium">
        <color indexed="64"/>
      </top>
      <bottom/>
      <diagonal/>
    </border>
    <border>
      <left style="medium">
        <color indexed="64"/>
      </left>
      <right style="thin">
        <color rgb="FF000000"/>
      </right>
      <top/>
      <bottom/>
      <diagonal/>
    </border>
    <border>
      <left style="thin">
        <color rgb="FF000000"/>
      </left>
      <right/>
      <top/>
      <bottom/>
      <diagonal/>
    </border>
    <border>
      <left/>
      <right style="thin">
        <color rgb="FF000000"/>
      </right>
      <top/>
      <bottom/>
      <diagonal/>
    </border>
    <border>
      <left/>
      <right style="medium">
        <color indexed="64"/>
      </right>
      <top/>
      <bottom/>
      <diagonal/>
    </border>
    <border>
      <left style="medium">
        <color indexed="64"/>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indexed="64"/>
      </left>
      <right/>
      <top style="thin">
        <color rgb="FF000000"/>
      </top>
      <bottom style="thin">
        <color rgb="FF000000"/>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indexed="64"/>
      </top>
      <bottom style="thin">
        <color rgb="FF000000"/>
      </bottom>
      <diagonal/>
    </border>
    <border>
      <left style="thin">
        <color theme="0" tint="-0.499984740745262"/>
      </left>
      <right/>
      <top style="double">
        <color theme="0" tint="-0.499984740745262"/>
      </top>
      <bottom style="double">
        <color theme="0" tint="-0.499984740745262"/>
      </bottom>
      <diagonal/>
    </border>
    <border>
      <left/>
      <right style="thin">
        <color theme="0" tint="-0.499984740745262"/>
      </right>
      <top style="double">
        <color theme="0" tint="-0.499984740745262"/>
      </top>
      <bottom style="double">
        <color theme="0" tint="-0.499984740745262"/>
      </bottom>
      <diagonal/>
    </border>
    <border>
      <left/>
      <right/>
      <top style="double">
        <color theme="0" tint="-0.499984740745262"/>
      </top>
      <bottom style="double">
        <color theme="0" tint="-0.499984740745262"/>
      </bottom>
      <diagonal/>
    </border>
    <border>
      <left style="thin">
        <color theme="0"/>
      </left>
      <right style="thin">
        <color theme="0"/>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s>
  <cellStyleXfs count="14">
    <xf numFmtId="0" fontId="0" fillId="0" borderId="0"/>
    <xf numFmtId="44" fontId="8" fillId="0" borderId="0" applyFont="0" applyFill="0" applyBorder="0" applyAlignment="0" applyProtection="0"/>
    <xf numFmtId="44" fontId="9" fillId="0" borderId="0" applyFont="0" applyFill="0" applyBorder="0" applyAlignment="0" applyProtection="0"/>
    <xf numFmtId="0" fontId="8" fillId="0" borderId="23">
      <alignment vertical="center" wrapText="1"/>
    </xf>
    <xf numFmtId="0" fontId="10" fillId="0" borderId="23">
      <alignment vertical="center" wrapText="1"/>
    </xf>
    <xf numFmtId="0" fontId="11" fillId="0" borderId="0"/>
    <xf numFmtId="0" fontId="8" fillId="0" borderId="23">
      <alignment vertical="center" wrapText="1"/>
    </xf>
    <xf numFmtId="0" fontId="9" fillId="0" borderId="0"/>
    <xf numFmtId="43"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8" fillId="0" borderId="0" applyFont="0" applyFill="0" applyBorder="0" applyAlignment="0" applyProtection="0"/>
    <xf numFmtId="44" fontId="24" fillId="0" borderId="0" applyFont="0" applyFill="0" applyBorder="0" applyAlignment="0" applyProtection="0"/>
    <xf numFmtId="0" fontId="8" fillId="0" borderId="23">
      <alignment vertical="center" wrapText="1"/>
    </xf>
  </cellStyleXfs>
  <cellXfs count="874">
    <xf numFmtId="0" fontId="0" fillId="0" borderId="0" xfId="0"/>
    <xf numFmtId="44" fontId="5" fillId="2" borderId="20" xfId="0" applyNumberFormat="1" applyFont="1" applyFill="1" applyBorder="1" applyAlignment="1" applyProtection="1">
      <alignment vertical="center"/>
      <protection locked="0"/>
    </xf>
    <xf numFmtId="44" fontId="5" fillId="2" borderId="19" xfId="0" applyNumberFormat="1" applyFont="1" applyFill="1" applyBorder="1" applyAlignment="1" applyProtection="1">
      <alignment vertical="center"/>
      <protection locked="0"/>
    </xf>
    <xf numFmtId="0" fontId="16" fillId="0" borderId="0" xfId="0" applyFont="1"/>
    <xf numFmtId="0" fontId="2" fillId="0" borderId="0" xfId="0" applyFont="1" applyAlignment="1">
      <alignment vertical="top"/>
    </xf>
    <xf numFmtId="0" fontId="12" fillId="0" borderId="0" xfId="0" applyFont="1" applyAlignment="1">
      <alignment horizontal="left" vertical="top"/>
    </xf>
    <xf numFmtId="0" fontId="17" fillId="0" borderId="0" xfId="0" applyFont="1"/>
    <xf numFmtId="0" fontId="18" fillId="0" borderId="0" xfId="0" applyFont="1"/>
    <xf numFmtId="0" fontId="15" fillId="0" borderId="0" xfId="0" applyFont="1" applyAlignment="1">
      <alignment horizontal="center"/>
    </xf>
    <xf numFmtId="49" fontId="5" fillId="3" borderId="1" xfId="0" applyNumberFormat="1" applyFont="1" applyFill="1" applyBorder="1" applyAlignment="1">
      <alignment vertical="center" wrapText="1"/>
    </xf>
    <xf numFmtId="0" fontId="2" fillId="0" borderId="8" xfId="0" applyFont="1" applyBorder="1" applyAlignment="1">
      <alignment vertical="center" wrapText="1"/>
    </xf>
    <xf numFmtId="0" fontId="19" fillId="0" borderId="0" xfId="0" applyFont="1" applyAlignment="1">
      <alignment vertical="top" wrapText="1"/>
    </xf>
    <xf numFmtId="0" fontId="2" fillId="3" borderId="3" xfId="0" applyFont="1" applyFill="1" applyBorder="1" applyAlignment="1">
      <alignment vertical="center" wrapText="1"/>
    </xf>
    <xf numFmtId="0" fontId="2" fillId="3" borderId="3" xfId="0" applyFont="1" applyFill="1" applyBorder="1" applyAlignment="1">
      <alignment horizontal="center" vertical="center" wrapText="1"/>
    </xf>
    <xf numFmtId="49" fontId="5" fillId="0" borderId="8" xfId="0" applyNumberFormat="1" applyFont="1" applyBorder="1" applyAlignment="1">
      <alignment vertical="center" wrapText="1"/>
    </xf>
    <xf numFmtId="49" fontId="20" fillId="0" borderId="0" xfId="0" applyNumberFormat="1" applyFont="1" applyAlignment="1">
      <alignment vertical="center" wrapText="1"/>
    </xf>
    <xf numFmtId="0" fontId="21" fillId="0" borderId="0" xfId="0" applyFont="1" applyAlignment="1">
      <alignment horizontal="left" vertical="center" wrapText="1"/>
    </xf>
    <xf numFmtId="0" fontId="20" fillId="0" borderId="0" xfId="0" applyFont="1" applyAlignment="1">
      <alignment horizontal="right" vertical="center" wrapText="1"/>
    </xf>
    <xf numFmtId="49" fontId="5" fillId="3" borderId="21" xfId="0" applyNumberFormat="1" applyFont="1" applyFill="1" applyBorder="1" applyAlignment="1">
      <alignment vertical="center" wrapText="1"/>
    </xf>
    <xf numFmtId="0" fontId="2" fillId="3" borderId="0" xfId="0" applyFont="1" applyFill="1" applyAlignment="1">
      <alignment horizontal="left" vertical="center" wrapText="1"/>
    </xf>
    <xf numFmtId="0" fontId="2" fillId="3" borderId="0" xfId="0" applyFont="1" applyFill="1" applyAlignment="1">
      <alignment vertical="center" wrapText="1"/>
    </xf>
    <xf numFmtId="0" fontId="2" fillId="3" borderId="38" xfId="0" applyFont="1" applyFill="1" applyBorder="1" applyAlignment="1">
      <alignment horizontal="center" vertical="center" wrapText="1"/>
    </xf>
    <xf numFmtId="0" fontId="2" fillId="3" borderId="0" xfId="0" applyFont="1" applyFill="1" applyAlignment="1">
      <alignment horizontal="center" vertical="center" wrapText="1"/>
    </xf>
    <xf numFmtId="44" fontId="5" fillId="0" borderId="0" xfId="0" applyNumberFormat="1" applyFont="1" applyAlignment="1">
      <alignment horizontal="right" vertical="center" wrapText="1"/>
    </xf>
    <xf numFmtId="0" fontId="22" fillId="0" borderId="0" xfId="0" applyFont="1" applyAlignment="1">
      <alignment horizontal="left" vertical="center" wrapText="1"/>
    </xf>
    <xf numFmtId="0" fontId="16" fillId="0" borderId="0" xfId="0" applyFont="1" applyAlignment="1">
      <alignment horizontal="left"/>
    </xf>
    <xf numFmtId="0" fontId="22" fillId="0" borderId="0" xfId="0" applyFont="1" applyAlignment="1">
      <alignment horizontal="right" vertical="center" wrapText="1"/>
    </xf>
    <xf numFmtId="0" fontId="22" fillId="0" borderId="0" xfId="0" applyFont="1" applyAlignment="1">
      <alignment vertical="center" wrapText="1"/>
    </xf>
    <xf numFmtId="49" fontId="5" fillId="4" borderId="1" xfId="0" applyNumberFormat="1" applyFont="1" applyFill="1" applyBorder="1" applyAlignment="1">
      <alignment vertical="center" wrapText="1"/>
    </xf>
    <xf numFmtId="0" fontId="2" fillId="4" borderId="3" xfId="0" applyFont="1" applyFill="1" applyBorder="1" applyAlignment="1">
      <alignment horizontal="center" vertical="center" wrapText="1"/>
    </xf>
    <xf numFmtId="0" fontId="23" fillId="0" borderId="0" xfId="0" applyFont="1" applyAlignment="1">
      <alignment vertical="center"/>
    </xf>
    <xf numFmtId="0" fontId="5" fillId="0" borderId="0" xfId="0" applyFont="1"/>
    <xf numFmtId="0" fontId="5" fillId="0" borderId="27" xfId="0" applyFont="1" applyBorder="1" applyAlignment="1">
      <alignment horizontal="center" vertical="center"/>
    </xf>
    <xf numFmtId="44" fontId="5" fillId="0" borderId="18" xfId="0" applyNumberFormat="1" applyFont="1" applyBorder="1" applyAlignment="1">
      <alignment horizontal="right" vertical="center"/>
    </xf>
    <xf numFmtId="0" fontId="5" fillId="0" borderId="17" xfId="0" applyFont="1" applyBorder="1" applyAlignment="1">
      <alignment horizontal="center" vertical="center"/>
    </xf>
    <xf numFmtId="0" fontId="5" fillId="0" borderId="44" xfId="0" applyFont="1" applyBorder="1" applyAlignment="1">
      <alignment horizontal="center" vertical="center"/>
    </xf>
    <xf numFmtId="0" fontId="5" fillId="0" borderId="25" xfId="0" applyFont="1" applyBorder="1" applyAlignment="1">
      <alignment horizontal="center" vertical="center"/>
    </xf>
    <xf numFmtId="44" fontId="5" fillId="0" borderId="22" xfId="0" applyNumberFormat="1" applyFont="1" applyBorder="1" applyAlignment="1">
      <alignment horizontal="right" vertical="center"/>
    </xf>
    <xf numFmtId="49" fontId="5" fillId="0" borderId="0" xfId="0" applyNumberFormat="1" applyFont="1"/>
    <xf numFmtId="10" fontId="2" fillId="0" borderId="51" xfId="0" applyNumberFormat="1" applyFont="1" applyBorder="1" applyAlignment="1">
      <alignment horizontal="center" vertical="center"/>
    </xf>
    <xf numFmtId="44" fontId="2" fillId="0" borderId="52" xfId="0" applyNumberFormat="1" applyFont="1" applyBorder="1" applyAlignment="1">
      <alignment horizontal="right" vertical="center"/>
    </xf>
    <xf numFmtId="0" fontId="5" fillId="0" borderId="0" xfId="0" applyFont="1" applyAlignment="1">
      <alignment horizontal="center"/>
    </xf>
    <xf numFmtId="44" fontId="5" fillId="0" borderId="0" xfId="0" applyNumberFormat="1" applyFont="1" applyAlignment="1">
      <alignment horizontal="right"/>
    </xf>
    <xf numFmtId="10" fontId="5" fillId="2" borderId="11" xfId="0" applyNumberFormat="1" applyFont="1" applyFill="1" applyBorder="1" applyAlignment="1" applyProtection="1">
      <alignment horizontal="center" vertical="center"/>
      <protection locked="0"/>
    </xf>
    <xf numFmtId="44" fontId="5" fillId="0" borderId="13" xfId="0" applyNumberFormat="1" applyFont="1" applyBorder="1" applyAlignment="1">
      <alignment horizontal="right" vertical="center"/>
    </xf>
    <xf numFmtId="10" fontId="5" fillId="2" borderId="14" xfId="0" applyNumberFormat="1" applyFont="1" applyFill="1" applyBorder="1" applyAlignment="1" applyProtection="1">
      <alignment horizontal="center" vertical="center"/>
      <protection locked="0"/>
    </xf>
    <xf numFmtId="44" fontId="5" fillId="0" borderId="15" xfId="0" applyNumberFormat="1" applyFont="1" applyBorder="1" applyAlignment="1">
      <alignment horizontal="right" vertical="center"/>
    </xf>
    <xf numFmtId="49" fontId="5" fillId="4" borderId="1" xfId="0" applyNumberFormat="1" applyFont="1" applyFill="1" applyBorder="1" applyAlignment="1">
      <alignment horizontal="left" vertical="center" wrapText="1"/>
    </xf>
    <xf numFmtId="49" fontId="5" fillId="0" borderId="0" xfId="0" quotePrefix="1" applyNumberFormat="1" applyFont="1" applyAlignment="1">
      <alignment horizontal="left" vertical="center"/>
    </xf>
    <xf numFmtId="44" fontId="5" fillId="2" borderId="53" xfId="9" quotePrefix="1" applyNumberFormat="1" applyFont="1" applyFill="1" applyBorder="1" applyAlignment="1" applyProtection="1">
      <alignment horizontal="right" vertical="center"/>
      <protection locked="0"/>
    </xf>
    <xf numFmtId="44" fontId="5" fillId="2" borderId="33" xfId="9" quotePrefix="1" applyNumberFormat="1" applyFont="1" applyFill="1" applyBorder="1" applyAlignment="1" applyProtection="1">
      <alignment horizontal="right" vertical="center"/>
      <protection locked="0"/>
    </xf>
    <xf numFmtId="0" fontId="5" fillId="0" borderId="0" xfId="0" applyFont="1" applyAlignment="1">
      <alignment horizontal="left" vertical="center"/>
    </xf>
    <xf numFmtId="49" fontId="5" fillId="0" borderId="8" xfId="0" applyNumberFormat="1" applyFont="1" applyBorder="1" applyAlignment="1">
      <alignment horizontal="left" vertical="center" wrapText="1"/>
    </xf>
    <xf numFmtId="10" fontId="5" fillId="2" borderId="20" xfId="9" quotePrefix="1" applyNumberFormat="1" applyFont="1" applyFill="1" applyBorder="1" applyAlignment="1" applyProtection="1">
      <alignment horizontal="right" vertical="center"/>
      <protection locked="0"/>
    </xf>
    <xf numFmtId="16" fontId="5" fillId="0" borderId="0" xfId="0" quotePrefix="1" applyNumberFormat="1" applyFont="1" applyAlignment="1">
      <alignment horizontal="left" vertical="center"/>
    </xf>
    <xf numFmtId="0" fontId="5" fillId="0" borderId="13" xfId="0" applyFont="1" applyBorder="1" applyAlignment="1">
      <alignment horizontal="left" vertical="center" wrapText="1"/>
    </xf>
    <xf numFmtId="44" fontId="5" fillId="0" borderId="20" xfId="0" quotePrefix="1" applyNumberFormat="1" applyFont="1" applyBorder="1" applyAlignment="1">
      <alignment horizontal="right" vertical="center"/>
    </xf>
    <xf numFmtId="0" fontId="5" fillId="0" borderId="0" xfId="0" quotePrefix="1" applyFont="1" applyAlignment="1">
      <alignment horizontal="left" vertical="center"/>
    </xf>
    <xf numFmtId="0" fontId="5" fillId="0" borderId="15" xfId="0" applyFont="1" applyBorder="1" applyAlignment="1">
      <alignment horizontal="left" vertical="center" wrapText="1"/>
    </xf>
    <xf numFmtId="49" fontId="5" fillId="0" borderId="0" xfId="0" applyNumberFormat="1" applyFont="1" applyAlignment="1">
      <alignment horizontal="left" vertical="center"/>
    </xf>
    <xf numFmtId="0" fontId="5" fillId="0" borderId="8" xfId="0" quotePrefix="1" applyFont="1" applyBorder="1" applyAlignment="1">
      <alignment horizontal="left" vertical="center"/>
    </xf>
    <xf numFmtId="165" fontId="5" fillId="2" borderId="20" xfId="0" quotePrefix="1" applyNumberFormat="1" applyFont="1" applyFill="1" applyBorder="1" applyAlignment="1" applyProtection="1">
      <alignment horizontal="right" vertical="center"/>
      <protection locked="0"/>
    </xf>
    <xf numFmtId="165" fontId="5" fillId="2" borderId="22" xfId="0" quotePrefix="1" applyNumberFormat="1" applyFont="1" applyFill="1" applyBorder="1" applyAlignment="1" applyProtection="1">
      <alignment horizontal="right" vertical="center"/>
      <protection locked="0"/>
    </xf>
    <xf numFmtId="165" fontId="5" fillId="2" borderId="18" xfId="0" quotePrefix="1" applyNumberFormat="1" applyFont="1" applyFill="1" applyBorder="1" applyAlignment="1" applyProtection="1">
      <alignment horizontal="right" vertical="center"/>
      <protection locked="0"/>
    </xf>
    <xf numFmtId="165" fontId="5" fillId="2" borderId="28" xfId="0" quotePrefix="1" applyNumberFormat="1" applyFont="1" applyFill="1" applyBorder="1" applyAlignment="1" applyProtection="1">
      <alignment horizontal="right" vertical="center"/>
      <protection locked="0"/>
    </xf>
    <xf numFmtId="49" fontId="5" fillId="3" borderId="1" xfId="0" applyNumberFormat="1" applyFont="1" applyFill="1" applyBorder="1" applyAlignment="1">
      <alignment horizontal="left" vertical="center" wrapText="1"/>
    </xf>
    <xf numFmtId="0" fontId="2" fillId="0" borderId="0" xfId="0" applyFont="1" applyAlignment="1">
      <alignment horizontal="left" vertical="center"/>
    </xf>
    <xf numFmtId="0" fontId="26" fillId="0" borderId="0" xfId="0" applyFont="1" applyAlignment="1">
      <alignment horizontal="left" vertical="center"/>
    </xf>
    <xf numFmtId="0" fontId="5" fillId="0" borderId="0" xfId="0" applyFont="1" applyAlignment="1">
      <alignment vertical="top"/>
    </xf>
    <xf numFmtId="0" fontId="7" fillId="0" borderId="0" xfId="0" applyFont="1" applyAlignment="1">
      <alignment horizontal="left"/>
    </xf>
    <xf numFmtId="0" fontId="6" fillId="0" borderId="0" xfId="0" applyFont="1" applyAlignment="1">
      <alignment horizontal="left"/>
    </xf>
    <xf numFmtId="0" fontId="16" fillId="0" borderId="0" xfId="0" applyFont="1" applyProtection="1">
      <protection locked="0"/>
    </xf>
    <xf numFmtId="0" fontId="19" fillId="0" borderId="0" xfId="0" applyFont="1" applyAlignment="1" applyProtection="1">
      <alignment vertical="top" wrapText="1"/>
      <protection locked="0"/>
    </xf>
    <xf numFmtId="44" fontId="5" fillId="0" borderId="0" xfId="0" applyNumberFormat="1" applyFont="1" applyAlignment="1" applyProtection="1">
      <alignment horizontal="right" vertical="center" wrapText="1"/>
      <protection locked="0"/>
    </xf>
    <xf numFmtId="0" fontId="16" fillId="0" borderId="0" xfId="0" applyFont="1" applyAlignment="1" applyProtection="1">
      <alignment horizontal="left"/>
      <protection locked="0"/>
    </xf>
    <xf numFmtId="0" fontId="22" fillId="0" borderId="0" xfId="0" applyFont="1" applyAlignment="1" applyProtection="1">
      <alignment horizontal="right" vertical="center" wrapText="1"/>
      <protection locked="0"/>
    </xf>
    <xf numFmtId="0" fontId="22" fillId="0" borderId="0" xfId="0" applyFont="1" applyAlignment="1" applyProtection="1">
      <alignment vertical="center" wrapText="1"/>
      <protection locked="0"/>
    </xf>
    <xf numFmtId="0" fontId="23" fillId="0" borderId="0" xfId="0" applyFont="1" applyAlignment="1" applyProtection="1">
      <alignment vertical="center"/>
      <protection locked="0"/>
    </xf>
    <xf numFmtId="0" fontId="5" fillId="0" borderId="0" xfId="0" applyFont="1" applyAlignment="1">
      <alignment vertical="center"/>
    </xf>
    <xf numFmtId="0" fontId="5" fillId="0" borderId="12" xfId="0" applyFont="1" applyBorder="1" applyAlignment="1">
      <alignment horizontal="center" vertical="center"/>
    </xf>
    <xf numFmtId="49" fontId="5" fillId="0" borderId="0" xfId="0" applyNumberFormat="1" applyFont="1" applyAlignment="1">
      <alignment vertical="center"/>
    </xf>
    <xf numFmtId="44" fontId="5" fillId="2" borderId="20" xfId="9" quotePrefix="1" applyNumberFormat="1" applyFont="1" applyFill="1" applyBorder="1" applyAlignment="1" applyProtection="1">
      <alignment horizontal="right" vertical="center"/>
      <protection locked="0"/>
    </xf>
    <xf numFmtId="0" fontId="5" fillId="0" borderId="0" xfId="0" applyFont="1" applyAlignment="1" applyProtection="1">
      <alignment horizontal="left"/>
      <protection locked="0"/>
    </xf>
    <xf numFmtId="0" fontId="7" fillId="0" borderId="0" xfId="0" applyFont="1" applyAlignment="1" applyProtection="1">
      <alignment horizontal="left"/>
      <protection locked="0"/>
    </xf>
    <xf numFmtId="0" fontId="5" fillId="0" borderId="0" xfId="0" applyFont="1" applyProtection="1">
      <protection locked="0"/>
    </xf>
    <xf numFmtId="0" fontId="6" fillId="0" borderId="0" xfId="0" applyFont="1" applyAlignment="1" applyProtection="1">
      <alignment horizontal="left"/>
      <protection locked="0"/>
    </xf>
    <xf numFmtId="0" fontId="5" fillId="0" borderId="0" xfId="0" applyFont="1" applyAlignment="1" applyProtection="1">
      <alignment horizontal="center"/>
      <protection locked="0"/>
    </xf>
    <xf numFmtId="49" fontId="5" fillId="0" borderId="0" xfId="0" applyNumberFormat="1" applyFont="1" applyAlignment="1">
      <alignment vertical="center" wrapText="1"/>
    </xf>
    <xf numFmtId="0" fontId="2" fillId="3" borderId="2" xfId="0" applyFont="1" applyFill="1" applyBorder="1" applyAlignment="1">
      <alignment vertical="center"/>
    </xf>
    <xf numFmtId="0" fontId="2" fillId="3" borderId="3" xfId="0" applyFont="1" applyFill="1" applyBorder="1" applyAlignment="1">
      <alignment vertical="center"/>
    </xf>
    <xf numFmtId="0" fontId="2" fillId="3" borderId="3" xfId="0" applyFont="1" applyFill="1" applyBorder="1" applyAlignment="1">
      <alignment horizontal="center" vertical="center"/>
    </xf>
    <xf numFmtId="49" fontId="5" fillId="0" borderId="7" xfId="0" applyNumberFormat="1" applyFont="1" applyBorder="1" applyAlignment="1">
      <alignment vertical="center" wrapText="1"/>
    </xf>
    <xf numFmtId="0" fontId="5" fillId="0" borderId="4" xfId="0" applyFont="1" applyBorder="1" applyAlignment="1">
      <alignment horizontal="center" vertical="center"/>
    </xf>
    <xf numFmtId="0" fontId="14" fillId="0" borderId="27" xfId="0" applyFont="1" applyBorder="1" applyAlignment="1">
      <alignment horizontal="center" vertical="center"/>
    </xf>
    <xf numFmtId="10" fontId="14" fillId="0" borderId="57" xfId="10" applyNumberFormat="1" applyFont="1" applyFill="1" applyBorder="1" applyAlignment="1">
      <alignment vertical="center"/>
    </xf>
    <xf numFmtId="44" fontId="14" fillId="0" borderId="22" xfId="0" applyNumberFormat="1" applyFont="1" applyBorder="1" applyAlignment="1">
      <alignment horizontal="right" vertical="center"/>
    </xf>
    <xf numFmtId="0" fontId="14" fillId="0" borderId="35" xfId="0" applyFont="1" applyBorder="1" applyAlignment="1">
      <alignment horizontal="center" vertical="center"/>
    </xf>
    <xf numFmtId="10" fontId="14" fillId="0" borderId="35" xfId="10" applyNumberFormat="1" applyFont="1" applyFill="1" applyBorder="1" applyAlignment="1">
      <alignment vertical="center"/>
    </xf>
    <xf numFmtId="44" fontId="14" fillId="0" borderId="0" xfId="0" applyNumberFormat="1" applyFont="1" applyAlignment="1">
      <alignment horizontal="right" vertical="center"/>
    </xf>
    <xf numFmtId="44" fontId="5" fillId="2" borderId="13" xfId="0" applyNumberFormat="1" applyFont="1" applyFill="1" applyBorder="1" applyAlignment="1" applyProtection="1">
      <alignment horizontal="right" vertical="center"/>
      <protection locked="0"/>
    </xf>
    <xf numFmtId="44" fontId="5" fillId="2" borderId="15" xfId="0" applyNumberFormat="1" applyFont="1" applyFill="1" applyBorder="1" applyAlignment="1" applyProtection="1">
      <alignment horizontal="right" vertical="center"/>
      <protection locked="0"/>
    </xf>
    <xf numFmtId="44" fontId="5" fillId="0" borderId="5" xfId="0" quotePrefix="1" applyNumberFormat="1" applyFont="1" applyBorder="1" applyAlignment="1">
      <alignment horizontal="right" vertical="center"/>
    </xf>
    <xf numFmtId="44" fontId="5" fillId="0" borderId="29" xfId="0" applyNumberFormat="1" applyFont="1" applyBorder="1" applyAlignment="1">
      <alignment horizontal="right" vertical="center"/>
    </xf>
    <xf numFmtId="0" fontId="30" fillId="0" borderId="0" xfId="0" applyFont="1"/>
    <xf numFmtId="0" fontId="19" fillId="2" borderId="0" xfId="0" applyFont="1" applyFill="1" applyAlignment="1">
      <alignment vertical="top" wrapText="1"/>
    </xf>
    <xf numFmtId="49" fontId="5" fillId="0" borderId="9" xfId="0" applyNumberFormat="1" applyFont="1" applyBorder="1" applyAlignment="1">
      <alignment vertical="center" wrapText="1"/>
    </xf>
    <xf numFmtId="44" fontId="32" fillId="0" borderId="0" xfId="0" quotePrefix="1" applyNumberFormat="1" applyFont="1" applyAlignment="1">
      <alignment horizontal="right" vertical="center" wrapText="1"/>
    </xf>
    <xf numFmtId="10" fontId="5" fillId="2" borderId="34" xfId="0" applyNumberFormat="1" applyFont="1" applyFill="1" applyBorder="1" applyAlignment="1" applyProtection="1">
      <alignment vertical="center" wrapText="1"/>
      <protection locked="0"/>
    </xf>
    <xf numFmtId="167" fontId="5" fillId="2" borderId="20" xfId="0" quotePrefix="1" applyNumberFormat="1" applyFont="1" applyFill="1" applyBorder="1" applyAlignment="1" applyProtection="1">
      <alignment horizontal="right" vertical="center"/>
      <protection locked="0"/>
    </xf>
    <xf numFmtId="167" fontId="5" fillId="2" borderId="22" xfId="0" quotePrefix="1" applyNumberFormat="1" applyFont="1" applyFill="1" applyBorder="1" applyAlignment="1" applyProtection="1">
      <alignment horizontal="right" vertical="center"/>
      <protection locked="0"/>
    </xf>
    <xf numFmtId="0" fontId="5" fillId="0" borderId="22" xfId="0" applyFont="1" applyBorder="1" applyAlignment="1">
      <alignment horizontal="left" vertical="center" wrapText="1"/>
    </xf>
    <xf numFmtId="167" fontId="5" fillId="2" borderId="18" xfId="0" quotePrefix="1" applyNumberFormat="1" applyFont="1" applyFill="1" applyBorder="1" applyAlignment="1" applyProtection="1">
      <alignment horizontal="right" vertical="center"/>
      <protection locked="0"/>
    </xf>
    <xf numFmtId="167" fontId="5" fillId="2" borderId="28" xfId="0" quotePrefix="1" applyNumberFormat="1" applyFont="1" applyFill="1" applyBorder="1" applyAlignment="1" applyProtection="1">
      <alignment horizontal="right" vertical="center"/>
      <protection locked="0"/>
    </xf>
    <xf numFmtId="0" fontId="6" fillId="0" borderId="0" xfId="0" applyFont="1" applyAlignment="1">
      <alignment horizontal="left" vertical="center"/>
    </xf>
    <xf numFmtId="0" fontId="31" fillId="2" borderId="0" xfId="0" applyFont="1" applyFill="1" applyAlignment="1">
      <alignment horizontal="center" vertical="top" wrapText="1"/>
    </xf>
    <xf numFmtId="0" fontId="5" fillId="0" borderId="18" xfId="0" applyFont="1" applyBorder="1" applyAlignment="1">
      <alignment vertical="center" wrapText="1"/>
    </xf>
    <xf numFmtId="0" fontId="17" fillId="0" borderId="0" xfId="0" applyFont="1" applyAlignment="1">
      <alignment horizontal="center" vertical="center"/>
    </xf>
    <xf numFmtId="49" fontId="5" fillId="0" borderId="11" xfId="0" applyNumberFormat="1" applyFont="1" applyBorder="1" applyAlignment="1">
      <alignment vertical="center" wrapText="1"/>
    </xf>
    <xf numFmtId="49" fontId="5" fillId="0" borderId="16" xfId="0" applyNumberFormat="1" applyFont="1" applyBorder="1" applyAlignment="1">
      <alignment vertical="center" wrapText="1"/>
    </xf>
    <xf numFmtId="49" fontId="5" fillId="0" borderId="24" xfId="0" applyNumberFormat="1" applyFont="1" applyBorder="1" applyAlignment="1">
      <alignment vertical="center" wrapText="1"/>
    </xf>
    <xf numFmtId="44" fontId="2" fillId="0" borderId="0" xfId="0" applyNumberFormat="1" applyFont="1" applyAlignment="1">
      <alignment horizontal="right" vertical="center"/>
    </xf>
    <xf numFmtId="0" fontId="3" fillId="0" borderId="0" xfId="0" applyFont="1" applyAlignment="1">
      <alignment horizontal="left" vertical="top"/>
    </xf>
    <xf numFmtId="0" fontId="12" fillId="0" borderId="0" xfId="0" applyFont="1" applyAlignment="1">
      <alignment vertical="center"/>
    </xf>
    <xf numFmtId="0" fontId="5" fillId="0" borderId="0" xfId="0" applyFont="1" applyAlignment="1">
      <alignment horizontal="left" vertical="top"/>
    </xf>
    <xf numFmtId="0" fontId="34" fillId="2" borderId="0" xfId="0" applyFont="1" applyFill="1" applyAlignment="1">
      <alignment vertical="top" wrapText="1"/>
    </xf>
    <xf numFmtId="0" fontId="2" fillId="3" borderId="2"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0" borderId="0" xfId="0" applyFont="1" applyAlignment="1">
      <alignment horizontal="left" vertical="center" wrapText="1"/>
    </xf>
    <xf numFmtId="0" fontId="2" fillId="0" borderId="0" xfId="0" applyFont="1" applyAlignment="1">
      <alignment vertical="center" wrapText="1"/>
    </xf>
    <xf numFmtId="0" fontId="2" fillId="3" borderId="9" xfId="0" applyFont="1" applyFill="1" applyBorder="1" applyAlignment="1">
      <alignment horizontal="left" vertical="center" wrapText="1"/>
    </xf>
    <xf numFmtId="0" fontId="2" fillId="3" borderId="2" xfId="0" applyFont="1" applyFill="1" applyBorder="1" applyAlignment="1">
      <alignment horizontal="center" vertical="center" wrapText="1"/>
    </xf>
    <xf numFmtId="0" fontId="2" fillId="4" borderId="2" xfId="0" applyFont="1" applyFill="1" applyBorder="1" applyAlignment="1">
      <alignment horizontal="center" vertical="center" wrapText="1"/>
    </xf>
    <xf numFmtId="16" fontId="5" fillId="0" borderId="9" xfId="0" quotePrefix="1" applyNumberFormat="1" applyFont="1" applyBorder="1" applyAlignment="1">
      <alignment vertical="center"/>
    </xf>
    <xf numFmtId="0" fontId="5" fillId="0" borderId="9" xfId="0" quotePrefix="1" applyFont="1" applyBorder="1" applyAlignment="1">
      <alignment vertical="center"/>
    </xf>
    <xf numFmtId="0" fontId="2" fillId="3" borderId="1" xfId="0" applyFont="1" applyFill="1" applyBorder="1" applyAlignment="1">
      <alignment horizontal="left" vertical="center" wrapText="1"/>
    </xf>
    <xf numFmtId="14" fontId="5" fillId="0" borderId="9" xfId="0" quotePrefix="1" applyNumberFormat="1" applyFont="1" applyBorder="1" applyAlignment="1">
      <alignment vertical="center"/>
    </xf>
    <xf numFmtId="44" fontId="5" fillId="2" borderId="22" xfId="0" applyNumberFormat="1" applyFont="1" applyFill="1" applyBorder="1" applyAlignment="1" applyProtection="1">
      <alignment horizontal="right" vertical="center"/>
      <protection locked="0"/>
    </xf>
    <xf numFmtId="44" fontId="2" fillId="0" borderId="32" xfId="0" applyNumberFormat="1" applyFont="1" applyBorder="1" applyAlignment="1">
      <alignment horizontal="right" vertical="center"/>
    </xf>
    <xf numFmtId="0" fontId="2" fillId="0" borderId="30" xfId="0" applyFont="1" applyBorder="1" applyAlignment="1">
      <alignment vertical="center" wrapText="1"/>
    </xf>
    <xf numFmtId="44" fontId="4" fillId="2" borderId="56" xfId="0" applyNumberFormat="1" applyFont="1" applyFill="1" applyBorder="1" applyAlignment="1" applyProtection="1">
      <alignment horizontal="right" vertical="center"/>
      <protection locked="0"/>
    </xf>
    <xf numFmtId="49" fontId="2" fillId="4" borderId="1" xfId="0" applyNumberFormat="1" applyFont="1" applyFill="1" applyBorder="1" applyAlignment="1">
      <alignment horizontal="left" vertical="center" wrapText="1"/>
    </xf>
    <xf numFmtId="0" fontId="2" fillId="4" borderId="2" xfId="0" applyFont="1" applyFill="1" applyBorder="1" applyAlignment="1">
      <alignment vertical="center" wrapText="1"/>
    </xf>
    <xf numFmtId="0" fontId="2" fillId="4" borderId="38" xfId="0" applyFont="1" applyFill="1" applyBorder="1" applyAlignment="1">
      <alignment horizontal="center" vertical="center" wrapText="1"/>
    </xf>
    <xf numFmtId="0" fontId="5" fillId="0" borderId="13" xfId="0" applyFont="1" applyBorder="1" applyAlignment="1">
      <alignment vertical="center" wrapText="1"/>
    </xf>
    <xf numFmtId="165" fontId="5" fillId="6" borderId="12" xfId="0" quotePrefix="1" applyNumberFormat="1" applyFont="1" applyFill="1" applyBorder="1" applyAlignment="1" applyProtection="1">
      <alignment horizontal="right" vertical="center"/>
      <protection locked="0"/>
    </xf>
    <xf numFmtId="44" fontId="5" fillId="0" borderId="13" xfId="0" applyNumberFormat="1" applyFont="1" applyBorder="1" applyAlignment="1">
      <alignment vertical="center"/>
    </xf>
    <xf numFmtId="165" fontId="5" fillId="6" borderId="17" xfId="0" quotePrefix="1" applyNumberFormat="1" applyFont="1" applyFill="1" applyBorder="1" applyAlignment="1" applyProtection="1">
      <alignment horizontal="right" vertical="center"/>
      <protection locked="0"/>
    </xf>
    <xf numFmtId="44" fontId="5" fillId="0" borderId="18" xfId="0" applyNumberFormat="1" applyFont="1" applyBorder="1" applyAlignment="1">
      <alignment vertical="center"/>
    </xf>
    <xf numFmtId="0" fontId="5" fillId="0" borderId="28" xfId="0" applyFont="1" applyBorder="1" applyAlignment="1">
      <alignment vertical="center" wrapText="1"/>
    </xf>
    <xf numFmtId="165" fontId="5" fillId="6" borderId="25" xfId="0" quotePrefix="1" applyNumberFormat="1" applyFont="1" applyFill="1" applyBorder="1" applyAlignment="1" applyProtection="1">
      <alignment horizontal="right" vertical="center"/>
      <protection locked="0"/>
    </xf>
    <xf numFmtId="44" fontId="5" fillId="0" borderId="28" xfId="0" applyNumberFormat="1" applyFont="1" applyBorder="1" applyAlignment="1">
      <alignment vertical="center"/>
    </xf>
    <xf numFmtId="0" fontId="7" fillId="0" borderId="0" xfId="0" applyFont="1" applyAlignment="1">
      <alignment vertical="center"/>
    </xf>
    <xf numFmtId="0" fontId="7" fillId="0" borderId="0" xfId="0" applyFont="1"/>
    <xf numFmtId="0" fontId="5" fillId="0" borderId="13" xfId="0" quotePrefix="1" applyFont="1" applyBorder="1" applyAlignment="1">
      <alignment horizontal="left" vertical="center"/>
    </xf>
    <xf numFmtId="14" fontId="5" fillId="0" borderId="12" xfId="0" quotePrefix="1" applyNumberFormat="1" applyFont="1" applyBorder="1" applyAlignment="1">
      <alignment horizontal="center" vertical="center"/>
    </xf>
    <xf numFmtId="0" fontId="5" fillId="0" borderId="18" xfId="0" quotePrefix="1" applyFont="1" applyBorder="1" applyAlignment="1">
      <alignment horizontal="left" vertical="center"/>
    </xf>
    <xf numFmtId="0" fontId="5" fillId="0" borderId="17" xfId="0" quotePrefix="1" applyFont="1" applyBorder="1" applyAlignment="1">
      <alignment horizontal="center" vertical="center"/>
    </xf>
    <xf numFmtId="44" fontId="5" fillId="0" borderId="19" xfId="0" quotePrefix="1" applyNumberFormat="1" applyFont="1" applyBorder="1" applyAlignment="1">
      <alignment horizontal="right" vertical="center"/>
    </xf>
    <xf numFmtId="44" fontId="5" fillId="0" borderId="18" xfId="2" applyFont="1" applyFill="1" applyBorder="1" applyAlignment="1" applyProtection="1">
      <alignment horizontal="right" vertical="center"/>
    </xf>
    <xf numFmtId="44" fontId="5" fillId="0" borderId="19" xfId="2" applyFont="1" applyFill="1" applyBorder="1" applyAlignment="1" applyProtection="1">
      <alignment horizontal="right" vertical="center"/>
    </xf>
    <xf numFmtId="0" fontId="5" fillId="0" borderId="44" xfId="0" quotePrefix="1" applyFont="1" applyBorder="1" applyAlignment="1">
      <alignment horizontal="center" vertical="center"/>
    </xf>
    <xf numFmtId="44" fontId="5" fillId="0" borderId="56" xfId="2" applyFont="1" applyFill="1" applyBorder="1" applyAlignment="1" applyProtection="1">
      <alignment horizontal="right" vertical="center"/>
    </xf>
    <xf numFmtId="0" fontId="5" fillId="0" borderId="46" xfId="0" quotePrefix="1" applyFont="1" applyBorder="1" applyAlignment="1">
      <alignment horizontal="left" vertical="center"/>
    </xf>
    <xf numFmtId="0" fontId="5" fillId="0" borderId="54" xfId="0" quotePrefix="1" applyFont="1" applyBorder="1" applyAlignment="1">
      <alignment horizontal="center" vertical="center"/>
    </xf>
    <xf numFmtId="44" fontId="5" fillId="0" borderId="33" xfId="2" applyFont="1" applyFill="1" applyBorder="1" applyAlignment="1" applyProtection="1">
      <alignment horizontal="right" vertical="center"/>
    </xf>
    <xf numFmtId="0" fontId="2" fillId="0" borderId="30" xfId="0" applyFont="1" applyBorder="1" applyAlignment="1">
      <alignment horizontal="left" vertical="center"/>
    </xf>
    <xf numFmtId="0" fontId="35" fillId="0" borderId="0" xfId="3" applyFont="1" applyBorder="1" applyAlignment="1">
      <alignment vertical="center"/>
    </xf>
    <xf numFmtId="0" fontId="35" fillId="0" borderId="0" xfId="3" applyFont="1" applyBorder="1" applyAlignment="1">
      <alignment horizontal="left" vertical="top"/>
    </xf>
    <xf numFmtId="0" fontId="8" fillId="0" borderId="0" xfId="3" applyBorder="1" applyAlignment="1">
      <alignment vertical="top"/>
    </xf>
    <xf numFmtId="0" fontId="36" fillId="0" borderId="0" xfId="3" applyFont="1" applyBorder="1" applyAlignment="1"/>
    <xf numFmtId="0" fontId="37" fillId="0" borderId="0" xfId="3" applyFont="1" applyBorder="1" applyAlignment="1">
      <alignment horizontal="left" vertical="top"/>
    </xf>
    <xf numFmtId="0" fontId="38" fillId="0" borderId="0" xfId="3" applyFont="1" applyBorder="1" applyAlignment="1">
      <alignment vertical="top"/>
    </xf>
    <xf numFmtId="0" fontId="39" fillId="0" borderId="0" xfId="3" applyFont="1" applyBorder="1" applyAlignment="1">
      <alignment horizontal="left" vertical="top"/>
    </xf>
    <xf numFmtId="0" fontId="40" fillId="0" borderId="0" xfId="3" applyFont="1" applyBorder="1" applyAlignment="1">
      <alignment vertical="center"/>
    </xf>
    <xf numFmtId="0" fontId="40" fillId="0" borderId="0" xfId="3" applyFont="1" applyBorder="1" applyAlignment="1">
      <alignment wrapText="1"/>
    </xf>
    <xf numFmtId="0" fontId="22" fillId="3" borderId="0" xfId="0" applyFont="1" applyFill="1" applyAlignment="1">
      <alignment vertical="center" wrapText="1"/>
    </xf>
    <xf numFmtId="0" fontId="2" fillId="2" borderId="0" xfId="0" applyFont="1" applyFill="1" applyAlignment="1">
      <alignment vertical="center" wrapText="1"/>
    </xf>
    <xf numFmtId="0" fontId="16" fillId="2" borderId="0" xfId="0" applyFont="1" applyFill="1"/>
    <xf numFmtId="0" fontId="40" fillId="0" borderId="0" xfId="3" applyFont="1" applyBorder="1">
      <alignment vertical="center" wrapText="1"/>
    </xf>
    <xf numFmtId="44" fontId="5" fillId="4" borderId="63" xfId="1" applyFont="1" applyFill="1" applyBorder="1" applyAlignment="1" applyProtection="1">
      <alignment vertical="center" wrapText="1"/>
    </xf>
    <xf numFmtId="44" fontId="41" fillId="0" borderId="0" xfId="1" applyFont="1" applyBorder="1" applyAlignment="1">
      <alignment vertical="center"/>
    </xf>
    <xf numFmtId="0" fontId="41" fillId="0" borderId="0" xfId="3" applyFont="1" applyBorder="1" applyAlignment="1">
      <alignment vertical="center"/>
    </xf>
    <xf numFmtId="0" fontId="2" fillId="4" borderId="63" xfId="3" applyFont="1" applyFill="1" applyBorder="1" applyAlignment="1">
      <alignment horizontal="center" vertical="center" wrapText="1"/>
    </xf>
    <xf numFmtId="0" fontId="33" fillId="0" borderId="0" xfId="3" applyFont="1" applyBorder="1" applyAlignment="1">
      <alignment vertical="center"/>
    </xf>
    <xf numFmtId="9" fontId="40" fillId="0" borderId="0" xfId="3" applyNumberFormat="1" applyFont="1" applyBorder="1" applyAlignment="1">
      <alignment horizontal="right" vertical="center" wrapText="1"/>
    </xf>
    <xf numFmtId="0" fontId="30" fillId="0" borderId="0" xfId="3" applyFont="1" applyBorder="1" applyAlignment="1">
      <alignment vertical="center"/>
    </xf>
    <xf numFmtId="0" fontId="42" fillId="0" borderId="0" xfId="3" applyFont="1" applyBorder="1" applyAlignment="1">
      <alignment vertical="center"/>
    </xf>
    <xf numFmtId="9" fontId="16" fillId="0" borderId="0" xfId="3" applyNumberFormat="1" applyFont="1" applyBorder="1">
      <alignment vertical="center" wrapText="1"/>
    </xf>
    <xf numFmtId="44" fontId="30" fillId="0" borderId="0" xfId="3" applyNumberFormat="1" applyFont="1" applyBorder="1" applyAlignment="1">
      <alignment vertical="center"/>
    </xf>
    <xf numFmtId="168" fontId="41" fillId="0" borderId="0" xfId="3" applyNumberFormat="1" applyFont="1" applyBorder="1" applyAlignment="1">
      <alignment vertical="center"/>
    </xf>
    <xf numFmtId="0" fontId="41" fillId="0" borderId="0" xfId="3" applyFont="1" applyBorder="1">
      <alignment vertical="center" wrapText="1"/>
    </xf>
    <xf numFmtId="0" fontId="41" fillId="0" borderId="0" xfId="3" applyFont="1" applyBorder="1" applyAlignment="1">
      <alignment horizontal="left" vertical="center"/>
    </xf>
    <xf numFmtId="0" fontId="8" fillId="0" borderId="0" xfId="3" applyBorder="1" applyAlignment="1">
      <alignment vertical="center"/>
    </xf>
    <xf numFmtId="0" fontId="8" fillId="0" borderId="0" xfId="3" applyBorder="1">
      <alignment vertical="center" wrapText="1"/>
    </xf>
    <xf numFmtId="0" fontId="8" fillId="0" borderId="0" xfId="3" applyBorder="1" applyAlignment="1" applyProtection="1">
      <alignment vertical="center"/>
      <protection locked="0"/>
    </xf>
    <xf numFmtId="4" fontId="8" fillId="0" borderId="0" xfId="3" applyNumberFormat="1" applyBorder="1" applyAlignment="1">
      <alignment vertical="center"/>
    </xf>
    <xf numFmtId="44" fontId="5" fillId="5" borderId="0" xfId="0" applyNumberFormat="1" applyFont="1" applyFill="1" applyAlignment="1">
      <alignment horizontal="right" vertical="center" wrapText="1"/>
    </xf>
    <xf numFmtId="0" fontId="16" fillId="0" borderId="0" xfId="0" applyFont="1" applyAlignment="1">
      <alignment wrapText="1"/>
    </xf>
    <xf numFmtId="0" fontId="2" fillId="0" borderId="0" xfId="0" applyFont="1" applyAlignment="1">
      <alignment horizontal="left" vertical="top"/>
    </xf>
    <xf numFmtId="0" fontId="16" fillId="0" borderId="39" xfId="0" applyFont="1" applyBorder="1" applyAlignment="1">
      <alignment horizontal="center" wrapText="1"/>
    </xf>
    <xf numFmtId="0" fontId="16" fillId="0" borderId="89" xfId="0" applyFont="1" applyBorder="1" applyAlignment="1">
      <alignment horizontal="center" wrapText="1"/>
    </xf>
    <xf numFmtId="0" fontId="16" fillId="0" borderId="16" xfId="0" applyFont="1" applyBorder="1" applyAlignment="1">
      <alignment horizontal="center" wrapText="1"/>
    </xf>
    <xf numFmtId="0" fontId="16" fillId="0" borderId="19" xfId="0" applyFont="1" applyBorder="1" applyAlignment="1">
      <alignment horizontal="center" wrapText="1"/>
    </xf>
    <xf numFmtId="0" fontId="16" fillId="0" borderId="24" xfId="0" applyFont="1" applyBorder="1" applyAlignment="1">
      <alignment horizontal="center" wrapText="1"/>
    </xf>
    <xf numFmtId="0" fontId="16" fillId="0" borderId="26" xfId="0" applyFont="1" applyBorder="1" applyAlignment="1">
      <alignment horizontal="center" wrapText="1"/>
    </xf>
    <xf numFmtId="10" fontId="2" fillId="0" borderId="51" xfId="0" applyNumberFormat="1" applyFont="1" applyBorder="1" applyAlignment="1">
      <alignment horizontal="right" vertical="center"/>
    </xf>
    <xf numFmtId="49" fontId="41" fillId="0" borderId="0" xfId="3" quotePrefix="1" applyNumberFormat="1" applyFont="1" applyBorder="1">
      <alignment vertical="center" wrapText="1"/>
    </xf>
    <xf numFmtId="49" fontId="41" fillId="0" borderId="0" xfId="3" applyNumberFormat="1" applyFont="1" applyBorder="1">
      <alignment vertical="center" wrapText="1"/>
    </xf>
    <xf numFmtId="0" fontId="15" fillId="0" borderId="0" xfId="0" applyFont="1" applyAlignment="1">
      <alignment vertical="center" wrapText="1"/>
    </xf>
    <xf numFmtId="0" fontId="2" fillId="4" borderId="3" xfId="0" applyFont="1" applyFill="1" applyBorder="1" applyAlignment="1">
      <alignment vertical="center" wrapText="1"/>
    </xf>
    <xf numFmtId="0" fontId="5" fillId="4" borderId="63" xfId="3" quotePrefix="1" applyFont="1" applyFill="1" applyBorder="1">
      <alignment vertical="center" wrapText="1"/>
    </xf>
    <xf numFmtId="0" fontId="2" fillId="4" borderId="64" xfId="3" applyFont="1" applyFill="1" applyBorder="1">
      <alignment vertical="center" wrapText="1"/>
    </xf>
    <xf numFmtId="0" fontId="2" fillId="4" borderId="63" xfId="3" applyFont="1" applyFill="1" applyBorder="1" applyAlignment="1">
      <alignment horizontal="left" vertical="center"/>
    </xf>
    <xf numFmtId="0" fontId="2" fillId="4" borderId="63" xfId="3" applyFont="1" applyFill="1" applyBorder="1" applyAlignment="1">
      <alignment horizontal="center" vertical="center"/>
    </xf>
    <xf numFmtId="0" fontId="20" fillId="0" borderId="0" xfId="3" applyFont="1" applyBorder="1" applyAlignment="1">
      <alignment vertical="center"/>
    </xf>
    <xf numFmtId="0" fontId="2" fillId="4" borderId="63" xfId="3" applyFont="1" applyFill="1" applyBorder="1" applyAlignment="1">
      <alignment horizontal="left" vertical="center" wrapText="1"/>
    </xf>
    <xf numFmtId="49" fontId="5" fillId="0" borderId="65" xfId="3" quotePrefix="1" applyNumberFormat="1" applyFont="1" applyBorder="1">
      <alignment vertical="center" wrapText="1"/>
    </xf>
    <xf numFmtId="0" fontId="5" fillId="0" borderId="0" xfId="3" applyFont="1" applyBorder="1">
      <alignment vertical="center" wrapText="1"/>
    </xf>
    <xf numFmtId="0" fontId="5" fillId="0" borderId="0" xfId="3" applyFont="1" applyBorder="1" applyAlignment="1">
      <alignment horizontal="center" vertical="center" wrapText="1"/>
    </xf>
    <xf numFmtId="0" fontId="2" fillId="4" borderId="63" xfId="3" applyFont="1" applyFill="1" applyBorder="1">
      <alignment vertical="center" wrapText="1"/>
    </xf>
    <xf numFmtId="49" fontId="5" fillId="0" borderId="65" xfId="3" applyNumberFormat="1" applyFont="1" applyBorder="1">
      <alignment vertical="center" wrapText="1"/>
    </xf>
    <xf numFmtId="49" fontId="5" fillId="0" borderId="0" xfId="3" quotePrefix="1" applyNumberFormat="1" applyFont="1" applyBorder="1">
      <alignment vertical="center" wrapText="1"/>
    </xf>
    <xf numFmtId="0" fontId="5" fillId="4" borderId="63" xfId="3" applyFont="1" applyFill="1" applyBorder="1">
      <alignment vertical="center" wrapText="1"/>
    </xf>
    <xf numFmtId="0" fontId="5" fillId="4" borderId="63" xfId="3" applyFont="1" applyFill="1" applyBorder="1" applyAlignment="1">
      <alignment horizontal="center" vertical="center" wrapText="1"/>
    </xf>
    <xf numFmtId="0" fontId="5" fillId="0" borderId="65" xfId="3" applyFont="1" applyBorder="1">
      <alignment vertical="center" wrapText="1"/>
    </xf>
    <xf numFmtId="0" fontId="5" fillId="0" borderId="71" xfId="3" applyFont="1" applyBorder="1" applyAlignment="1">
      <alignment horizontal="left" vertical="center" wrapText="1"/>
    </xf>
    <xf numFmtId="0" fontId="5" fillId="0" borderId="72" xfId="3" applyFont="1" applyBorder="1" applyAlignment="1">
      <alignment horizontal="left" vertical="center" wrapText="1"/>
    </xf>
    <xf numFmtId="10" fontId="5" fillId="0" borderId="72" xfId="3" applyNumberFormat="1" applyFont="1" applyBorder="1" applyAlignment="1">
      <alignment horizontal="center" vertical="center" wrapText="1"/>
    </xf>
    <xf numFmtId="10" fontId="5" fillId="0" borderId="23" xfId="3" applyNumberFormat="1" applyFont="1" applyAlignment="1">
      <alignment horizontal="center" vertical="center" wrapText="1"/>
    </xf>
    <xf numFmtId="0" fontId="5" fillId="0" borderId="81" xfId="3" applyFont="1" applyBorder="1" applyAlignment="1">
      <alignment horizontal="left" vertical="center" wrapText="1"/>
    </xf>
    <xf numFmtId="10" fontId="5" fillId="0" borderId="90" xfId="3" applyNumberFormat="1" applyFont="1" applyBorder="1" applyAlignment="1">
      <alignment horizontal="center" vertical="center" wrapText="1"/>
    </xf>
    <xf numFmtId="10" fontId="5" fillId="0" borderId="80" xfId="3" applyNumberFormat="1" applyFont="1" applyBorder="1" applyAlignment="1">
      <alignment horizontal="center" vertical="center" wrapText="1"/>
    </xf>
    <xf numFmtId="44" fontId="2" fillId="0" borderId="80" xfId="3" applyNumberFormat="1" applyFont="1" applyBorder="1" applyAlignment="1">
      <alignment horizontal="right" vertical="center"/>
    </xf>
    <xf numFmtId="0" fontId="5" fillId="0" borderId="0" xfId="3" applyFont="1" applyBorder="1" applyAlignment="1">
      <alignment horizontal="left" vertical="center" wrapText="1"/>
    </xf>
    <xf numFmtId="44" fontId="5" fillId="0" borderId="63" xfId="3" applyNumberFormat="1" applyFont="1" applyBorder="1">
      <alignment vertical="center" wrapText="1"/>
    </xf>
    <xf numFmtId="9" fontId="5" fillId="0" borderId="63" xfId="3" applyNumberFormat="1" applyFont="1" applyBorder="1">
      <alignment vertical="center" wrapText="1"/>
    </xf>
    <xf numFmtId="16" fontId="5" fillId="0" borderId="0" xfId="3" quotePrefix="1" applyNumberFormat="1" applyFont="1" applyBorder="1">
      <alignment vertical="center" wrapText="1"/>
    </xf>
    <xf numFmtId="0" fontId="5" fillId="0" borderId="66" xfId="3" applyFont="1" applyBorder="1" applyAlignment="1">
      <alignment horizontal="left" vertical="center" wrapText="1"/>
    </xf>
    <xf numFmtId="10" fontId="5" fillId="2" borderId="66" xfId="11" applyNumberFormat="1" applyFont="1" applyFill="1" applyBorder="1" applyAlignment="1" applyProtection="1">
      <alignment horizontal="right" vertical="center"/>
      <protection locked="0"/>
    </xf>
    <xf numFmtId="44" fontId="5" fillId="7" borderId="68" xfId="10" applyNumberFormat="1" applyFont="1" applyFill="1" applyBorder="1" applyAlignment="1" applyProtection="1">
      <alignment horizontal="right" vertical="center"/>
    </xf>
    <xf numFmtId="10" fontId="5" fillId="2" borderId="85" xfId="10" applyNumberFormat="1" applyFont="1" applyFill="1" applyBorder="1" applyAlignment="1" applyProtection="1">
      <alignment horizontal="right" vertical="center"/>
      <protection locked="0"/>
    </xf>
    <xf numFmtId="44" fontId="5" fillId="7" borderId="77" xfId="10" applyNumberFormat="1" applyFont="1" applyFill="1" applyBorder="1" applyAlignment="1" applyProtection="1">
      <alignment horizontal="right" vertical="center"/>
    </xf>
    <xf numFmtId="44" fontId="2" fillId="7" borderId="80" xfId="3" applyNumberFormat="1" applyFont="1" applyFill="1" applyBorder="1" applyAlignment="1">
      <alignment horizontal="right" vertical="center"/>
    </xf>
    <xf numFmtId="49" fontId="5" fillId="4" borderId="1" xfId="3" quotePrefix="1" applyNumberFormat="1" applyFont="1" applyFill="1" applyBorder="1">
      <alignment vertical="center" wrapText="1"/>
    </xf>
    <xf numFmtId="0" fontId="5" fillId="4" borderId="3" xfId="3" applyFont="1" applyFill="1" applyBorder="1" applyAlignment="1">
      <alignment horizontal="center" vertical="center" wrapText="1"/>
    </xf>
    <xf numFmtId="0" fontId="5" fillId="0" borderId="0" xfId="3" quotePrefix="1" applyFont="1" applyBorder="1">
      <alignment vertical="center" wrapText="1"/>
    </xf>
    <xf numFmtId="16" fontId="5" fillId="0" borderId="0" xfId="3" quotePrefix="1" applyNumberFormat="1" applyFont="1" applyBorder="1" applyAlignment="1">
      <alignment horizontal="left" vertical="center" wrapText="1"/>
    </xf>
    <xf numFmtId="49" fontId="5" fillId="4" borderId="63" xfId="3" quotePrefix="1" applyNumberFormat="1" applyFont="1" applyFill="1" applyBorder="1">
      <alignment vertical="center" wrapText="1"/>
    </xf>
    <xf numFmtId="0" fontId="2" fillId="0" borderId="78" xfId="3" applyFont="1" applyBorder="1" applyAlignment="1">
      <alignment horizontal="left" vertical="center"/>
    </xf>
    <xf numFmtId="44" fontId="5" fillId="0" borderId="78" xfId="3" applyNumberFormat="1" applyFont="1" applyBorder="1" applyAlignment="1">
      <alignment vertical="center"/>
    </xf>
    <xf numFmtId="44" fontId="2" fillId="7" borderId="79" xfId="3" applyNumberFormat="1" applyFont="1" applyFill="1" applyBorder="1" applyAlignment="1">
      <alignment vertical="center"/>
    </xf>
    <xf numFmtId="44" fontId="2" fillId="7" borderId="78" xfId="3" applyNumberFormat="1" applyFont="1" applyFill="1" applyBorder="1" applyAlignment="1">
      <alignment vertical="center"/>
    </xf>
    <xf numFmtId="0" fontId="5" fillId="4" borderId="63" xfId="3" quotePrefix="1" applyFont="1" applyFill="1" applyBorder="1" applyAlignment="1">
      <alignment horizontal="left" vertical="center" wrapText="1"/>
    </xf>
    <xf numFmtId="44" fontId="5" fillId="7" borderId="66" xfId="3" applyNumberFormat="1" applyFont="1" applyFill="1" applyBorder="1" applyAlignment="1">
      <alignment vertical="center"/>
    </xf>
    <xf numFmtId="0" fontId="5" fillId="0" borderId="75" xfId="3" applyFont="1" applyBorder="1">
      <alignment vertical="center" wrapText="1"/>
    </xf>
    <xf numFmtId="44" fontId="5" fillId="7" borderId="75" xfId="3" applyNumberFormat="1" applyFont="1" applyFill="1" applyBorder="1" applyAlignment="1">
      <alignment vertical="center"/>
    </xf>
    <xf numFmtId="0" fontId="2" fillId="0" borderId="0" xfId="3" quotePrefix="1" applyFont="1" applyBorder="1">
      <alignment vertical="center" wrapText="1"/>
    </xf>
    <xf numFmtId="0" fontId="2" fillId="0" borderId="78" xfId="3" applyFont="1" applyBorder="1">
      <alignment vertical="center" wrapText="1"/>
    </xf>
    <xf numFmtId="0" fontId="5" fillId="4" borderId="63" xfId="3" applyFont="1" applyFill="1" applyBorder="1" applyAlignment="1">
      <alignment vertical="center"/>
    </xf>
    <xf numFmtId="0" fontId="5" fillId="0" borderId="66" xfId="3" applyFont="1" applyBorder="1" applyAlignment="1">
      <alignment vertical="center"/>
    </xf>
    <xf numFmtId="170" fontId="5" fillId="0" borderId="66" xfId="3" applyNumberFormat="1" applyFont="1" applyBorder="1">
      <alignment vertical="center" wrapText="1"/>
    </xf>
    <xf numFmtId="0" fontId="20" fillId="0" borderId="66" xfId="3" applyFont="1" applyBorder="1" applyAlignment="1">
      <alignment vertical="center"/>
    </xf>
    <xf numFmtId="170" fontId="5" fillId="2" borderId="88" xfId="3" applyNumberFormat="1" applyFont="1" applyFill="1" applyBorder="1" applyAlignment="1" applyProtection="1">
      <alignment horizontal="right" vertical="center" wrapText="1"/>
      <protection locked="0"/>
    </xf>
    <xf numFmtId="0" fontId="20" fillId="0" borderId="75" xfId="3" applyFont="1" applyBorder="1" applyAlignment="1">
      <alignment vertical="center"/>
    </xf>
    <xf numFmtId="0" fontId="5" fillId="0" borderId="74" xfId="3" applyFont="1" applyBorder="1" applyAlignment="1">
      <alignment vertical="center"/>
    </xf>
    <xf numFmtId="170" fontId="5" fillId="0" borderId="74" xfId="3" applyNumberFormat="1" applyFont="1" applyBorder="1">
      <alignment vertical="center" wrapText="1"/>
    </xf>
    <xf numFmtId="0" fontId="20" fillId="0" borderId="69" xfId="3" applyFont="1" applyBorder="1" applyAlignment="1">
      <alignment vertical="center"/>
    </xf>
    <xf numFmtId="170" fontId="5" fillId="2" borderId="70" xfId="3" applyNumberFormat="1" applyFont="1" applyFill="1" applyBorder="1" applyAlignment="1" applyProtection="1">
      <alignment horizontal="right" vertical="center" wrapText="1"/>
      <protection locked="0"/>
    </xf>
    <xf numFmtId="0" fontId="5" fillId="0" borderId="0" xfId="3" applyFont="1" applyBorder="1" applyAlignment="1">
      <alignment wrapText="1"/>
    </xf>
    <xf numFmtId="0" fontId="5" fillId="0" borderId="8" xfId="0" applyFont="1" applyBorder="1" applyAlignment="1">
      <alignment vertical="center" wrapText="1"/>
    </xf>
    <xf numFmtId="0" fontId="43" fillId="8" borderId="0" xfId="0" applyFont="1" applyFill="1" applyAlignment="1">
      <alignment horizontal="center" wrapText="1"/>
    </xf>
    <xf numFmtId="0" fontId="43" fillId="8" borderId="91" xfId="0" applyFont="1" applyFill="1" applyBorder="1" applyAlignment="1">
      <alignment horizontal="center" wrapText="1"/>
    </xf>
    <xf numFmtId="44" fontId="44" fillId="0" borderId="5" xfId="0" applyNumberFormat="1" applyFont="1" applyBorder="1" applyAlignment="1">
      <alignment horizontal="right" vertical="center" wrapText="1"/>
    </xf>
    <xf numFmtId="49" fontId="44" fillId="0" borderId="4" xfId="1" applyNumberFormat="1" applyFont="1" applyFill="1" applyBorder="1" applyAlignment="1" applyProtection="1">
      <alignment horizontal="center" vertical="center" wrapText="1"/>
    </xf>
    <xf numFmtId="0" fontId="44" fillId="0" borderId="5" xfId="0" applyFont="1" applyBorder="1" applyAlignment="1">
      <alignment horizontal="center" vertical="center" wrapText="1"/>
    </xf>
    <xf numFmtId="10" fontId="44" fillId="0" borderId="17" xfId="0" applyNumberFormat="1" applyFont="1" applyBorder="1" applyAlignment="1">
      <alignment horizontal="center" vertical="center"/>
    </xf>
    <xf numFmtId="44" fontId="44" fillId="0" borderId="18" xfId="0" applyNumberFormat="1" applyFont="1" applyBorder="1" applyAlignment="1">
      <alignment horizontal="right" vertical="center"/>
    </xf>
    <xf numFmtId="10" fontId="44" fillId="0" borderId="44" xfId="0" applyNumberFormat="1" applyFont="1" applyBorder="1" applyAlignment="1">
      <alignment horizontal="center" vertical="center"/>
    </xf>
    <xf numFmtId="44" fontId="44" fillId="0" borderId="46" xfId="0" applyNumberFormat="1" applyFont="1" applyBorder="1" applyAlignment="1">
      <alignment horizontal="right" vertical="center"/>
    </xf>
    <xf numFmtId="10" fontId="44" fillId="0" borderId="12" xfId="0" applyNumberFormat="1" applyFont="1" applyBorder="1" applyAlignment="1">
      <alignment horizontal="center" vertical="center"/>
    </xf>
    <xf numFmtId="44" fontId="44" fillId="0" borderId="13" xfId="0" applyNumberFormat="1" applyFont="1" applyBorder="1" applyAlignment="1">
      <alignment horizontal="right" vertical="center"/>
    </xf>
    <xf numFmtId="10" fontId="44" fillId="0" borderId="25" xfId="0" applyNumberFormat="1" applyFont="1" applyBorder="1" applyAlignment="1">
      <alignment horizontal="center" vertical="center"/>
    </xf>
    <xf numFmtId="44" fontId="44" fillId="0" borderId="28" xfId="0" applyNumberFormat="1" applyFont="1" applyBorder="1" applyAlignment="1">
      <alignment horizontal="right" vertical="center"/>
    </xf>
    <xf numFmtId="10" fontId="44" fillId="0" borderId="27" xfId="0" applyNumberFormat="1" applyFont="1" applyBorder="1" applyAlignment="1">
      <alignment horizontal="center" vertical="center"/>
    </xf>
    <xf numFmtId="44" fontId="44" fillId="0" borderId="22" xfId="0" applyNumberFormat="1" applyFont="1" applyBorder="1" applyAlignment="1">
      <alignment horizontal="right" vertical="center"/>
    </xf>
    <xf numFmtId="10" fontId="5" fillId="2" borderId="87" xfId="11" applyNumberFormat="1" applyFont="1" applyFill="1" applyBorder="1" applyAlignment="1" applyProtection="1">
      <alignment vertical="center" wrapText="1"/>
      <protection locked="0"/>
    </xf>
    <xf numFmtId="10" fontId="44" fillId="0" borderId="73" xfId="10" applyNumberFormat="1" applyFont="1" applyBorder="1" applyAlignment="1" applyProtection="1">
      <alignment horizontal="center" vertical="center"/>
    </xf>
    <xf numFmtId="44" fontId="44" fillId="0" borderId="73" xfId="1" applyFont="1" applyBorder="1" applyAlignment="1" applyProtection="1">
      <alignment horizontal="right" vertical="center"/>
    </xf>
    <xf numFmtId="10" fontId="44" fillId="0" borderId="87" xfId="10" applyNumberFormat="1" applyFont="1" applyBorder="1" applyAlignment="1" applyProtection="1">
      <alignment horizontal="center" vertical="center"/>
    </xf>
    <xf numFmtId="44" fontId="44" fillId="0" borderId="87" xfId="1" applyFont="1" applyBorder="1" applyAlignment="1" applyProtection="1">
      <alignment horizontal="right" vertical="center"/>
    </xf>
    <xf numFmtId="49" fontId="44" fillId="0" borderId="23" xfId="1" applyNumberFormat="1" applyFont="1" applyBorder="1" applyAlignment="1" applyProtection="1">
      <alignment horizontal="center" vertical="center" wrapText="1"/>
    </xf>
    <xf numFmtId="9" fontId="44" fillId="0" borderId="73" xfId="1" applyNumberFormat="1" applyFont="1" applyBorder="1" applyAlignment="1" applyProtection="1">
      <alignment horizontal="center" vertical="center" wrapText="1"/>
    </xf>
    <xf numFmtId="0" fontId="44" fillId="0" borderId="0" xfId="3" quotePrefix="1" applyFont="1" applyBorder="1">
      <alignment vertical="center" wrapText="1"/>
    </xf>
    <xf numFmtId="0" fontId="44" fillId="0" borderId="82" xfId="3" applyFont="1" applyBorder="1" applyAlignment="1">
      <alignment horizontal="left" vertical="center" wrapText="1"/>
    </xf>
    <xf numFmtId="0" fontId="44" fillId="0" borderId="83" xfId="3" applyFont="1" applyBorder="1" applyAlignment="1">
      <alignment horizontal="center" vertical="center" wrapText="1"/>
    </xf>
    <xf numFmtId="44" fontId="44" fillId="0" borderId="83" xfId="1" applyFont="1" applyBorder="1" applyAlignment="1" applyProtection="1">
      <alignment horizontal="center" vertical="center"/>
    </xf>
    <xf numFmtId="169" fontId="44" fillId="2" borderId="82" xfId="1" applyNumberFormat="1" applyFont="1" applyFill="1" applyBorder="1" applyAlignment="1" applyProtection="1">
      <alignment horizontal="right" vertical="center"/>
      <protection locked="0"/>
    </xf>
    <xf numFmtId="0" fontId="44" fillId="0" borderId="66" xfId="3" applyFont="1" applyBorder="1" applyAlignment="1">
      <alignment horizontal="left" vertical="center" wrapText="1"/>
    </xf>
    <xf numFmtId="44" fontId="44" fillId="0" borderId="84" xfId="1" applyFont="1" applyBorder="1" applyAlignment="1" applyProtection="1">
      <alignment horizontal="center" vertical="center"/>
    </xf>
    <xf numFmtId="169" fontId="44" fillId="2" borderId="66" xfId="1" applyNumberFormat="1" applyFont="1" applyFill="1" applyBorder="1" applyAlignment="1" applyProtection="1">
      <alignment horizontal="right" vertical="center"/>
      <protection locked="0"/>
    </xf>
    <xf numFmtId="0" fontId="44" fillId="0" borderId="84" xfId="3" applyFont="1" applyBorder="1" applyAlignment="1">
      <alignment horizontal="center" vertical="center" wrapText="1"/>
    </xf>
    <xf numFmtId="16" fontId="44" fillId="0" borderId="0" xfId="3" quotePrefix="1" applyNumberFormat="1" applyFont="1" applyBorder="1">
      <alignment vertical="center" wrapText="1"/>
    </xf>
    <xf numFmtId="0" fontId="44" fillId="0" borderId="75" xfId="3" applyFont="1" applyBorder="1">
      <alignment vertical="center" wrapText="1"/>
    </xf>
    <xf numFmtId="44" fontId="44" fillId="7" borderId="75" xfId="3" applyNumberFormat="1" applyFont="1" applyFill="1" applyBorder="1" applyAlignment="1">
      <alignment vertical="center"/>
    </xf>
    <xf numFmtId="10" fontId="44" fillId="0" borderId="11" xfId="10" applyNumberFormat="1" applyFont="1" applyBorder="1" applyAlignment="1">
      <alignment vertical="center"/>
    </xf>
    <xf numFmtId="10" fontId="44" fillId="0" borderId="16" xfId="10" applyNumberFormat="1" applyFont="1" applyBorder="1" applyAlignment="1">
      <alignment vertical="center"/>
    </xf>
    <xf numFmtId="10" fontId="44" fillId="0" borderId="24" xfId="10" applyNumberFormat="1" applyFont="1" applyBorder="1" applyAlignment="1">
      <alignment vertical="center"/>
    </xf>
    <xf numFmtId="10" fontId="44" fillId="0" borderId="12" xfId="10" applyNumberFormat="1" applyFont="1" applyBorder="1" applyAlignment="1">
      <alignment vertical="center"/>
    </xf>
    <xf numFmtId="10" fontId="44" fillId="0" borderId="17" xfId="10" applyNumberFormat="1" applyFont="1" applyBorder="1" applyAlignment="1">
      <alignment vertical="center"/>
    </xf>
    <xf numFmtId="10" fontId="44" fillId="0" borderId="25" xfId="10" applyNumberFormat="1" applyFont="1" applyBorder="1" applyAlignment="1">
      <alignment vertical="center"/>
    </xf>
    <xf numFmtId="10" fontId="44" fillId="0" borderId="57" xfId="10" applyNumberFormat="1" applyFont="1" applyBorder="1" applyAlignment="1">
      <alignment vertical="center"/>
    </xf>
    <xf numFmtId="10" fontId="44" fillId="0" borderId="49" xfId="10" applyNumberFormat="1" applyFont="1" applyBorder="1" applyAlignment="1">
      <alignment vertical="center"/>
    </xf>
    <xf numFmtId="49" fontId="44" fillId="0" borderId="0" xfId="0" quotePrefix="1" applyNumberFormat="1" applyFont="1" applyAlignment="1">
      <alignment horizontal="left" vertical="center"/>
    </xf>
    <xf numFmtId="0" fontId="44" fillId="0" borderId="92" xfId="0" applyFont="1" applyBorder="1" applyAlignment="1">
      <alignment horizontal="center" vertical="center" wrapText="1"/>
    </xf>
    <xf numFmtId="0" fontId="44" fillId="0" borderId="93" xfId="0" applyFont="1" applyBorder="1" applyAlignment="1">
      <alignment horizontal="center" vertical="center" wrapText="1"/>
    </xf>
    <xf numFmtId="0" fontId="44" fillId="0" borderId="0" xfId="0" quotePrefix="1" applyFont="1" applyAlignment="1">
      <alignment horizontal="left" vertical="center"/>
    </xf>
    <xf numFmtId="0" fontId="44" fillId="0" borderId="40" xfId="0" applyFont="1" applyBorder="1" applyAlignment="1">
      <alignment horizontal="center" vertical="center" wrapText="1"/>
    </xf>
    <xf numFmtId="0" fontId="44" fillId="0" borderId="54" xfId="0" applyFont="1" applyBorder="1" applyAlignment="1">
      <alignment horizontal="center" vertical="center" wrapText="1"/>
    </xf>
    <xf numFmtId="10" fontId="44" fillId="0" borderId="41" xfId="10" applyNumberFormat="1" applyFont="1" applyBorder="1" applyAlignment="1" applyProtection="1"/>
    <xf numFmtId="10" fontId="44" fillId="0" borderId="42" xfId="10" applyNumberFormat="1" applyFont="1" applyBorder="1" applyAlignment="1" applyProtection="1"/>
    <xf numFmtId="10" fontId="44" fillId="0" borderId="45" xfId="10" applyNumberFormat="1" applyFont="1" applyBorder="1" applyAlignment="1" applyProtection="1"/>
    <xf numFmtId="10" fontId="44" fillId="0" borderId="43" xfId="10" applyNumberFormat="1" applyFont="1" applyBorder="1" applyAlignment="1" applyProtection="1"/>
    <xf numFmtId="10" fontId="44" fillId="0" borderId="47" xfId="10" applyNumberFormat="1" applyFont="1" applyBorder="1" applyAlignment="1" applyProtection="1"/>
    <xf numFmtId="10" fontId="44" fillId="0" borderId="49" xfId="10" applyNumberFormat="1" applyFont="1" applyBorder="1" applyAlignment="1" applyProtection="1"/>
    <xf numFmtId="44" fontId="44" fillId="0" borderId="20" xfId="0" applyNumberFormat="1" applyFont="1" applyBorder="1" applyAlignment="1">
      <alignment horizontal="right" vertical="center" wrapText="1"/>
    </xf>
    <xf numFmtId="44" fontId="44" fillId="0" borderId="19" xfId="0" applyNumberFormat="1" applyFont="1" applyBorder="1" applyAlignment="1">
      <alignment horizontal="right" vertical="center" wrapText="1"/>
    </xf>
    <xf numFmtId="44" fontId="44" fillId="0" borderId="26" xfId="0" applyNumberFormat="1" applyFont="1" applyBorder="1" applyAlignment="1">
      <alignment horizontal="right" vertical="center" wrapText="1"/>
    </xf>
    <xf numFmtId="49" fontId="44" fillId="0" borderId="12" xfId="1" applyNumberFormat="1" applyFont="1" applyFill="1" applyBorder="1" applyAlignment="1" applyProtection="1">
      <alignment horizontal="center" vertical="center" wrapText="1"/>
    </xf>
    <xf numFmtId="0" fontId="44" fillId="0" borderId="20" xfId="0" applyFont="1" applyBorder="1" applyAlignment="1">
      <alignment horizontal="center" vertical="center" wrapText="1"/>
    </xf>
    <xf numFmtId="49" fontId="44" fillId="0" borderId="17" xfId="1" applyNumberFormat="1" applyFont="1" applyFill="1" applyBorder="1" applyAlignment="1" applyProtection="1">
      <alignment horizontal="center" vertical="center" wrapText="1"/>
    </xf>
    <xf numFmtId="0" fontId="44" fillId="0" borderId="19" xfId="0" applyFont="1" applyBorder="1" applyAlignment="1">
      <alignment horizontal="center" vertical="center" wrapText="1"/>
    </xf>
    <xf numFmtId="49" fontId="44" fillId="0" borderId="25" xfId="1" applyNumberFormat="1" applyFont="1" applyFill="1" applyBorder="1" applyAlignment="1" applyProtection="1">
      <alignment horizontal="center" vertical="center" wrapText="1"/>
    </xf>
    <xf numFmtId="0" fontId="44" fillId="0" borderId="26" xfId="0" applyFont="1" applyBorder="1" applyAlignment="1">
      <alignment horizontal="center" vertical="center" wrapText="1"/>
    </xf>
    <xf numFmtId="44" fontId="44" fillId="0" borderId="0" xfId="0" applyNumberFormat="1" applyFont="1" applyAlignment="1">
      <alignment horizontal="right" vertical="center" wrapText="1"/>
    </xf>
    <xf numFmtId="10" fontId="44" fillId="0" borderId="41" xfId="10" applyNumberFormat="1" applyFont="1" applyFill="1" applyBorder="1" applyAlignment="1">
      <alignment vertical="center"/>
    </xf>
    <xf numFmtId="10" fontId="44" fillId="0" borderId="42" xfId="10" applyNumberFormat="1" applyFont="1" applyFill="1" applyBorder="1" applyAlignment="1">
      <alignment vertical="center"/>
    </xf>
    <xf numFmtId="10" fontId="44" fillId="0" borderId="45" xfId="10" applyNumberFormat="1" applyFont="1" applyFill="1" applyBorder="1" applyAlignment="1">
      <alignment vertical="center"/>
    </xf>
    <xf numFmtId="10" fontId="44" fillId="0" borderId="43" xfId="10" applyNumberFormat="1" applyFont="1" applyFill="1" applyBorder="1" applyAlignment="1">
      <alignment vertical="center"/>
    </xf>
    <xf numFmtId="10" fontId="44" fillId="0" borderId="4" xfId="10" applyNumberFormat="1" applyFont="1" applyFill="1" applyBorder="1" applyAlignment="1">
      <alignment vertical="center"/>
    </xf>
    <xf numFmtId="44" fontId="44" fillId="0" borderId="7" xfId="0" applyNumberFormat="1" applyFont="1" applyBorder="1" applyAlignment="1">
      <alignment horizontal="right" vertical="center"/>
    </xf>
    <xf numFmtId="0" fontId="44" fillId="0" borderId="4" xfId="0" applyFont="1" applyBorder="1" applyAlignment="1">
      <alignment horizontal="center" vertical="center" wrapText="1"/>
    </xf>
    <xf numFmtId="2" fontId="44" fillId="0" borderId="5" xfId="0" applyNumberFormat="1" applyFont="1" applyBorder="1" applyAlignment="1">
      <alignment horizontal="right" vertical="center" wrapText="1"/>
    </xf>
    <xf numFmtId="2" fontId="44" fillId="0" borderId="20" xfId="0" applyNumberFormat="1" applyFont="1" applyBorder="1" applyAlignment="1">
      <alignment horizontal="right" vertical="center" wrapText="1"/>
    </xf>
    <xf numFmtId="2" fontId="44" fillId="0" borderId="26" xfId="0" applyNumberFormat="1" applyFont="1" applyBorder="1" applyAlignment="1">
      <alignment horizontal="right" vertical="center" wrapText="1"/>
    </xf>
    <xf numFmtId="2" fontId="12" fillId="0" borderId="20" xfId="0" applyNumberFormat="1" applyFont="1" applyBorder="1" applyAlignment="1">
      <alignment horizontal="right" vertical="center" wrapText="1"/>
    </xf>
    <xf numFmtId="49" fontId="44" fillId="0" borderId="26" xfId="0" applyNumberFormat="1" applyFont="1" applyBorder="1" applyAlignment="1">
      <alignment horizontal="right" vertical="center" wrapText="1"/>
    </xf>
    <xf numFmtId="49" fontId="12" fillId="0" borderId="20" xfId="0" applyNumberFormat="1" applyFont="1" applyBorder="1" applyAlignment="1">
      <alignment horizontal="right" vertical="center" wrapText="1"/>
    </xf>
    <xf numFmtId="43" fontId="12" fillId="0" borderId="26" xfId="8" applyFont="1" applyBorder="1" applyAlignment="1" applyProtection="1">
      <alignment horizontal="right" vertical="center" wrapText="1"/>
    </xf>
    <xf numFmtId="49" fontId="44" fillId="0" borderId="0" xfId="0" applyNumberFormat="1" applyFont="1" applyAlignment="1">
      <alignment vertical="center"/>
    </xf>
    <xf numFmtId="0" fontId="44" fillId="0" borderId="12" xfId="0" applyFont="1" applyBorder="1" applyAlignment="1">
      <alignment horizontal="center" vertical="center" wrapText="1"/>
    </xf>
    <xf numFmtId="0" fontId="44" fillId="0" borderId="54" xfId="0" applyFont="1" applyBorder="1" applyAlignment="1">
      <alignment horizontal="center" vertical="center"/>
    </xf>
    <xf numFmtId="0" fontId="44" fillId="0" borderId="17" xfId="0" applyFont="1" applyBorder="1" applyAlignment="1">
      <alignment horizontal="center" vertical="center" wrapText="1"/>
    </xf>
    <xf numFmtId="0" fontId="44" fillId="0" borderId="25" xfId="0" applyFont="1" applyBorder="1" applyAlignment="1">
      <alignment horizontal="center" vertical="center" wrapText="1"/>
    </xf>
    <xf numFmtId="14" fontId="44" fillId="0" borderId="0" xfId="0" quotePrefix="1" applyNumberFormat="1" applyFont="1" applyAlignment="1">
      <alignment vertical="center"/>
    </xf>
    <xf numFmtId="14" fontId="47" fillId="0" borderId="0" xfId="0" quotePrefix="1" applyNumberFormat="1" applyFont="1" applyAlignment="1">
      <alignment vertical="center"/>
    </xf>
    <xf numFmtId="49" fontId="47" fillId="0" borderId="44" xfId="2" quotePrefix="1" applyNumberFormat="1" applyFont="1" applyFill="1" applyBorder="1" applyAlignment="1" applyProtection="1">
      <alignment horizontal="center" vertical="center"/>
    </xf>
    <xf numFmtId="0" fontId="44" fillId="0" borderId="0" xfId="0" quotePrefix="1" applyFont="1" applyAlignment="1">
      <alignment vertical="center"/>
    </xf>
    <xf numFmtId="44" fontId="44" fillId="0" borderId="12" xfId="2" applyFont="1" applyBorder="1" applyAlignment="1" applyProtection="1">
      <alignment horizontal="center" vertical="center"/>
    </xf>
    <xf numFmtId="44" fontId="44" fillId="2" borderId="13" xfId="0" applyNumberFormat="1" applyFont="1" applyFill="1" applyBorder="1" applyAlignment="1" applyProtection="1">
      <alignment horizontal="right" vertical="center"/>
      <protection locked="0"/>
    </xf>
    <xf numFmtId="44" fontId="44" fillId="0" borderId="44" xfId="2" applyFont="1" applyBorder="1" applyAlignment="1" applyProtection="1">
      <alignment horizontal="center" vertical="center"/>
    </xf>
    <xf numFmtId="44" fontId="44" fillId="2" borderId="56" xfId="0" applyNumberFormat="1" applyFont="1" applyFill="1" applyBorder="1" applyAlignment="1" applyProtection="1">
      <alignment horizontal="right" vertical="center"/>
      <protection locked="0"/>
    </xf>
    <xf numFmtId="0" fontId="47" fillId="0" borderId="0" xfId="0" quotePrefix="1" applyFont="1" applyAlignment="1">
      <alignment vertical="center"/>
    </xf>
    <xf numFmtId="44" fontId="44" fillId="0" borderId="27" xfId="2" applyFont="1" applyBorder="1" applyAlignment="1" applyProtection="1">
      <alignment horizontal="center" vertical="center"/>
    </xf>
    <xf numFmtId="0" fontId="44" fillId="0" borderId="8" xfId="0" quotePrefix="1" applyFont="1" applyBorder="1" applyAlignment="1">
      <alignment vertical="center"/>
    </xf>
    <xf numFmtId="164" fontId="44" fillId="0" borderId="12" xfId="0" applyNumberFormat="1" applyFont="1" applyBorder="1" applyAlignment="1">
      <alignment horizontal="center" vertical="center"/>
    </xf>
    <xf numFmtId="0" fontId="44" fillId="0" borderId="0" xfId="0" applyFont="1" applyAlignment="1">
      <alignment vertical="center"/>
    </xf>
    <xf numFmtId="164" fontId="44" fillId="0" borderId="17" xfId="0" applyNumberFormat="1" applyFont="1" applyBorder="1" applyAlignment="1">
      <alignment horizontal="center" vertical="center"/>
    </xf>
    <xf numFmtId="0" fontId="3" fillId="0" borderId="0" xfId="0" applyFont="1" applyAlignment="1">
      <alignment vertical="top"/>
    </xf>
    <xf numFmtId="0" fontId="13" fillId="3" borderId="3" xfId="0" applyFont="1" applyFill="1" applyBorder="1" applyAlignment="1">
      <alignment horizontal="center" vertical="center" wrapText="1"/>
    </xf>
    <xf numFmtId="49" fontId="5" fillId="0" borderId="8" xfId="0" applyNumberFormat="1" applyFont="1" applyBorder="1" applyAlignment="1">
      <alignment horizontal="left" vertical="center" wrapText="1"/>
    </xf>
    <xf numFmtId="0" fontId="2" fillId="0" borderId="0" xfId="0" applyFont="1" applyBorder="1" applyAlignment="1">
      <alignment horizontal="left" vertical="center"/>
    </xf>
    <xf numFmtId="44" fontId="2" fillId="0" borderId="0" xfId="0" applyNumberFormat="1" applyFont="1" applyBorder="1" applyAlignment="1">
      <alignment horizontal="right" vertical="center"/>
    </xf>
    <xf numFmtId="10" fontId="2" fillId="0" borderId="52" xfId="0" applyNumberFormat="1" applyFont="1" applyBorder="1" applyAlignment="1">
      <alignment horizontal="right" vertical="center"/>
    </xf>
    <xf numFmtId="0" fontId="48" fillId="5" borderId="0" xfId="0" applyFont="1" applyFill="1"/>
    <xf numFmtId="0" fontId="5" fillId="0" borderId="0" xfId="0" applyFont="1" applyAlignment="1">
      <alignment horizontal="right" vertical="center" wrapText="1"/>
    </xf>
    <xf numFmtId="44" fontId="5" fillId="0" borderId="46" xfId="0" applyNumberFormat="1" applyFont="1" applyBorder="1" applyAlignment="1">
      <alignment horizontal="right" vertical="center"/>
    </xf>
    <xf numFmtId="44" fontId="5" fillId="0" borderId="28" xfId="0" applyNumberFormat="1" applyFont="1" applyBorder="1" applyAlignment="1">
      <alignment horizontal="right" vertical="center"/>
    </xf>
    <xf numFmtId="0" fontId="5" fillId="0" borderId="0" xfId="0" quotePrefix="1" applyFont="1" applyBorder="1" applyAlignment="1">
      <alignment horizontal="left" vertical="center"/>
    </xf>
    <xf numFmtId="0" fontId="44" fillId="0" borderId="5" xfId="0" applyFont="1" applyFill="1" applyBorder="1" applyAlignment="1">
      <alignment horizontal="center" vertical="center" wrapText="1"/>
    </xf>
    <xf numFmtId="10" fontId="44" fillId="0" borderId="17" xfId="0" applyNumberFormat="1" applyFont="1" applyFill="1" applyBorder="1" applyAlignment="1">
      <alignment horizontal="center" vertical="center"/>
    </xf>
    <xf numFmtId="10" fontId="44" fillId="0" borderId="44" xfId="0" applyNumberFormat="1" applyFont="1" applyFill="1" applyBorder="1" applyAlignment="1">
      <alignment horizontal="center" vertical="center"/>
    </xf>
    <xf numFmtId="10" fontId="44" fillId="0" borderId="12" xfId="0" applyNumberFormat="1" applyFont="1" applyFill="1" applyBorder="1" applyAlignment="1">
      <alignment horizontal="center" vertical="center"/>
    </xf>
    <xf numFmtId="10" fontId="44" fillId="0" borderId="25" xfId="0" applyNumberFormat="1" applyFont="1" applyFill="1" applyBorder="1" applyAlignment="1">
      <alignment horizontal="center" vertical="center"/>
    </xf>
    <xf numFmtId="10" fontId="44" fillId="0" borderId="27" xfId="0" applyNumberFormat="1" applyFont="1" applyFill="1" applyBorder="1" applyAlignment="1">
      <alignment horizontal="center" vertical="center"/>
    </xf>
    <xf numFmtId="49" fontId="44" fillId="0" borderId="0" xfId="0" quotePrefix="1" applyNumberFormat="1" applyFont="1" applyFill="1" applyAlignment="1">
      <alignment horizontal="left" vertical="center"/>
    </xf>
    <xf numFmtId="0" fontId="44" fillId="0" borderId="40" xfId="0" applyFont="1" applyFill="1" applyBorder="1" applyAlignment="1">
      <alignment horizontal="center" vertical="center" wrapText="1"/>
    </xf>
    <xf numFmtId="0" fontId="44" fillId="0" borderId="54" xfId="0" applyFont="1" applyFill="1" applyBorder="1" applyAlignment="1">
      <alignment horizontal="center" vertical="center" wrapText="1"/>
    </xf>
    <xf numFmtId="0" fontId="44" fillId="0" borderId="0" xfId="0" quotePrefix="1" applyFont="1" applyFill="1" applyAlignment="1">
      <alignment horizontal="left" vertical="center"/>
    </xf>
    <xf numFmtId="44" fontId="44" fillId="0" borderId="18" xfId="0" applyNumberFormat="1" applyFont="1" applyFill="1" applyBorder="1" applyAlignment="1">
      <alignment horizontal="right" vertical="center"/>
    </xf>
    <xf numFmtId="49" fontId="44" fillId="0" borderId="9" xfId="0" applyNumberFormat="1" applyFont="1" applyBorder="1" applyAlignment="1">
      <alignment vertical="center" wrapText="1"/>
    </xf>
    <xf numFmtId="44" fontId="44" fillId="0" borderId="5" xfId="0" applyNumberFormat="1" applyFont="1" applyFill="1" applyBorder="1" applyAlignment="1">
      <alignment horizontal="right" wrapText="1"/>
    </xf>
    <xf numFmtId="0" fontId="16" fillId="0" borderId="0" xfId="0" applyFont="1" applyAlignment="1">
      <alignment vertical="top" wrapText="1"/>
    </xf>
    <xf numFmtId="0" fontId="16" fillId="0" borderId="0" xfId="0" applyFont="1" applyAlignment="1"/>
    <xf numFmtId="0" fontId="16" fillId="0" borderId="0" xfId="0" applyFont="1" applyAlignment="1">
      <alignment vertical="top"/>
    </xf>
    <xf numFmtId="171" fontId="50" fillId="0" borderId="95" xfId="12" applyNumberFormat="1" applyFont="1" applyFill="1" applyBorder="1" applyAlignment="1">
      <alignment vertical="center" wrapText="1"/>
    </xf>
    <xf numFmtId="171" fontId="50" fillId="9" borderId="0" xfId="3" applyNumberFormat="1" applyFont="1" applyFill="1" applyBorder="1">
      <alignment vertical="center" wrapText="1"/>
    </xf>
    <xf numFmtId="171" fontId="50" fillId="0" borderId="99" xfId="12" applyNumberFormat="1" applyFont="1" applyFill="1" applyBorder="1" applyAlignment="1">
      <alignment vertical="center" wrapText="1"/>
    </xf>
    <xf numFmtId="171" fontId="50" fillId="0" borderId="103" xfId="12" applyNumberFormat="1" applyFont="1" applyFill="1" applyBorder="1" applyAlignment="1">
      <alignment vertical="center" wrapText="1"/>
    </xf>
    <xf numFmtId="171" fontId="50" fillId="0" borderId="104" xfId="12" applyNumberFormat="1" applyFont="1" applyFill="1" applyBorder="1" applyAlignment="1">
      <alignment horizontal="center" vertical="center" wrapText="1"/>
    </xf>
    <xf numFmtId="171" fontId="50" fillId="0" borderId="105" xfId="12" applyNumberFormat="1" applyFont="1" applyFill="1" applyBorder="1" applyAlignment="1">
      <alignment horizontal="center" vertical="center" wrapText="1"/>
    </xf>
    <xf numFmtId="171" fontId="50" fillId="0" borderId="106" xfId="12" applyNumberFormat="1" applyFont="1" applyFill="1" applyBorder="1" applyAlignment="1">
      <alignment horizontal="center" vertical="center" wrapText="1"/>
    </xf>
    <xf numFmtId="171" fontId="50" fillId="0" borderId="107" xfId="12" applyNumberFormat="1" applyFont="1" applyFill="1" applyBorder="1" applyAlignment="1">
      <alignment vertical="center" wrapText="1"/>
    </xf>
    <xf numFmtId="3" fontId="50" fillId="0" borderId="110" xfId="12" applyNumberFormat="1" applyFont="1" applyFill="1" applyBorder="1" applyAlignment="1">
      <alignment vertical="center" wrapText="1"/>
    </xf>
    <xf numFmtId="3" fontId="50" fillId="0" borderId="111" xfId="12" applyNumberFormat="1" applyFont="1" applyFill="1" applyBorder="1" applyAlignment="1">
      <alignment vertical="center" wrapText="1"/>
    </xf>
    <xf numFmtId="3" fontId="50" fillId="0" borderId="112" xfId="12" applyNumberFormat="1" applyFont="1" applyFill="1" applyBorder="1" applyAlignment="1">
      <alignment vertical="center" wrapText="1"/>
    </xf>
    <xf numFmtId="3" fontId="50" fillId="0" borderId="111" xfId="12" applyNumberFormat="1" applyFont="1" applyFill="1" applyBorder="1" applyAlignment="1">
      <alignment vertical="top" wrapText="1"/>
    </xf>
    <xf numFmtId="3" fontId="50" fillId="0" borderId="112" xfId="12" applyNumberFormat="1" applyFont="1" applyFill="1" applyBorder="1" applyAlignment="1">
      <alignment vertical="top" wrapText="1"/>
    </xf>
    <xf numFmtId="3" fontId="50" fillId="0" borderId="0" xfId="12" applyNumberFormat="1" applyFont="1" applyFill="1" applyBorder="1" applyAlignment="1">
      <alignment vertical="center" wrapText="1"/>
    </xf>
    <xf numFmtId="171" fontId="50" fillId="9" borderId="0" xfId="12" applyNumberFormat="1" applyFont="1" applyFill="1" applyBorder="1" applyAlignment="1"/>
    <xf numFmtId="171" fontId="50" fillId="9" borderId="0" xfId="12" applyNumberFormat="1" applyFont="1" applyFill="1" applyBorder="1" applyAlignment="1">
      <alignment vertical="center" wrapText="1"/>
    </xf>
    <xf numFmtId="44" fontId="51" fillId="0" borderId="0" xfId="0" applyNumberFormat="1" applyFont="1"/>
    <xf numFmtId="0" fontId="51" fillId="0" borderId="0" xfId="0" applyFont="1" applyAlignment="1">
      <alignment horizontal="right" vertical="center"/>
    </xf>
    <xf numFmtId="0" fontId="51" fillId="0" borderId="0" xfId="0" applyFont="1" applyAlignment="1">
      <alignment horizontal="right"/>
    </xf>
    <xf numFmtId="0" fontId="16" fillId="10" borderId="0" xfId="0" applyFont="1" applyFill="1"/>
    <xf numFmtId="0" fontId="50" fillId="9" borderId="0" xfId="3" applyFont="1" applyFill="1" applyBorder="1">
      <alignment vertical="center" wrapText="1"/>
    </xf>
    <xf numFmtId="44" fontId="52" fillId="0" borderId="23" xfId="12" applyFont="1" applyBorder="1" applyAlignment="1">
      <alignment vertical="center" wrapText="1"/>
    </xf>
    <xf numFmtId="0" fontId="53" fillId="9" borderId="0" xfId="3" applyFont="1" applyFill="1" applyBorder="1" applyAlignment="1"/>
    <xf numFmtId="164" fontId="5" fillId="2" borderId="5" xfId="9" quotePrefix="1" applyNumberFormat="1" applyFont="1" applyFill="1" applyBorder="1" applyAlignment="1" applyProtection="1">
      <alignment horizontal="right" vertical="center"/>
      <protection locked="0"/>
    </xf>
    <xf numFmtId="164" fontId="5" fillId="2" borderId="34" xfId="0" applyNumberFormat="1" applyFont="1" applyFill="1" applyBorder="1" applyAlignment="1" applyProtection="1">
      <alignment vertical="center" wrapText="1"/>
      <protection locked="0"/>
    </xf>
    <xf numFmtId="49" fontId="5" fillId="2" borderId="4" xfId="1" applyNumberFormat="1"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0" fontId="26" fillId="0" borderId="0" xfId="0" applyFont="1" applyAlignment="1" applyProtection="1">
      <alignment horizontal="left" vertical="center"/>
    </xf>
    <xf numFmtId="0" fontId="5" fillId="0" borderId="0" xfId="0" applyFont="1" applyProtection="1"/>
    <xf numFmtId="0" fontId="2" fillId="0" borderId="0" xfId="0" applyFont="1" applyAlignment="1" applyProtection="1">
      <alignment horizontal="left" vertical="center"/>
    </xf>
    <xf numFmtId="0" fontId="5" fillId="0" borderId="0" xfId="0" applyFont="1" applyAlignment="1" applyProtection="1">
      <alignment horizontal="left" vertical="center"/>
    </xf>
    <xf numFmtId="49" fontId="5" fillId="3" borderId="1" xfId="0" applyNumberFormat="1" applyFont="1" applyFill="1" applyBorder="1" applyAlignment="1" applyProtection="1">
      <alignment horizontal="left" vertical="center" wrapText="1"/>
    </xf>
    <xf numFmtId="0" fontId="5" fillId="0" borderId="0" xfId="0" quotePrefix="1" applyFont="1" applyAlignment="1" applyProtection="1">
      <alignment horizontal="left" vertical="center"/>
    </xf>
    <xf numFmtId="0" fontId="5" fillId="0" borderId="8" xfId="0" quotePrefix="1" applyFont="1" applyBorder="1" applyAlignment="1" applyProtection="1">
      <alignment horizontal="left" vertical="center"/>
    </xf>
    <xf numFmtId="164" fontId="2" fillId="0" borderId="52" xfId="0" applyNumberFormat="1" applyFont="1" applyBorder="1" applyAlignment="1" applyProtection="1">
      <alignment horizontal="right" vertical="center"/>
    </xf>
    <xf numFmtId="44" fontId="5" fillId="0" borderId="20" xfId="0" quotePrefix="1" applyNumberFormat="1" applyFont="1" applyBorder="1" applyAlignment="1" applyProtection="1">
      <alignment horizontal="right" vertical="center"/>
    </xf>
    <xf numFmtId="164" fontId="5" fillId="0" borderId="18" xfId="0" applyNumberFormat="1" applyFont="1" applyBorder="1" applyAlignment="1" applyProtection="1">
      <alignment horizontal="right" vertical="center"/>
    </xf>
    <xf numFmtId="49" fontId="5" fillId="0" borderId="0" xfId="0" applyNumberFormat="1" applyFont="1" applyAlignment="1" applyProtection="1">
      <alignment horizontal="left" vertical="center"/>
    </xf>
    <xf numFmtId="44" fontId="2" fillId="0" borderId="52" xfId="0" applyNumberFormat="1" applyFont="1" applyBorder="1" applyAlignment="1" applyProtection="1">
      <alignment horizontal="right" vertical="center"/>
    </xf>
    <xf numFmtId="49" fontId="5" fillId="0" borderId="0" xfId="0" quotePrefix="1" applyNumberFormat="1" applyFont="1" applyAlignment="1" applyProtection="1">
      <alignment horizontal="left" vertical="center"/>
    </xf>
    <xf numFmtId="0" fontId="5" fillId="0" borderId="4" xfId="0" applyFont="1" applyBorder="1" applyAlignment="1" applyProtection="1">
      <alignment horizontal="center" vertical="center" wrapText="1"/>
    </xf>
    <xf numFmtId="49" fontId="5" fillId="4" borderId="1" xfId="0" applyNumberFormat="1" applyFont="1" applyFill="1" applyBorder="1" applyAlignment="1" applyProtection="1">
      <alignment horizontal="left" vertical="center" wrapText="1"/>
    </xf>
    <xf numFmtId="49" fontId="5" fillId="0" borderId="0" xfId="0" applyNumberFormat="1" applyFont="1" applyProtection="1"/>
    <xf numFmtId="0" fontId="5" fillId="0" borderId="0" xfId="0" applyFont="1" applyAlignment="1" applyProtection="1">
      <alignment horizontal="center"/>
    </xf>
    <xf numFmtId="44" fontId="5" fillId="0" borderId="0" xfId="0" applyNumberFormat="1" applyFont="1" applyAlignment="1" applyProtection="1">
      <alignment horizontal="right"/>
    </xf>
    <xf numFmtId="44" fontId="5" fillId="0" borderId="15" xfId="0" applyNumberFormat="1" applyFont="1" applyBorder="1" applyAlignment="1" applyProtection="1">
      <alignment horizontal="right" vertical="center"/>
    </xf>
    <xf numFmtId="44" fontId="5" fillId="0" borderId="13" xfId="0" applyNumberFormat="1" applyFont="1" applyBorder="1" applyAlignment="1" applyProtection="1">
      <alignment horizontal="right" vertical="center"/>
    </xf>
    <xf numFmtId="0" fontId="22" fillId="0" borderId="0" xfId="0" applyFont="1" applyAlignment="1" applyProtection="1">
      <alignment horizontal="left" vertical="center" wrapText="1"/>
    </xf>
    <xf numFmtId="44" fontId="5" fillId="0" borderId="13" xfId="2" applyFont="1" applyBorder="1" applyAlignment="1" applyProtection="1">
      <alignment horizontal="left" vertical="center" wrapText="1"/>
    </xf>
    <xf numFmtId="44" fontId="5" fillId="0" borderId="18" xfId="2" applyFont="1" applyBorder="1" applyAlignment="1" applyProtection="1">
      <alignment horizontal="left" vertical="center" wrapText="1"/>
    </xf>
    <xf numFmtId="44" fontId="5" fillId="0" borderId="28" xfId="2" applyFont="1" applyBorder="1" applyAlignment="1" applyProtection="1">
      <alignment horizontal="left" vertical="center" wrapText="1"/>
    </xf>
    <xf numFmtId="0" fontId="2" fillId="0" borderId="0" xfId="0" applyFont="1" applyAlignment="1" applyProtection="1">
      <alignment horizontal="left" vertical="center" wrapText="1"/>
    </xf>
    <xf numFmtId="0" fontId="22" fillId="0" borderId="13" xfId="0" applyFont="1" applyBorder="1" applyAlignment="1" applyProtection="1">
      <alignment horizontal="left" vertical="center" wrapText="1"/>
    </xf>
    <xf numFmtId="44" fontId="5" fillId="0" borderId="13" xfId="0" applyNumberFormat="1" applyFont="1" applyBorder="1" applyAlignment="1" applyProtection="1">
      <alignment horizontal="left" vertical="center" wrapText="1"/>
    </xf>
    <xf numFmtId="0" fontId="22" fillId="0" borderId="18" xfId="0" applyFont="1" applyBorder="1" applyAlignment="1" applyProtection="1">
      <alignment horizontal="left" vertical="center" wrapText="1"/>
    </xf>
    <xf numFmtId="44" fontId="5" fillId="0" borderId="18" xfId="0" applyNumberFormat="1" applyFont="1" applyBorder="1" applyAlignment="1" applyProtection="1">
      <alignment horizontal="left" vertical="center" wrapText="1"/>
    </xf>
    <xf numFmtId="0" fontId="22" fillId="0" borderId="28" xfId="0" applyFont="1" applyBorder="1" applyAlignment="1" applyProtection="1">
      <alignment horizontal="left" vertical="center" wrapText="1"/>
    </xf>
    <xf numFmtId="44" fontId="5" fillId="0" borderId="28" xfId="0" applyNumberFormat="1" applyFont="1" applyBorder="1" applyAlignment="1" applyProtection="1">
      <alignment horizontal="left" vertical="center" wrapText="1"/>
    </xf>
    <xf numFmtId="49" fontId="5" fillId="3" borderId="1" xfId="0" applyNumberFormat="1" applyFont="1" applyFill="1" applyBorder="1" applyAlignment="1" applyProtection="1">
      <alignment vertical="center" wrapText="1"/>
    </xf>
    <xf numFmtId="49" fontId="5" fillId="0" borderId="8" xfId="0" applyNumberFormat="1" applyFont="1" applyBorder="1" applyAlignment="1" applyProtection="1">
      <alignment vertical="center" wrapText="1"/>
    </xf>
    <xf numFmtId="49" fontId="5" fillId="0" borderId="1" xfId="0" applyNumberFormat="1" applyFont="1" applyBorder="1" applyAlignment="1" applyProtection="1">
      <alignment vertical="center" wrapText="1"/>
    </xf>
    <xf numFmtId="0" fontId="13" fillId="0" borderId="3" xfId="0" applyFont="1" applyBorder="1" applyAlignment="1" applyProtection="1">
      <alignment horizontal="center" vertical="center" wrapText="1"/>
    </xf>
    <xf numFmtId="10" fontId="5" fillId="0" borderId="17" xfId="0" applyNumberFormat="1" applyFont="1" applyBorder="1" applyAlignment="1" applyProtection="1">
      <alignment horizontal="center" vertical="center"/>
    </xf>
    <xf numFmtId="44" fontId="5" fillId="0" borderId="18" xfId="0" applyNumberFormat="1" applyFont="1" applyBorder="1" applyAlignment="1" applyProtection="1">
      <alignment horizontal="right" vertical="center"/>
    </xf>
    <xf numFmtId="10" fontId="2" fillId="0" borderId="51" xfId="0" applyNumberFormat="1" applyFont="1" applyBorder="1" applyAlignment="1" applyProtection="1">
      <alignment horizontal="center" vertical="center"/>
    </xf>
    <xf numFmtId="49" fontId="5" fillId="0" borderId="9" xfId="0" applyNumberFormat="1" applyFont="1" applyBorder="1" applyAlignment="1" applyProtection="1">
      <alignment vertical="center" wrapText="1"/>
    </xf>
    <xf numFmtId="0" fontId="2" fillId="3" borderId="3" xfId="0" applyFont="1" applyFill="1" applyBorder="1" applyAlignment="1" applyProtection="1">
      <alignment vertical="center" wrapText="1"/>
    </xf>
    <xf numFmtId="0" fontId="2" fillId="3" borderId="3" xfId="0" applyFont="1" applyFill="1" applyBorder="1" applyAlignment="1" applyProtection="1">
      <alignment horizontal="center" vertical="center" wrapText="1"/>
    </xf>
    <xf numFmtId="44" fontId="5" fillId="0" borderId="5" xfId="0" applyNumberFormat="1" applyFont="1" applyBorder="1" applyAlignment="1" applyProtection="1">
      <alignment horizontal="right" vertical="center" wrapText="1"/>
    </xf>
    <xf numFmtId="49" fontId="5" fillId="0" borderId="0" xfId="0" applyNumberFormat="1" applyFont="1" applyAlignment="1" applyProtection="1">
      <alignment vertical="center" wrapText="1"/>
    </xf>
    <xf numFmtId="0" fontId="5" fillId="0" borderId="0" xfId="0" applyFont="1" applyAlignment="1" applyProtection="1">
      <alignment horizontal="right" vertical="center" wrapText="1"/>
    </xf>
    <xf numFmtId="49" fontId="5" fillId="3" borderId="21" xfId="0" applyNumberFormat="1" applyFont="1" applyFill="1" applyBorder="1" applyAlignment="1" applyProtection="1">
      <alignment vertical="center" wrapText="1"/>
    </xf>
    <xf numFmtId="0" fontId="2" fillId="3" borderId="0" xfId="0" applyFont="1" applyFill="1" applyAlignment="1" applyProtection="1">
      <alignment vertical="center" wrapText="1"/>
    </xf>
    <xf numFmtId="0" fontId="2" fillId="3" borderId="38" xfId="0" applyFont="1" applyFill="1" applyBorder="1" applyAlignment="1" applyProtection="1">
      <alignment horizontal="center" vertical="center" wrapText="1"/>
    </xf>
    <xf numFmtId="0" fontId="2" fillId="3" borderId="0" xfId="0" applyFont="1" applyFill="1" applyAlignment="1" applyProtection="1">
      <alignment horizontal="center" vertical="center" wrapText="1"/>
    </xf>
    <xf numFmtId="0" fontId="2" fillId="0" borderId="8" xfId="0" applyFont="1" applyBorder="1" applyAlignment="1" applyProtection="1">
      <alignment vertical="center" wrapText="1"/>
    </xf>
    <xf numFmtId="0" fontId="3" fillId="0" borderId="0" xfId="0" applyFont="1" applyAlignment="1" applyProtection="1">
      <alignment vertical="top"/>
    </xf>
    <xf numFmtId="0" fontId="16" fillId="0" borderId="0" xfId="0" applyFont="1" applyProtection="1"/>
    <xf numFmtId="0" fontId="12" fillId="0" borderId="0" xfId="0" applyFont="1" applyAlignment="1" applyProtection="1">
      <alignment horizontal="left" vertical="top"/>
    </xf>
    <xf numFmtId="0" fontId="17" fillId="0" borderId="0" xfId="0" applyFont="1" applyProtection="1"/>
    <xf numFmtId="49" fontId="5" fillId="0" borderId="8" xfId="0" applyNumberFormat="1" applyFont="1" applyBorder="1" applyAlignment="1" applyProtection="1">
      <alignment horizontal="left" vertical="center" wrapText="1"/>
    </xf>
    <xf numFmtId="0" fontId="5" fillId="0" borderId="0" xfId="0" applyFont="1" applyAlignment="1" applyProtection="1">
      <alignment horizontal="left" vertical="center" wrapText="1"/>
    </xf>
    <xf numFmtId="0" fontId="2" fillId="4" borderId="3" xfId="0" applyFont="1" applyFill="1" applyBorder="1" applyAlignment="1" applyProtection="1">
      <alignment vertical="center" wrapText="1"/>
    </xf>
    <xf numFmtId="0" fontId="54" fillId="4" borderId="3" xfId="0" applyFont="1" applyFill="1" applyBorder="1" applyAlignment="1" applyProtection="1">
      <alignment horizontal="center" vertical="center" wrapText="1"/>
    </xf>
    <xf numFmtId="172" fontId="5" fillId="0" borderId="9" xfId="0" applyNumberFormat="1" applyFont="1" applyBorder="1" applyAlignment="1" applyProtection="1">
      <alignment horizontal="center" vertical="center" wrapText="1"/>
    </xf>
    <xf numFmtId="167" fontId="5" fillId="2" borderId="4" xfId="0" applyNumberFormat="1" applyFont="1" applyFill="1" applyBorder="1" applyAlignment="1" applyProtection="1">
      <alignment horizontal="center" vertical="center" wrapText="1"/>
    </xf>
    <xf numFmtId="164" fontId="5" fillId="0" borderId="5" xfId="9" quotePrefix="1" applyNumberFormat="1" applyFont="1" applyFill="1" applyBorder="1" applyAlignment="1" applyProtection="1">
      <alignment horizontal="right" vertical="center"/>
    </xf>
    <xf numFmtId="0" fontId="3" fillId="0" borderId="0" xfId="3" applyFont="1" applyBorder="1" applyAlignment="1">
      <alignment vertical="top"/>
    </xf>
    <xf numFmtId="0" fontId="2" fillId="0" borderId="0" xfId="3" applyFont="1" applyBorder="1" applyAlignment="1">
      <alignment vertical="top"/>
    </xf>
    <xf numFmtId="4" fontId="56" fillId="0" borderId="12" xfId="13" applyNumberFormat="1" applyFont="1" applyBorder="1" applyAlignment="1">
      <alignment vertical="center"/>
    </xf>
    <xf numFmtId="49" fontId="5" fillId="0" borderId="6" xfId="0" applyNumberFormat="1" applyFont="1" applyBorder="1" applyAlignment="1" applyProtection="1">
      <alignment vertical="center" wrapText="1"/>
    </xf>
    <xf numFmtId="0" fontId="5" fillId="0" borderId="11" xfId="0" applyFont="1" applyBorder="1"/>
    <xf numFmtId="0" fontId="5" fillId="0" borderId="14" xfId="0" applyFont="1" applyBorder="1"/>
    <xf numFmtId="49" fontId="5" fillId="0" borderId="60" xfId="0" applyNumberFormat="1" applyFont="1" applyBorder="1" applyProtection="1"/>
    <xf numFmtId="49" fontId="5" fillId="0" borderId="31" xfId="0" applyNumberFormat="1" applyFont="1" applyBorder="1" applyProtection="1"/>
    <xf numFmtId="172" fontId="5" fillId="0" borderId="4" xfId="0" applyNumberFormat="1" applyFont="1" applyFill="1" applyBorder="1" applyAlignment="1" applyProtection="1">
      <alignment horizontal="center" vertical="center" wrapText="1"/>
    </xf>
    <xf numFmtId="49" fontId="5" fillId="0" borderId="9" xfId="0" quotePrefix="1" applyNumberFormat="1" applyFont="1" applyBorder="1" applyAlignment="1" applyProtection="1">
      <alignment horizontal="left" vertical="center"/>
    </xf>
    <xf numFmtId="0" fontId="5" fillId="0" borderId="1" xfId="0" applyFont="1" applyBorder="1" applyAlignment="1" applyProtection="1">
      <alignment horizontal="left" vertical="center"/>
    </xf>
    <xf numFmtId="49" fontId="5" fillId="0" borderId="37" xfId="0" quotePrefix="1" applyNumberFormat="1" applyFont="1" applyBorder="1" applyAlignment="1" applyProtection="1">
      <alignment horizontal="left" vertical="center"/>
    </xf>
    <xf numFmtId="0" fontId="5" fillId="0" borderId="114" xfId="0" applyFont="1" applyBorder="1" applyAlignment="1" applyProtection="1">
      <alignment horizontal="left" vertical="center"/>
    </xf>
    <xf numFmtId="0" fontId="5" fillId="0" borderId="31" xfId="0" applyFont="1" applyBorder="1" applyAlignment="1" applyProtection="1">
      <alignment horizontal="left" vertical="center"/>
    </xf>
    <xf numFmtId="0" fontId="16" fillId="0" borderId="3" xfId="0" applyFont="1" applyBorder="1" applyProtection="1"/>
    <xf numFmtId="49" fontId="5" fillId="12" borderId="1" xfId="0" quotePrefix="1" applyNumberFormat="1" applyFont="1" applyFill="1" applyBorder="1" applyAlignment="1" applyProtection="1">
      <alignment vertical="center" wrapText="1"/>
    </xf>
    <xf numFmtId="44" fontId="58" fillId="0" borderId="13" xfId="2" applyFont="1" applyBorder="1" applyAlignment="1">
      <alignment vertical="center"/>
    </xf>
    <xf numFmtId="44" fontId="58" fillId="0" borderId="28" xfId="2" applyFont="1" applyBorder="1" applyAlignment="1">
      <alignment vertical="center"/>
    </xf>
    <xf numFmtId="0" fontId="5" fillId="0" borderId="24" xfId="0" applyFont="1" applyBorder="1"/>
    <xf numFmtId="49" fontId="5" fillId="0" borderId="11" xfId="0" quotePrefix="1" applyNumberFormat="1" applyFont="1" applyBorder="1" applyAlignment="1" applyProtection="1">
      <alignment horizontal="left" vertical="center"/>
    </xf>
    <xf numFmtId="49" fontId="5" fillId="0" borderId="16" xfId="0" quotePrefix="1" applyNumberFormat="1" applyFont="1" applyBorder="1" applyAlignment="1" applyProtection="1">
      <alignment horizontal="left" vertical="center"/>
    </xf>
    <xf numFmtId="49" fontId="5" fillId="0" borderId="14" xfId="0" quotePrefix="1" applyNumberFormat="1" applyFont="1" applyBorder="1" applyAlignment="1" applyProtection="1">
      <alignment horizontal="left" vertical="center"/>
    </xf>
    <xf numFmtId="49" fontId="6" fillId="11" borderId="1" xfId="0" quotePrefix="1" applyNumberFormat="1" applyFont="1" applyFill="1" applyBorder="1" applyAlignment="1" applyProtection="1">
      <alignment vertical="center" wrapText="1"/>
    </xf>
    <xf numFmtId="49" fontId="6" fillId="11" borderId="1" xfId="0" quotePrefix="1" applyNumberFormat="1" applyFont="1" applyFill="1" applyBorder="1" applyAlignment="1" applyProtection="1">
      <alignment horizontal="left" vertical="center" wrapText="1"/>
    </xf>
    <xf numFmtId="0" fontId="59" fillId="11" borderId="3" xfId="0" applyFont="1" applyFill="1" applyBorder="1" applyAlignment="1" applyProtection="1">
      <alignment horizontal="center" vertical="center" wrapText="1"/>
    </xf>
    <xf numFmtId="0" fontId="6" fillId="11" borderId="3" xfId="0" applyFont="1" applyFill="1" applyBorder="1" applyAlignment="1" applyProtection="1">
      <alignment vertical="center"/>
    </xf>
    <xf numFmtId="44" fontId="6" fillId="0" borderId="0" xfId="0" applyNumberFormat="1" applyFont="1" applyAlignment="1">
      <alignment horizontal="right" vertical="center" wrapText="1"/>
    </xf>
    <xf numFmtId="0" fontId="60" fillId="0" borderId="0" xfId="0" applyFont="1"/>
    <xf numFmtId="0" fontId="5" fillId="0" borderId="60" xfId="0" applyFont="1" applyBorder="1" applyAlignment="1" applyProtection="1">
      <alignment horizontal="left" vertical="center"/>
    </xf>
    <xf numFmtId="173" fontId="5" fillId="2" borderId="4" xfId="0" applyNumberFormat="1" applyFont="1" applyFill="1" applyBorder="1" applyAlignment="1" applyProtection="1">
      <alignment horizontal="center" vertical="center" wrapText="1"/>
    </xf>
    <xf numFmtId="174" fontId="5" fillId="2" borderId="4" xfId="0" applyNumberFormat="1" applyFont="1" applyFill="1" applyBorder="1" applyAlignment="1" applyProtection="1">
      <alignment horizontal="center" vertical="center" wrapText="1"/>
    </xf>
    <xf numFmtId="44" fontId="5" fillId="0" borderId="32" xfId="2" applyFont="1" applyBorder="1" applyAlignment="1" applyProtection="1">
      <alignment horizontal="right" vertical="center"/>
    </xf>
    <xf numFmtId="44" fontId="3" fillId="0" borderId="0" xfId="2" applyFont="1" applyAlignment="1" applyProtection="1">
      <alignment vertical="top"/>
    </xf>
    <xf numFmtId="44" fontId="12" fillId="0" borderId="0" xfId="2" applyFont="1" applyAlignment="1" applyProtection="1">
      <alignment horizontal="left" vertical="top"/>
    </xf>
    <xf numFmtId="44" fontId="16" fillId="0" borderId="0" xfId="2" applyFont="1"/>
    <xf numFmtId="44" fontId="16" fillId="0" borderId="3" xfId="2" applyFont="1" applyBorder="1" applyProtection="1"/>
    <xf numFmtId="44" fontId="13" fillId="12" borderId="3" xfId="2" applyFont="1" applyFill="1" applyBorder="1" applyAlignment="1" applyProtection="1">
      <alignment horizontal="center" vertical="center" wrapText="1"/>
    </xf>
    <xf numFmtId="44" fontId="2" fillId="0" borderId="52" xfId="2" applyFont="1" applyBorder="1" applyAlignment="1" applyProtection="1">
      <alignment horizontal="right" vertical="center"/>
    </xf>
    <xf numFmtId="44" fontId="6" fillId="11" borderId="3" xfId="2" applyFont="1" applyFill="1" applyBorder="1" applyAlignment="1" applyProtection="1">
      <alignment vertical="center" wrapText="1"/>
    </xf>
    <xf numFmtId="44" fontId="5" fillId="2" borderId="5" xfId="2" quotePrefix="1" applyFont="1" applyFill="1" applyBorder="1" applyAlignment="1" applyProtection="1">
      <alignment horizontal="right" vertical="center"/>
      <protection locked="0"/>
    </xf>
    <xf numFmtId="44" fontId="5" fillId="2" borderId="5" xfId="2" quotePrefix="1" applyFont="1" applyFill="1" applyBorder="1" applyAlignment="1" applyProtection="1">
      <alignment horizontal="right" vertical="center"/>
    </xf>
    <xf numFmtId="44" fontId="5" fillId="0" borderId="5" xfId="2" quotePrefix="1" applyFont="1" applyFill="1" applyBorder="1" applyAlignment="1" applyProtection="1">
      <alignment horizontal="right" vertical="center"/>
    </xf>
    <xf numFmtId="44" fontId="2" fillId="0" borderId="113" xfId="2" applyFont="1" applyBorder="1" applyAlignment="1" applyProtection="1">
      <alignment horizontal="right" vertical="center"/>
    </xf>
    <xf numFmtId="44" fontId="6" fillId="11" borderId="3" xfId="2" applyFont="1" applyFill="1" applyBorder="1" applyAlignment="1" applyProtection="1">
      <alignment vertical="center"/>
    </xf>
    <xf numFmtId="44" fontId="5" fillId="0" borderId="5" xfId="2" quotePrefix="1" applyFont="1" applyFill="1" applyBorder="1" applyAlignment="1" applyProtection="1">
      <alignment horizontal="right" vertical="center"/>
      <protection locked="0"/>
    </xf>
    <xf numFmtId="44" fontId="5" fillId="2" borderId="20" xfId="2" quotePrefix="1" applyFont="1" applyFill="1" applyBorder="1" applyAlignment="1" applyProtection="1">
      <alignment horizontal="right" vertical="center"/>
      <protection locked="0"/>
    </xf>
    <xf numFmtId="44" fontId="57" fillId="0" borderId="46" xfId="2" applyFont="1" applyBorder="1" applyAlignment="1">
      <alignment vertical="center"/>
    </xf>
    <xf numFmtId="44" fontId="55" fillId="0" borderId="32" xfId="2" applyFont="1" applyBorder="1" applyAlignment="1">
      <alignment vertical="center"/>
    </xf>
    <xf numFmtId="44" fontId="5" fillId="0" borderId="20" xfId="2" quotePrefix="1" applyFont="1" applyBorder="1" applyAlignment="1" applyProtection="1">
      <alignment horizontal="right" vertical="center"/>
    </xf>
    <xf numFmtId="44" fontId="5" fillId="0" borderId="18" xfId="2" applyFont="1" applyBorder="1" applyAlignment="1" applyProtection="1">
      <alignment horizontal="right" vertical="center"/>
    </xf>
    <xf numFmtId="44" fontId="5" fillId="0" borderId="15" xfId="2" applyFont="1" applyBorder="1" applyAlignment="1" applyProtection="1">
      <alignment horizontal="right" vertical="center"/>
    </xf>
    <xf numFmtId="44" fontId="5" fillId="0" borderId="19" xfId="2" quotePrefix="1" applyFont="1" applyBorder="1" applyAlignment="1" applyProtection="1">
      <alignment horizontal="right" vertical="center"/>
    </xf>
    <xf numFmtId="49" fontId="5" fillId="0" borderId="31" xfId="0" applyNumberFormat="1" applyFont="1" applyBorder="1" applyAlignment="1" applyProtection="1">
      <alignment horizontal="left" vertical="center"/>
    </xf>
    <xf numFmtId="44" fontId="2" fillId="0" borderId="32" xfId="2" applyFont="1" applyBorder="1" applyAlignment="1" applyProtection="1">
      <alignment horizontal="right" vertical="center"/>
    </xf>
    <xf numFmtId="0" fontId="55" fillId="0" borderId="114" xfId="13" applyFont="1" applyBorder="1" applyAlignment="1">
      <alignment vertical="center"/>
    </xf>
    <xf numFmtId="44" fontId="5" fillId="2" borderId="53" xfId="2" quotePrefix="1" applyFont="1" applyFill="1" applyBorder="1" applyAlignment="1" applyProtection="1">
      <alignment horizontal="right" vertical="center"/>
    </xf>
    <xf numFmtId="44" fontId="56" fillId="2" borderId="25" xfId="2" applyFont="1" applyFill="1" applyBorder="1" applyAlignment="1">
      <alignment vertical="center"/>
    </xf>
    <xf numFmtId="4" fontId="56" fillId="2" borderId="25" xfId="13" applyNumberFormat="1" applyFont="1" applyFill="1" applyBorder="1" applyAlignment="1">
      <alignment vertical="center"/>
    </xf>
    <xf numFmtId="4" fontId="56" fillId="2" borderId="17" xfId="13" applyNumberFormat="1" applyFont="1" applyFill="1" applyBorder="1" applyAlignment="1">
      <alignment vertical="center"/>
    </xf>
    <xf numFmtId="179" fontId="5" fillId="2" borderId="4"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1" xfId="0" applyNumberFormat="1" applyFont="1" applyBorder="1" applyProtection="1"/>
    <xf numFmtId="49" fontId="5" fillId="0" borderId="114" xfId="0" applyNumberFormat="1" applyFont="1" applyBorder="1" applyProtection="1"/>
    <xf numFmtId="178" fontId="5" fillId="0" borderId="4" xfId="0" applyNumberFormat="1" applyFont="1" applyFill="1" applyBorder="1" applyAlignment="1" applyProtection="1">
      <alignment horizontal="center" vertical="center" wrapText="1"/>
    </xf>
    <xf numFmtId="0" fontId="59" fillId="11" borderId="116" xfId="0" applyFont="1" applyFill="1" applyBorder="1" applyAlignment="1" applyProtection="1">
      <alignment horizontal="center" vertical="center" wrapText="1"/>
    </xf>
    <xf numFmtId="180" fontId="5" fillId="0" borderId="4" xfId="0" applyNumberFormat="1" applyFont="1" applyFill="1" applyBorder="1" applyAlignment="1" applyProtection="1">
      <alignment horizontal="center" vertical="center" wrapText="1"/>
    </xf>
    <xf numFmtId="181" fontId="5" fillId="2" borderId="4" xfId="0" applyNumberFormat="1" applyFont="1" applyFill="1" applyBorder="1" applyAlignment="1" applyProtection="1">
      <alignment horizontal="center" vertical="center" wrapText="1"/>
    </xf>
    <xf numFmtId="182" fontId="5" fillId="0" borderId="4" xfId="0" applyNumberFormat="1" applyFont="1" applyFill="1" applyBorder="1" applyAlignment="1" applyProtection="1">
      <alignment horizontal="center" vertical="center" wrapText="1"/>
    </xf>
    <xf numFmtId="183" fontId="5" fillId="2" borderId="4" xfId="0" applyNumberFormat="1" applyFont="1" applyFill="1" applyBorder="1" applyAlignment="1" applyProtection="1">
      <alignment horizontal="center" vertical="center" wrapText="1"/>
    </xf>
    <xf numFmtId="0" fontId="5" fillId="0" borderId="31" xfId="0" applyFont="1" applyBorder="1" applyAlignment="1" applyProtection="1">
      <alignment horizontal="left" vertical="center"/>
    </xf>
    <xf numFmtId="0" fontId="2" fillId="0" borderId="30" xfId="0" applyFont="1" applyBorder="1" applyAlignment="1" applyProtection="1">
      <alignment horizontal="left" vertical="center"/>
    </xf>
    <xf numFmtId="0" fontId="2" fillId="0" borderId="31" xfId="0" applyFont="1" applyBorder="1" applyAlignment="1" applyProtection="1">
      <alignment horizontal="left" vertical="center"/>
    </xf>
    <xf numFmtId="0" fontId="5" fillId="0" borderId="19" xfId="0" applyFont="1" applyBorder="1" applyAlignment="1" applyProtection="1">
      <alignment horizontal="center" vertical="center"/>
    </xf>
    <xf numFmtId="0" fontId="5" fillId="0" borderId="16" xfId="0" applyFont="1" applyBorder="1" applyAlignment="1" applyProtection="1">
      <alignment horizontal="center" vertical="center"/>
    </xf>
    <xf numFmtId="0" fontId="5" fillId="0" borderId="18" xfId="0" applyFont="1" applyBorder="1" applyAlignment="1" applyProtection="1">
      <alignment horizontal="left" vertical="center" wrapText="1"/>
    </xf>
    <xf numFmtId="0" fontId="5" fillId="0" borderId="16" xfId="0" applyFont="1" applyBorder="1" applyAlignment="1" applyProtection="1">
      <alignment horizontal="left" vertical="center" wrapText="1"/>
    </xf>
    <xf numFmtId="9" fontId="5" fillId="0" borderId="33" xfId="9" applyFont="1" applyBorder="1" applyAlignment="1" applyProtection="1">
      <alignment horizontal="center" vertical="center"/>
    </xf>
    <xf numFmtId="9" fontId="5" fillId="0" borderId="14" xfId="9" applyFont="1" applyBorder="1" applyAlignment="1" applyProtection="1">
      <alignment horizontal="center" vertical="center"/>
    </xf>
    <xf numFmtId="0" fontId="5" fillId="0" borderId="15" xfId="0" applyFont="1" applyBorder="1" applyAlignment="1" applyProtection="1">
      <alignment horizontal="left" vertical="center" wrapText="1"/>
    </xf>
    <xf numFmtId="0" fontId="5" fillId="0" borderId="14" xfId="0" applyFont="1" applyBorder="1" applyAlignment="1" applyProtection="1">
      <alignment horizontal="left" vertical="center" wrapText="1"/>
    </xf>
    <xf numFmtId="10" fontId="5" fillId="2" borderId="33" xfId="0" applyNumberFormat="1" applyFont="1" applyFill="1" applyBorder="1" applyAlignment="1" applyProtection="1">
      <alignment horizontal="center" vertical="center"/>
    </xf>
    <xf numFmtId="10" fontId="5" fillId="2" borderId="14" xfId="0" applyNumberFormat="1" applyFont="1" applyFill="1" applyBorder="1" applyAlignment="1" applyProtection="1">
      <alignment horizontal="center" vertical="center"/>
    </xf>
    <xf numFmtId="0" fontId="2" fillId="12" borderId="3" xfId="0" applyFont="1" applyFill="1" applyBorder="1" applyAlignment="1" applyProtection="1">
      <alignment horizontal="left" vertical="center" wrapText="1"/>
    </xf>
    <xf numFmtId="0" fontId="56" fillId="0" borderId="13" xfId="13" applyFont="1" applyBorder="1" applyAlignment="1">
      <alignment vertical="center"/>
    </xf>
    <xf numFmtId="0" fontId="56" fillId="0" borderId="11" xfId="13" applyFont="1" applyBorder="1" applyAlignment="1">
      <alignment vertical="center"/>
    </xf>
    <xf numFmtId="0" fontId="2" fillId="0" borderId="10" xfId="0" applyFont="1" applyFill="1" applyBorder="1" applyAlignment="1" applyProtection="1">
      <alignment horizontal="left" vertical="center"/>
    </xf>
    <xf numFmtId="0" fontId="2" fillId="0" borderId="50" xfId="0" applyFont="1" applyFill="1" applyBorder="1" applyAlignment="1" applyProtection="1">
      <alignment horizontal="left" vertical="center"/>
    </xf>
    <xf numFmtId="0" fontId="5" fillId="0" borderId="7" xfId="0" applyFont="1" applyFill="1" applyBorder="1" applyAlignment="1" applyProtection="1">
      <alignment vertical="center" wrapText="1"/>
    </xf>
    <xf numFmtId="0" fontId="2" fillId="0" borderId="10" xfId="0" applyFont="1" applyBorder="1" applyAlignment="1" applyProtection="1">
      <alignment horizontal="left" vertical="center"/>
    </xf>
    <xf numFmtId="0" fontId="2" fillId="0" borderId="50" xfId="0" applyFont="1" applyBorder="1" applyAlignment="1" applyProtection="1">
      <alignment horizontal="left" vertical="center"/>
    </xf>
    <xf numFmtId="0" fontId="5" fillId="0" borderId="30" xfId="0" applyFont="1" applyFill="1" applyBorder="1" applyAlignment="1" applyProtection="1">
      <alignment horizontal="left" vertical="center"/>
    </xf>
    <xf numFmtId="0" fontId="5" fillId="0" borderId="31" xfId="0" applyFont="1" applyFill="1" applyBorder="1" applyAlignment="1" applyProtection="1">
      <alignment horizontal="left" vertical="center"/>
    </xf>
    <xf numFmtId="0" fontId="6" fillId="11" borderId="5" xfId="0" applyFont="1" applyFill="1" applyBorder="1" applyAlignment="1" applyProtection="1">
      <alignment horizontal="left" vertical="center" wrapText="1"/>
    </xf>
    <xf numFmtId="0" fontId="6" fillId="11" borderId="7" xfId="0" applyFont="1" applyFill="1" applyBorder="1" applyAlignment="1" applyProtection="1">
      <alignment horizontal="left" vertical="center" wrapText="1"/>
    </xf>
    <xf numFmtId="49" fontId="5" fillId="0" borderId="5" xfId="0" applyNumberFormat="1" applyFont="1" applyBorder="1" applyAlignment="1" applyProtection="1">
      <alignment horizontal="left" vertical="center" wrapText="1"/>
    </xf>
    <xf numFmtId="49" fontId="5" fillId="0" borderId="7" xfId="0" applyNumberFormat="1" applyFont="1" applyBorder="1" applyAlignment="1" applyProtection="1">
      <alignment horizontal="left" vertical="center" wrapText="1"/>
    </xf>
    <xf numFmtId="0" fontId="5" fillId="0" borderId="30" xfId="0" applyFont="1" applyBorder="1" applyAlignment="1" applyProtection="1">
      <alignment horizontal="left" vertical="center"/>
    </xf>
    <xf numFmtId="0" fontId="5" fillId="0" borderId="31" xfId="0" applyFont="1" applyBorder="1" applyAlignment="1" applyProtection="1">
      <alignment horizontal="left" vertical="center"/>
    </xf>
    <xf numFmtId="0" fontId="2" fillId="0" borderId="113" xfId="0" applyFont="1" applyBorder="1" applyAlignment="1" applyProtection="1">
      <alignment horizontal="left" vertical="center"/>
    </xf>
    <xf numFmtId="0" fontId="2" fillId="0" borderId="115" xfId="0" applyFont="1" applyBorder="1" applyAlignment="1" applyProtection="1">
      <alignment horizontal="left" vertical="center"/>
    </xf>
    <xf numFmtId="0" fontId="2" fillId="0" borderId="114" xfId="0" applyFont="1" applyBorder="1" applyAlignment="1" applyProtection="1">
      <alignment horizontal="left" vertical="center"/>
    </xf>
    <xf numFmtId="0" fontId="5" fillId="0" borderId="29" xfId="0" applyFont="1" applyFill="1" applyBorder="1" applyAlignment="1" applyProtection="1">
      <alignment vertical="center" wrapText="1"/>
    </xf>
    <xf numFmtId="0" fontId="56" fillId="0" borderId="28" xfId="13" applyFont="1" applyBorder="1" applyAlignment="1">
      <alignment vertical="center"/>
    </xf>
    <xf numFmtId="0" fontId="56" fillId="0" borderId="24" xfId="13" applyFont="1" applyBorder="1" applyAlignment="1">
      <alignment vertical="center"/>
    </xf>
    <xf numFmtId="0" fontId="56" fillId="0" borderId="15" xfId="13" applyFont="1" applyBorder="1" applyAlignment="1">
      <alignment vertical="center"/>
    </xf>
    <xf numFmtId="0" fontId="56" fillId="0" borderId="14" xfId="13" applyFont="1" applyBorder="1" applyAlignment="1">
      <alignment vertical="center"/>
    </xf>
    <xf numFmtId="0" fontId="55" fillId="0" borderId="115" xfId="13" applyFont="1" applyBorder="1" applyAlignment="1">
      <alignment horizontal="left" vertical="center" wrapText="1"/>
    </xf>
    <xf numFmtId="0" fontId="55" fillId="0" borderId="114" xfId="13" applyFont="1" applyBorder="1" applyAlignment="1">
      <alignment horizontal="left" vertical="center" wrapText="1"/>
    </xf>
    <xf numFmtId="0" fontId="5" fillId="0" borderId="13" xfId="0" applyFont="1" applyBorder="1" applyAlignment="1" applyProtection="1">
      <alignment horizontal="left" vertical="center" wrapText="1"/>
    </xf>
    <xf numFmtId="0" fontId="5" fillId="0" borderId="11" xfId="0" applyFont="1" applyBorder="1" applyAlignment="1" applyProtection="1">
      <alignment horizontal="left" vertical="center" wrapText="1"/>
    </xf>
    <xf numFmtId="0" fontId="5" fillId="0" borderId="5" xfId="0" applyFont="1" applyBorder="1" applyAlignment="1" applyProtection="1">
      <alignment horizontal="center" vertical="center" wrapText="1"/>
    </xf>
    <xf numFmtId="0" fontId="5" fillId="0" borderId="9" xfId="0" applyFont="1" applyBorder="1" applyAlignment="1" applyProtection="1">
      <alignment horizontal="center" vertical="center" wrapText="1"/>
    </xf>
    <xf numFmtId="0" fontId="5" fillId="0" borderId="8" xfId="0" applyFont="1" applyBorder="1" applyAlignment="1" applyProtection="1">
      <alignment horizontal="left" vertical="center" wrapText="1"/>
    </xf>
    <xf numFmtId="0" fontId="5" fillId="0" borderId="7" xfId="0" applyFont="1" applyBorder="1" applyAlignment="1" applyProtection="1">
      <alignment horizontal="left" vertical="center" wrapText="1"/>
    </xf>
    <xf numFmtId="0" fontId="6" fillId="11" borderId="3" xfId="0" applyFont="1" applyFill="1" applyBorder="1" applyAlignment="1" applyProtection="1">
      <alignment horizontal="left" vertical="center" wrapText="1"/>
    </xf>
    <xf numFmtId="0" fontId="5" fillId="0" borderId="7" xfId="0" applyFont="1" applyFill="1" applyBorder="1" applyAlignment="1" applyProtection="1">
      <alignment horizontal="left" vertical="center" wrapText="1"/>
    </xf>
    <xf numFmtId="0" fontId="5" fillId="0" borderId="20" xfId="0" applyFont="1" applyBorder="1" applyAlignment="1" applyProtection="1">
      <alignment vertical="center" wrapText="1"/>
    </xf>
    <xf numFmtId="0" fontId="5" fillId="0" borderId="13" xfId="0" applyFont="1" applyBorder="1" applyAlignment="1" applyProtection="1">
      <alignment vertical="center" wrapText="1"/>
    </xf>
    <xf numFmtId="0" fontId="5" fillId="0" borderId="20" xfId="0" applyFont="1" applyBorder="1" applyAlignment="1" applyProtection="1">
      <alignment horizontal="center" vertical="center"/>
    </xf>
    <xf numFmtId="0" fontId="5" fillId="0" borderId="11" xfId="0" applyFont="1" applyBorder="1" applyAlignment="1" applyProtection="1">
      <alignment horizontal="center" vertical="center"/>
    </xf>
    <xf numFmtId="0" fontId="5" fillId="0" borderId="19" xfId="0" applyFont="1" applyBorder="1" applyAlignment="1" applyProtection="1">
      <alignment horizontal="center" vertical="center" wrapText="1"/>
    </xf>
    <xf numFmtId="0" fontId="5" fillId="0" borderId="16" xfId="0" applyFont="1" applyBorder="1" applyAlignment="1" applyProtection="1">
      <alignment horizontal="center" vertical="center" wrapText="1"/>
    </xf>
    <xf numFmtId="166" fontId="1" fillId="0" borderId="0" xfId="0" applyNumberFormat="1" applyFont="1" applyAlignment="1">
      <alignment horizontal="left" vertical="top"/>
    </xf>
    <xf numFmtId="0" fontId="5" fillId="0" borderId="34" xfId="0" applyFont="1" applyBorder="1" applyAlignment="1" applyProtection="1">
      <alignment horizontal="center" vertical="center" wrapText="1"/>
    </xf>
    <xf numFmtId="0" fontId="5" fillId="0" borderId="37" xfId="0" applyFont="1" applyBorder="1" applyAlignment="1" applyProtection="1">
      <alignment horizontal="center" vertical="center" wrapText="1"/>
    </xf>
    <xf numFmtId="0" fontId="44" fillId="0" borderId="12" xfId="0" applyFont="1" applyBorder="1" applyAlignment="1">
      <alignment horizontal="center" vertical="center" wrapText="1"/>
    </xf>
    <xf numFmtId="0" fontId="44" fillId="0" borderId="17" xfId="0" applyFont="1" applyBorder="1" applyAlignment="1">
      <alignment horizontal="center" vertical="center" wrapText="1"/>
    </xf>
    <xf numFmtId="0" fontId="44" fillId="0" borderId="25" xfId="0" applyFont="1" applyBorder="1" applyAlignment="1">
      <alignment horizontal="center" vertical="center" wrapText="1"/>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0" fontId="5" fillId="0" borderId="24" xfId="0" applyFont="1" applyBorder="1" applyAlignment="1">
      <alignment horizontal="left" vertical="center" wrapText="1"/>
    </xf>
    <xf numFmtId="0" fontId="5" fillId="0" borderId="25" xfId="0" applyFont="1" applyBorder="1" applyAlignment="1">
      <alignment horizontal="left" vertical="center" wrapText="1"/>
    </xf>
    <xf numFmtId="0" fontId="2" fillId="0" borderId="50" xfId="0" applyFont="1" applyBorder="1" applyAlignment="1">
      <alignment horizontal="left" vertical="center"/>
    </xf>
    <xf numFmtId="0" fontId="2" fillId="0" borderId="51" xfId="0" applyFont="1" applyBorder="1" applyAlignment="1">
      <alignment horizontal="left" vertical="center"/>
    </xf>
    <xf numFmtId="0" fontId="5" fillId="0" borderId="13" xfId="0" applyFont="1" applyBorder="1" applyAlignment="1">
      <alignment horizontal="left" vertical="center" wrapText="1"/>
    </xf>
    <xf numFmtId="0" fontId="5" fillId="0" borderId="11" xfId="0" applyFont="1" applyBorder="1" applyAlignment="1">
      <alignment horizontal="left" vertical="center" wrapText="1"/>
    </xf>
    <xf numFmtId="0" fontId="5" fillId="0" borderId="18" xfId="0" applyFont="1" applyBorder="1" applyAlignment="1">
      <alignment horizontal="left" vertical="center" wrapText="1"/>
    </xf>
    <xf numFmtId="0" fontId="5" fillId="0" borderId="19" xfId="0" applyFont="1" applyBorder="1" applyAlignment="1">
      <alignment horizontal="center" vertical="center"/>
    </xf>
    <xf numFmtId="0" fontId="5" fillId="0" borderId="16" xfId="0" applyFont="1" applyBorder="1" applyAlignment="1">
      <alignment horizontal="center" vertical="center"/>
    </xf>
    <xf numFmtId="0" fontId="2" fillId="0" borderId="10" xfId="0" applyFont="1" applyBorder="1" applyAlignment="1">
      <alignment horizontal="left" vertical="center"/>
    </xf>
    <xf numFmtId="0" fontId="2" fillId="4" borderId="2" xfId="0" applyFont="1" applyFill="1" applyBorder="1" applyAlignment="1">
      <alignment horizontal="left" vertical="center" wrapText="1"/>
    </xf>
    <xf numFmtId="0" fontId="2" fillId="4" borderId="3" xfId="0" applyFont="1" applyFill="1" applyBorder="1" applyAlignment="1">
      <alignment horizontal="left" vertical="center" wrapText="1"/>
    </xf>
    <xf numFmtId="0" fontId="5" fillId="0" borderId="12" xfId="0" applyFont="1" applyBorder="1" applyAlignment="1">
      <alignment horizontal="left" vertical="center" wrapText="1"/>
    </xf>
    <xf numFmtId="0" fontId="5" fillId="0" borderId="39" xfId="0" applyFont="1" applyBorder="1" applyAlignment="1">
      <alignment horizontal="left" vertical="center" wrapText="1"/>
    </xf>
    <xf numFmtId="0" fontId="5" fillId="0" borderId="27" xfId="0" applyFont="1" applyBorder="1" applyAlignment="1">
      <alignment horizontal="left" vertical="center" wrapText="1"/>
    </xf>
    <xf numFmtId="0" fontId="44" fillId="0" borderId="35" xfId="0" applyFont="1" applyBorder="1" applyAlignment="1">
      <alignment horizontal="center" vertical="center" wrapText="1"/>
    </xf>
    <xf numFmtId="0" fontId="5" fillId="0" borderId="28" xfId="0" applyFont="1" applyBorder="1" applyAlignment="1">
      <alignment horizontal="left" vertical="center" wrapText="1"/>
    </xf>
    <xf numFmtId="0" fontId="2" fillId="3" borderId="2"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2" borderId="3" xfId="0" applyFont="1" applyFill="1" applyBorder="1" applyAlignment="1" applyProtection="1">
      <alignment horizontal="left" vertical="center"/>
      <protection locked="0"/>
    </xf>
    <xf numFmtId="0" fontId="5" fillId="0" borderId="8" xfId="0" applyFont="1" applyBorder="1" applyAlignment="1">
      <alignment horizontal="left" vertical="top"/>
    </xf>
    <xf numFmtId="49" fontId="5" fillId="0" borderId="7" xfId="0" applyNumberFormat="1" applyFont="1" applyBorder="1" applyAlignment="1">
      <alignment horizontal="left" vertical="center" wrapText="1"/>
    </xf>
    <xf numFmtId="0" fontId="5" fillId="0" borderId="29" xfId="0" applyFont="1" applyBorder="1" applyAlignment="1">
      <alignment horizontal="left" vertical="center" wrapText="1"/>
    </xf>
    <xf numFmtId="0" fontId="5" fillId="0" borderId="20" xfId="0" applyFont="1" applyBorder="1" applyAlignment="1">
      <alignment horizontal="center" vertical="center"/>
    </xf>
    <xf numFmtId="0" fontId="5" fillId="0" borderId="11" xfId="0" applyFont="1" applyBorder="1" applyAlignment="1">
      <alignment horizontal="center" vertical="center"/>
    </xf>
    <xf numFmtId="0" fontId="44" fillId="0" borderId="18" xfId="0" applyFont="1" applyBorder="1" applyAlignment="1">
      <alignment horizontal="left" vertical="center" wrapText="1"/>
    </xf>
    <xf numFmtId="0" fontId="44" fillId="0" borderId="16" xfId="0" applyFont="1" applyBorder="1" applyAlignment="1">
      <alignment horizontal="left" vertical="center" wrapText="1"/>
    </xf>
    <xf numFmtId="0" fontId="44" fillId="0" borderId="13" xfId="0" applyFont="1" applyBorder="1" applyAlignment="1">
      <alignment horizontal="left" vertical="center" wrapText="1"/>
    </xf>
    <xf numFmtId="0" fontId="44" fillId="0" borderId="11" xfId="0" applyFont="1" applyBorder="1" applyAlignment="1">
      <alignment horizontal="left" vertical="center" wrapText="1"/>
    </xf>
    <xf numFmtId="0" fontId="44" fillId="0" borderId="15" xfId="0" applyFont="1" applyBorder="1" applyAlignment="1">
      <alignment horizontal="left" vertical="center" wrapText="1"/>
    </xf>
    <xf numFmtId="0" fontId="44" fillId="0" borderId="14" xfId="0" applyFont="1" applyBorder="1" applyAlignment="1">
      <alignment horizontal="left" vertical="center" wrapText="1"/>
    </xf>
    <xf numFmtId="0" fontId="44" fillId="0" borderId="19" xfId="0" applyFont="1" applyBorder="1" applyAlignment="1">
      <alignment horizontal="center" vertical="center"/>
    </xf>
    <xf numFmtId="0" fontId="44" fillId="0" borderId="16" xfId="0" applyFont="1" applyBorder="1" applyAlignment="1">
      <alignment horizontal="center" vertical="center"/>
    </xf>
    <xf numFmtId="0" fontId="32" fillId="0" borderId="0" xfId="0" applyFont="1" applyAlignment="1">
      <alignment horizontal="left" wrapText="1"/>
    </xf>
    <xf numFmtId="0" fontId="5" fillId="0" borderId="15" xfId="0" applyFont="1" applyBorder="1" applyAlignment="1">
      <alignment horizontal="left" vertical="center" wrapText="1"/>
    </xf>
    <xf numFmtId="0" fontId="5" fillId="0" borderId="14" xfId="0" applyFont="1" applyBorder="1" applyAlignment="1">
      <alignment horizontal="left" vertical="center" wrapText="1"/>
    </xf>
    <xf numFmtId="49" fontId="5" fillId="0" borderId="8" xfId="0" applyNumberFormat="1" applyFont="1" applyBorder="1" applyAlignment="1">
      <alignment horizontal="left" vertical="center" wrapText="1"/>
    </xf>
    <xf numFmtId="0" fontId="44" fillId="0" borderId="19" xfId="0" applyFont="1" applyBorder="1" applyAlignment="1">
      <alignment horizontal="left" vertical="center" wrapText="1"/>
    </xf>
    <xf numFmtId="0" fontId="44" fillId="0" borderId="26" xfId="0" applyFont="1" applyBorder="1" applyAlignment="1">
      <alignment horizontal="left" vertical="center" wrapText="1"/>
    </xf>
    <xf numFmtId="0" fontId="44" fillId="0" borderId="28" xfId="0" applyFont="1" applyBorder="1" applyAlignment="1">
      <alignment horizontal="left" vertical="center" wrapText="1"/>
    </xf>
    <xf numFmtId="0" fontId="44" fillId="0" borderId="24" xfId="0" applyFont="1" applyBorder="1" applyAlignment="1">
      <alignment horizontal="left" vertical="center" wrapText="1"/>
    </xf>
    <xf numFmtId="0" fontId="5" fillId="0" borderId="5" xfId="0" applyFont="1" applyBorder="1" applyAlignment="1">
      <alignment horizontal="left" vertical="center" wrapText="1"/>
    </xf>
    <xf numFmtId="0" fontId="5" fillId="0" borderId="7" xfId="0" applyFont="1" applyBorder="1" applyAlignment="1">
      <alignment horizontal="left" vertical="center" wrapText="1"/>
    </xf>
    <xf numFmtId="0" fontId="31" fillId="2" borderId="0" xfId="0" applyFont="1" applyFill="1" applyAlignment="1">
      <alignment horizontal="center" vertical="top" wrapText="1"/>
    </xf>
    <xf numFmtId="0" fontId="44" fillId="0" borderId="20" xfId="0" applyFont="1" applyBorder="1" applyAlignment="1">
      <alignment horizontal="left" vertical="center" wrapText="1"/>
    </xf>
    <xf numFmtId="0" fontId="3" fillId="0" borderId="0" xfId="0" applyFont="1" applyAlignment="1">
      <alignment horizontal="left" vertical="top" wrapText="1"/>
    </xf>
    <xf numFmtId="0" fontId="15" fillId="0" borderId="0" xfId="0" applyFont="1" applyAlignment="1">
      <alignment horizontal="left" vertical="center" wrapText="1"/>
    </xf>
    <xf numFmtId="0" fontId="5" fillId="0" borderId="0" xfId="0" applyFont="1" applyAlignment="1">
      <alignment horizontal="left" vertical="center" wrapText="1"/>
    </xf>
    <xf numFmtId="0" fontId="2" fillId="2" borderId="8" xfId="0" applyFont="1" applyFill="1" applyBorder="1" applyAlignment="1" applyProtection="1">
      <alignment horizontal="center" vertical="center" wrapText="1"/>
      <protection locked="0"/>
    </xf>
    <xf numFmtId="0" fontId="5" fillId="2" borderId="3" xfId="0" applyFont="1" applyFill="1" applyBorder="1" applyAlignment="1" applyProtection="1">
      <alignment horizontal="left" vertical="top"/>
      <protection locked="0"/>
    </xf>
    <xf numFmtId="0" fontId="44" fillId="0" borderId="56" xfId="0" applyFont="1" applyBorder="1" applyAlignment="1">
      <alignment horizontal="center" vertical="center"/>
    </xf>
    <xf numFmtId="0" fontId="44" fillId="0" borderId="43" xfId="0" applyFont="1" applyBorder="1" applyAlignment="1">
      <alignment horizontal="center" vertical="center"/>
    </xf>
    <xf numFmtId="0" fontId="5" fillId="0" borderId="33" xfId="0" applyFont="1" applyBorder="1" applyAlignment="1">
      <alignment horizontal="center" vertical="center"/>
    </xf>
    <xf numFmtId="0" fontId="5" fillId="0" borderId="14" xfId="0" applyFont="1" applyBorder="1" applyAlignment="1">
      <alignment horizontal="center" vertical="center"/>
    </xf>
    <xf numFmtId="0" fontId="44" fillId="0" borderId="40" xfId="0" applyFont="1" applyBorder="1" applyAlignment="1">
      <alignment horizontal="center" vertical="center" wrapText="1"/>
    </xf>
    <xf numFmtId="0" fontId="44" fillId="0" borderId="48" xfId="0" applyFont="1" applyBorder="1" applyAlignment="1">
      <alignment horizontal="center" vertical="center" wrapText="1"/>
    </xf>
    <xf numFmtId="0" fontId="44" fillId="0" borderId="38" xfId="0" applyFont="1" applyBorder="1" applyAlignment="1">
      <alignment horizontal="center" vertical="center" wrapText="1"/>
    </xf>
    <xf numFmtId="0" fontId="5" fillId="0" borderId="43" xfId="0" applyFont="1" applyBorder="1" applyAlignment="1">
      <alignment horizontal="left" vertical="center" wrapText="1"/>
    </xf>
    <xf numFmtId="0" fontId="5" fillId="0" borderId="44" xfId="0" applyFont="1" applyBorder="1" applyAlignment="1">
      <alignment horizontal="left" vertical="center" wrapText="1"/>
    </xf>
    <xf numFmtId="0" fontId="3" fillId="0" borderId="0" xfId="0" applyFont="1" applyAlignment="1">
      <alignment vertical="top" wrapText="1"/>
    </xf>
    <xf numFmtId="0" fontId="5" fillId="0" borderId="9" xfId="0" applyFont="1" applyBorder="1" applyAlignment="1">
      <alignment horizontal="left" vertical="center" wrapText="1"/>
    </xf>
    <xf numFmtId="0" fontId="2" fillId="3" borderId="36" xfId="0" applyFont="1" applyFill="1" applyBorder="1" applyAlignment="1">
      <alignment horizontal="left" vertical="center" wrapText="1"/>
    </xf>
    <xf numFmtId="0" fontId="2" fillId="3" borderId="0" xfId="0" applyFont="1" applyFill="1" applyAlignment="1">
      <alignment horizontal="left" vertical="center" wrapText="1"/>
    </xf>
    <xf numFmtId="0" fontId="5" fillId="0" borderId="4" xfId="0" applyFont="1" applyBorder="1" applyAlignment="1">
      <alignment horizontal="left" vertical="center" wrapText="1"/>
    </xf>
    <xf numFmtId="0" fontId="5" fillId="0" borderId="58" xfId="0" applyFont="1" applyBorder="1" applyAlignment="1">
      <alignment horizontal="left" vertical="center" wrapText="1"/>
    </xf>
    <xf numFmtId="0" fontId="5" fillId="0" borderId="59" xfId="0" applyFont="1" applyBorder="1" applyAlignment="1">
      <alignment horizontal="center" vertical="center"/>
    </xf>
    <xf numFmtId="0" fontId="5" fillId="0" borderId="60" xfId="0" applyFont="1" applyBorder="1" applyAlignment="1">
      <alignment horizontal="center" vertical="center"/>
    </xf>
    <xf numFmtId="0" fontId="15" fillId="0" borderId="0" xfId="0" applyFont="1" applyAlignment="1" applyProtection="1">
      <alignment horizontal="left" vertical="center" wrapText="1"/>
      <protection locked="0"/>
    </xf>
    <xf numFmtId="0" fontId="2" fillId="0" borderId="78" xfId="3" applyFont="1" applyBorder="1" applyAlignment="1">
      <alignment horizontal="left" vertical="center" wrapText="1"/>
    </xf>
    <xf numFmtId="0" fontId="5" fillId="0" borderId="81" xfId="3" applyFont="1" applyBorder="1" applyAlignment="1">
      <alignment horizontal="left" vertical="center" wrapText="1"/>
    </xf>
    <xf numFmtId="0" fontId="5" fillId="0" borderId="94" xfId="3" applyFont="1" applyBorder="1" applyAlignment="1">
      <alignment horizontal="left" vertical="center" wrapText="1"/>
    </xf>
    <xf numFmtId="0" fontId="5" fillId="0" borderId="69" xfId="3" applyFont="1" applyBorder="1" applyAlignment="1">
      <alignment horizontal="left" vertical="center" wrapText="1"/>
    </xf>
    <xf numFmtId="0" fontId="30" fillId="0" borderId="0" xfId="3" applyFont="1" applyBorder="1" applyAlignment="1">
      <alignment horizontal="left" wrapText="1"/>
    </xf>
    <xf numFmtId="0" fontId="2" fillId="4" borderId="63" xfId="3" applyFont="1" applyFill="1" applyBorder="1" applyAlignment="1">
      <alignment horizontal="left" vertical="center" wrapText="1"/>
    </xf>
    <xf numFmtId="0" fontId="5" fillId="0" borderId="75" xfId="3" applyFont="1" applyBorder="1" applyAlignment="1">
      <alignment horizontal="left" vertical="center" wrapText="1"/>
    </xf>
    <xf numFmtId="0" fontId="5" fillId="0" borderId="63" xfId="3" applyFont="1" applyBorder="1" applyAlignment="1">
      <alignment horizontal="left" vertical="center" wrapText="1"/>
    </xf>
    <xf numFmtId="49" fontId="5" fillId="2" borderId="63" xfId="3" applyNumberFormat="1" applyFont="1" applyFill="1" applyBorder="1" applyAlignment="1" applyProtection="1">
      <alignment horizontal="left" vertical="center" wrapText="1"/>
      <protection locked="0"/>
    </xf>
    <xf numFmtId="44" fontId="5" fillId="0" borderId="68" xfId="3" applyNumberFormat="1" applyFont="1" applyBorder="1" applyAlignment="1">
      <alignment horizontal="center" vertical="center" wrapText="1"/>
    </xf>
    <xf numFmtId="44" fontId="5" fillId="0" borderId="67" xfId="3" applyNumberFormat="1" applyFont="1" applyBorder="1" applyAlignment="1">
      <alignment horizontal="center" vertical="center" wrapText="1"/>
    </xf>
    <xf numFmtId="44" fontId="44" fillId="0" borderId="88" xfId="3" applyNumberFormat="1" applyFont="1" applyBorder="1" applyAlignment="1">
      <alignment horizontal="center" vertical="center"/>
    </xf>
    <xf numFmtId="44" fontId="44" fillId="0" borderId="76" xfId="3" applyNumberFormat="1" applyFont="1" applyBorder="1" applyAlignment="1">
      <alignment horizontal="center" vertical="center"/>
    </xf>
    <xf numFmtId="0" fontId="41" fillId="0" borderId="0" xfId="3" applyFont="1" applyBorder="1" applyAlignment="1">
      <alignment horizontal="left" vertical="center" wrapText="1"/>
    </xf>
    <xf numFmtId="0" fontId="2" fillId="4" borderId="3" xfId="3" applyFont="1" applyFill="1" applyBorder="1" applyAlignment="1">
      <alignment horizontal="left" vertical="center" wrapText="1"/>
    </xf>
    <xf numFmtId="0" fontId="2" fillId="4" borderId="64" xfId="3" applyFont="1" applyFill="1" applyBorder="1" applyAlignment="1">
      <alignment horizontal="left" vertical="center" wrapText="1"/>
    </xf>
    <xf numFmtId="0" fontId="2" fillId="0" borderId="79" xfId="3" applyFont="1" applyBorder="1" applyAlignment="1">
      <alignment horizontal="left" vertical="center" wrapText="1"/>
    </xf>
    <xf numFmtId="0" fontId="5" fillId="0" borderId="66" xfId="3" applyFont="1" applyBorder="1" applyAlignment="1">
      <alignment horizontal="left" vertical="center" wrapText="1"/>
    </xf>
    <xf numFmtId="0" fontId="5" fillId="0" borderId="67" xfId="3" applyFont="1" applyBorder="1" applyAlignment="1">
      <alignment horizontal="left" vertical="center" wrapText="1"/>
    </xf>
    <xf numFmtId="0" fontId="5" fillId="0" borderId="85" xfId="3" applyFont="1" applyBorder="1" applyAlignment="1">
      <alignment horizontal="left" vertical="center" wrapText="1"/>
    </xf>
    <xf numFmtId="0" fontId="5" fillId="0" borderId="86" xfId="3" applyFont="1" applyBorder="1" applyAlignment="1">
      <alignment horizontal="left" vertical="center" wrapText="1"/>
    </xf>
    <xf numFmtId="0" fontId="5" fillId="0" borderId="0" xfId="3" applyFont="1" applyBorder="1" applyAlignment="1">
      <alignment horizontal="left" vertical="top" wrapText="1"/>
    </xf>
    <xf numFmtId="44" fontId="5" fillId="0" borderId="77" xfId="3" applyNumberFormat="1" applyFont="1" applyBorder="1" applyAlignment="1">
      <alignment horizontal="center" vertical="center"/>
    </xf>
    <xf numFmtId="44" fontId="5" fillId="0" borderId="86" xfId="3" applyNumberFormat="1" applyFont="1" applyBorder="1" applyAlignment="1">
      <alignment horizontal="center" vertical="center"/>
    </xf>
    <xf numFmtId="0" fontId="5" fillId="0" borderId="65" xfId="3" applyFont="1" applyBorder="1" applyAlignment="1">
      <alignment horizontal="left" vertical="center" wrapText="1"/>
    </xf>
    <xf numFmtId="0" fontId="5" fillId="0" borderId="72" xfId="3" applyFont="1" applyBorder="1" applyAlignment="1">
      <alignment horizontal="left" vertical="center"/>
    </xf>
    <xf numFmtId="0" fontId="5" fillId="0" borderId="23" xfId="3" applyFont="1" applyAlignment="1">
      <alignment horizontal="left" vertical="center"/>
    </xf>
    <xf numFmtId="0" fontId="5" fillId="0" borderId="0" xfId="3" applyFont="1" applyBorder="1" applyAlignment="1">
      <alignment horizontal="left" vertical="center" wrapText="1"/>
    </xf>
    <xf numFmtId="49" fontId="5" fillId="2" borderId="8" xfId="0" applyNumberFormat="1" applyFont="1" applyFill="1" applyBorder="1" applyAlignment="1" applyProtection="1">
      <alignment horizontal="left" vertical="center" wrapText="1"/>
      <protection locked="0"/>
    </xf>
    <xf numFmtId="0" fontId="44" fillId="0" borderId="7" xfId="0" applyFont="1" applyBorder="1" applyAlignment="1">
      <alignment horizontal="left" vertical="center" wrapText="1"/>
    </xf>
    <xf numFmtId="0" fontId="44" fillId="0" borderId="9" xfId="0" applyFont="1" applyBorder="1" applyAlignment="1">
      <alignment horizontal="left" vertical="center" wrapText="1"/>
    </xf>
    <xf numFmtId="0" fontId="44" fillId="0" borderId="5" xfId="0" applyFont="1" applyBorder="1" applyAlignment="1">
      <alignment horizontal="center" vertical="center"/>
    </xf>
    <xf numFmtId="0" fontId="44" fillId="0" borderId="9" xfId="0" applyFont="1" applyBorder="1" applyAlignment="1">
      <alignment horizontal="center" vertical="center"/>
    </xf>
    <xf numFmtId="0" fontId="5" fillId="0" borderId="37" xfId="0" applyFont="1" applyBorder="1" applyAlignment="1">
      <alignment horizontal="left" vertical="center" wrapText="1"/>
    </xf>
    <xf numFmtId="0" fontId="5" fillId="0" borderId="34" xfId="0" applyFont="1" applyBorder="1" applyAlignment="1">
      <alignment horizontal="center" vertical="center"/>
    </xf>
    <xf numFmtId="0" fontId="5" fillId="0" borderId="37" xfId="0" applyFont="1" applyBorder="1" applyAlignment="1">
      <alignment horizontal="center" vertical="center"/>
    </xf>
    <xf numFmtId="0" fontId="5" fillId="0" borderId="5" xfId="0" applyFont="1" applyBorder="1" applyAlignment="1">
      <alignment horizontal="center" vertical="center"/>
    </xf>
    <xf numFmtId="0" fontId="5" fillId="0" borderId="9" xfId="0" applyFont="1" applyBorder="1" applyAlignment="1">
      <alignment horizontal="center" vertical="center"/>
    </xf>
    <xf numFmtId="0" fontId="44" fillId="0" borderId="15" xfId="0" applyFont="1" applyBorder="1" applyAlignment="1">
      <alignment horizontal="left" vertical="center"/>
    </xf>
    <xf numFmtId="0" fontId="44" fillId="0" borderId="14" xfId="0" applyFont="1" applyBorder="1" applyAlignment="1">
      <alignment horizontal="left" vertical="center"/>
    </xf>
    <xf numFmtId="0" fontId="5" fillId="0" borderId="55" xfId="0" applyFont="1" applyBorder="1" applyAlignment="1">
      <alignment horizontal="left" vertical="center" wrapText="1"/>
    </xf>
    <xf numFmtId="0" fontId="14" fillId="0" borderId="22" xfId="0" applyFont="1" applyBorder="1" applyAlignment="1">
      <alignment horizontal="left" vertical="center" wrapText="1"/>
    </xf>
    <xf numFmtId="0" fontId="14" fillId="0" borderId="39" xfId="0" applyFont="1" applyBorder="1" applyAlignment="1">
      <alignment horizontal="left"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14" fillId="0" borderId="46" xfId="0" applyFont="1" applyBorder="1" applyAlignment="1">
      <alignment horizontal="left" vertical="center" wrapText="1"/>
    </xf>
    <xf numFmtId="0" fontId="14" fillId="0" borderId="43"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5" fillId="0" borderId="8" xfId="0" applyFont="1" applyBorder="1" applyAlignment="1">
      <alignment horizontal="left" vertical="center" wrapText="1"/>
    </xf>
    <xf numFmtId="0" fontId="2" fillId="6" borderId="3" xfId="0" applyFont="1" applyFill="1" applyBorder="1" applyAlignment="1" applyProtection="1">
      <alignment horizontal="left" vertical="center"/>
      <protection locked="0"/>
    </xf>
    <xf numFmtId="0" fontId="2" fillId="0" borderId="30" xfId="0" applyFont="1" applyBorder="1" applyAlignment="1">
      <alignment horizontal="left" vertical="center" wrapText="1"/>
    </xf>
    <xf numFmtId="0" fontId="2" fillId="0" borderId="31" xfId="0" applyFont="1" applyBorder="1" applyAlignment="1">
      <alignment horizontal="left" vertical="center" wrapText="1"/>
    </xf>
    <xf numFmtId="0" fontId="5" fillId="0" borderId="46" xfId="0" applyFont="1" applyBorder="1" applyAlignment="1">
      <alignment horizontal="left" vertical="center" wrapText="1"/>
    </xf>
    <xf numFmtId="0" fontId="47" fillId="0" borderId="15" xfId="0" applyFont="1" applyBorder="1" applyAlignment="1">
      <alignment horizontal="left" vertical="center" wrapText="1"/>
    </xf>
    <xf numFmtId="0" fontId="47" fillId="0" borderId="14" xfId="0" applyFont="1" applyBorder="1" applyAlignment="1">
      <alignment horizontal="left" vertical="center" wrapText="1"/>
    </xf>
    <xf numFmtId="44" fontId="47" fillId="0" borderId="19" xfId="2" applyFont="1" applyBorder="1" applyAlignment="1" applyProtection="1">
      <alignment horizontal="center" vertical="center"/>
    </xf>
    <xf numFmtId="44" fontId="47" fillId="0" borderId="18" xfId="2" applyFont="1" applyBorder="1" applyAlignment="1" applyProtection="1">
      <alignment horizontal="center" vertical="center"/>
    </xf>
    <xf numFmtId="44" fontId="44" fillId="0" borderId="33" xfId="2" applyFont="1" applyBorder="1" applyAlignment="1" applyProtection="1">
      <alignment horizontal="center" vertical="center"/>
    </xf>
    <xf numFmtId="44" fontId="44" fillId="0" borderId="15" xfId="2" applyFont="1" applyBorder="1" applyAlignment="1" applyProtection="1">
      <alignment horizontal="center" vertical="center"/>
    </xf>
    <xf numFmtId="44" fontId="44" fillId="0" borderId="32" xfId="2" applyFont="1" applyBorder="1" applyAlignment="1" applyProtection="1">
      <alignment horizontal="center" vertical="center"/>
    </xf>
    <xf numFmtId="44" fontId="44" fillId="0" borderId="30" xfId="2" applyFont="1" applyBorder="1" applyAlignment="1" applyProtection="1">
      <alignment horizontal="center" vertical="center"/>
    </xf>
    <xf numFmtId="0" fontId="2" fillId="0" borderId="7" xfId="0" applyFont="1" applyBorder="1" applyAlignment="1">
      <alignment horizontal="left" vertical="center" wrapText="1"/>
    </xf>
    <xf numFmtId="0" fontId="44" fillId="0" borderId="8" xfId="0" applyFont="1" applyBorder="1" applyAlignment="1">
      <alignment horizontal="left" vertical="center" wrapText="1"/>
    </xf>
    <xf numFmtId="0" fontId="44" fillId="0" borderId="6" xfId="0" applyFont="1" applyBorder="1" applyAlignment="1">
      <alignment horizontal="left" vertical="center" wrapText="1"/>
    </xf>
    <xf numFmtId="44" fontId="44" fillId="0" borderId="19" xfId="2" applyFont="1" applyBorder="1" applyAlignment="1" applyProtection="1">
      <alignment horizontal="center" vertical="center"/>
    </xf>
    <xf numFmtId="44" fontId="44" fillId="0" borderId="18" xfId="2" applyFont="1" applyBorder="1" applyAlignment="1" applyProtection="1">
      <alignment horizontal="center" vertical="center"/>
    </xf>
    <xf numFmtId="0" fontId="44" fillId="0" borderId="22" xfId="0" applyFont="1" applyBorder="1" applyAlignment="1">
      <alignment horizontal="left" vertical="center" wrapText="1"/>
    </xf>
    <xf numFmtId="0" fontId="44" fillId="0" borderId="39" xfId="0" applyFont="1" applyBorder="1" applyAlignment="1">
      <alignment horizontal="left" vertical="center" wrapText="1"/>
    </xf>
    <xf numFmtId="0" fontId="47" fillId="0" borderId="18" xfId="0" applyFont="1" applyBorder="1" applyAlignment="1">
      <alignment horizontal="left" vertical="center" wrapText="1"/>
    </xf>
    <xf numFmtId="0" fontId="47" fillId="0" borderId="16" xfId="0" applyFont="1" applyBorder="1" applyAlignment="1">
      <alignment horizontal="left" vertical="center" wrapText="1"/>
    </xf>
    <xf numFmtId="0" fontId="2" fillId="0" borderId="31" xfId="0" applyFont="1" applyBorder="1" applyAlignment="1">
      <alignment horizontal="left" vertical="center"/>
    </xf>
    <xf numFmtId="0" fontId="2" fillId="0" borderId="30" xfId="0" applyFont="1" applyBorder="1" applyAlignment="1">
      <alignment horizontal="left" vertical="center"/>
    </xf>
    <xf numFmtId="0" fontId="2" fillId="3" borderId="3" xfId="0" applyFont="1" applyFill="1" applyBorder="1" applyAlignment="1">
      <alignment horizontal="right" vertical="center" wrapText="1"/>
    </xf>
    <xf numFmtId="0" fontId="2" fillId="2" borderId="8" xfId="0" applyFont="1" applyFill="1" applyBorder="1" applyAlignment="1" applyProtection="1">
      <alignment horizontal="left" vertical="center" wrapText="1"/>
      <protection locked="0"/>
    </xf>
    <xf numFmtId="0" fontId="3" fillId="0" borderId="0" xfId="0" applyFont="1" applyAlignment="1">
      <alignment horizontal="left" vertical="top"/>
    </xf>
    <xf numFmtId="0" fontId="12" fillId="0" borderId="0" xfId="0" applyFont="1" applyAlignment="1">
      <alignment horizontal="left" vertical="center" wrapText="1"/>
    </xf>
    <xf numFmtId="0" fontId="44" fillId="0" borderId="5" xfId="0" applyFont="1" applyBorder="1" applyAlignment="1">
      <alignment horizontal="left" vertical="center" wrapText="1"/>
    </xf>
    <xf numFmtId="0" fontId="44" fillId="0" borderId="12" xfId="0" applyFont="1" applyFill="1" applyBorder="1" applyAlignment="1">
      <alignment horizontal="center" vertical="center" wrapText="1"/>
    </xf>
    <xf numFmtId="0" fontId="44" fillId="0" borderId="17" xfId="0" applyFont="1" applyFill="1" applyBorder="1" applyAlignment="1">
      <alignment horizontal="center" vertical="center" wrapText="1"/>
    </xf>
    <xf numFmtId="0" fontId="44" fillId="0" borderId="25" xfId="0" applyFont="1" applyFill="1" applyBorder="1" applyAlignment="1">
      <alignment horizontal="center" vertical="center" wrapText="1"/>
    </xf>
    <xf numFmtId="0" fontId="44" fillId="0" borderId="13" xfId="0" applyFont="1" applyFill="1" applyBorder="1" applyAlignment="1">
      <alignment horizontal="left" vertical="center" wrapText="1"/>
    </xf>
    <xf numFmtId="0" fontId="44" fillId="0" borderId="11" xfId="0" applyFont="1" applyFill="1" applyBorder="1" applyAlignment="1">
      <alignment horizontal="left" vertical="center" wrapText="1"/>
    </xf>
    <xf numFmtId="0" fontId="44" fillId="0" borderId="35" xfId="0" applyFont="1" applyFill="1" applyBorder="1" applyAlignment="1">
      <alignment horizontal="center" vertical="center" wrapText="1"/>
    </xf>
    <xf numFmtId="0" fontId="44" fillId="0" borderId="15" xfId="0" applyFont="1" applyFill="1" applyBorder="1" applyAlignment="1">
      <alignment horizontal="left" vertical="center" wrapText="1"/>
    </xf>
    <xf numFmtId="0" fontId="44" fillId="0" borderId="14" xfId="0" applyFont="1" applyFill="1" applyBorder="1" applyAlignment="1">
      <alignment horizontal="left" vertical="center" wrapText="1"/>
    </xf>
    <xf numFmtId="0" fontId="44" fillId="0" borderId="29" xfId="0" applyFont="1" applyFill="1" applyBorder="1" applyAlignment="1">
      <alignment horizontal="left" vertical="center" wrapText="1"/>
    </xf>
    <xf numFmtId="0" fontId="2" fillId="2" borderId="0" xfId="0" applyFont="1" applyFill="1" applyAlignment="1" applyProtection="1">
      <alignment horizontal="left" vertical="center"/>
      <protection locked="0"/>
    </xf>
    <xf numFmtId="0" fontId="5" fillId="0" borderId="6" xfId="0" applyFont="1" applyBorder="1" applyAlignment="1">
      <alignment horizontal="left" vertical="center" wrapText="1"/>
    </xf>
    <xf numFmtId="0" fontId="5" fillId="0" borderId="22" xfId="0" applyFont="1" applyBorder="1" applyAlignment="1">
      <alignment horizontal="left" vertical="center" wrapText="1"/>
    </xf>
    <xf numFmtId="0" fontId="44" fillId="0" borderId="18" xfId="0" applyFont="1" applyFill="1" applyBorder="1" applyAlignment="1">
      <alignment horizontal="left" vertical="center" wrapText="1"/>
    </xf>
    <xf numFmtId="0" fontId="44" fillId="0" borderId="16" xfId="0" applyFont="1" applyFill="1" applyBorder="1" applyAlignment="1">
      <alignment horizontal="left" vertical="center" wrapText="1"/>
    </xf>
    <xf numFmtId="0" fontId="44" fillId="0" borderId="19" xfId="0" applyFont="1" applyFill="1" applyBorder="1" applyAlignment="1">
      <alignment horizontal="center" vertical="center"/>
    </xf>
    <xf numFmtId="0" fontId="44" fillId="0" borderId="16" xfId="0" applyFont="1" applyFill="1" applyBorder="1" applyAlignment="1">
      <alignment horizontal="center" vertical="center"/>
    </xf>
    <xf numFmtId="0" fontId="16" fillId="0" borderId="0" xfId="0" applyFont="1" applyAlignment="1">
      <alignment horizontal="left" vertical="top" wrapText="1"/>
    </xf>
    <xf numFmtId="0" fontId="5" fillId="0" borderId="8" xfId="0" applyFont="1" applyBorder="1" applyAlignment="1" applyProtection="1">
      <alignment horizontal="left" vertical="top"/>
    </xf>
    <xf numFmtId="0" fontId="2" fillId="3" borderId="2" xfId="0" applyFont="1" applyFill="1" applyBorder="1" applyAlignment="1" applyProtection="1">
      <alignment horizontal="left" vertical="center" wrapText="1"/>
    </xf>
    <xf numFmtId="0" fontId="2" fillId="3" borderId="3" xfId="0" applyFont="1" applyFill="1" applyBorder="1" applyAlignment="1" applyProtection="1">
      <alignment horizontal="left" vertical="center" wrapText="1"/>
    </xf>
    <xf numFmtId="0" fontId="5" fillId="0" borderId="8" xfId="0" applyFont="1" applyFill="1" applyBorder="1" applyAlignment="1" applyProtection="1">
      <alignment horizontal="left" vertical="center" wrapText="1"/>
    </xf>
    <xf numFmtId="0" fontId="5" fillId="0" borderId="6" xfId="0" applyFont="1" applyFill="1" applyBorder="1" applyAlignment="1" applyProtection="1">
      <alignment horizontal="left" vertical="center" wrapText="1"/>
    </xf>
    <xf numFmtId="0" fontId="5" fillId="0" borderId="18" xfId="0" applyFont="1" applyFill="1" applyBorder="1" applyAlignment="1" applyProtection="1">
      <alignment horizontal="left" vertical="center" wrapText="1"/>
    </xf>
    <xf numFmtId="0" fontId="5" fillId="0" borderId="16" xfId="0" applyFont="1" applyFill="1" applyBorder="1" applyAlignment="1" applyProtection="1">
      <alignment horizontal="left" vertical="center" wrapText="1"/>
    </xf>
    <xf numFmtId="0" fontId="5" fillId="0" borderId="22" xfId="0" applyFont="1" applyFill="1" applyBorder="1" applyAlignment="1" applyProtection="1">
      <alignment horizontal="left" vertical="center" wrapText="1"/>
    </xf>
    <xf numFmtId="0" fontId="5" fillId="0" borderId="39" xfId="0" applyFont="1" applyFill="1" applyBorder="1" applyAlignment="1" applyProtection="1">
      <alignment horizontal="left" vertical="center" wrapText="1"/>
    </xf>
    <xf numFmtId="0" fontId="5" fillId="0" borderId="28" xfId="0" applyFont="1" applyBorder="1" applyAlignment="1" applyProtection="1">
      <alignment horizontal="left" vertical="center" wrapText="1"/>
    </xf>
    <xf numFmtId="0" fontId="5" fillId="0" borderId="24" xfId="0" applyFont="1" applyBorder="1" applyAlignment="1" applyProtection="1">
      <alignment horizontal="left" vertical="center" wrapText="1"/>
    </xf>
    <xf numFmtId="0" fontId="5" fillId="0" borderId="29" xfId="0" applyFont="1" applyBorder="1" applyAlignment="1" applyProtection="1">
      <alignment horizontal="left" vertical="center" wrapText="1"/>
    </xf>
    <xf numFmtId="0" fontId="2" fillId="4" borderId="2" xfId="0" applyFont="1" applyFill="1" applyBorder="1" applyAlignment="1" applyProtection="1">
      <alignment horizontal="left" vertical="center" wrapText="1"/>
    </xf>
    <xf numFmtId="0" fontId="2" fillId="4" borderId="3" xfId="0" applyFont="1" applyFill="1" applyBorder="1" applyAlignment="1" applyProtection="1">
      <alignment horizontal="left" vertical="center" wrapText="1"/>
    </xf>
    <xf numFmtId="0" fontId="5" fillId="0" borderId="9" xfId="0" applyFont="1" applyFill="1" applyBorder="1" applyAlignment="1" applyProtection="1">
      <alignment horizontal="left" vertical="center" wrapText="1"/>
    </xf>
    <xf numFmtId="49" fontId="5" fillId="0" borderId="7" xfId="0" applyNumberFormat="1" applyFont="1" applyFill="1" applyBorder="1" applyAlignment="1" applyProtection="1">
      <alignment horizontal="left" vertical="center" wrapText="1"/>
    </xf>
    <xf numFmtId="0" fontId="5" fillId="0" borderId="15" xfId="0" applyFont="1" applyFill="1" applyBorder="1" applyAlignment="1" applyProtection="1">
      <alignment horizontal="left" vertical="center" wrapText="1"/>
    </xf>
    <xf numFmtId="0" fontId="5" fillId="0" borderId="14" xfId="0" applyFont="1" applyFill="1" applyBorder="1" applyAlignment="1" applyProtection="1">
      <alignment horizontal="left" vertical="center" wrapText="1"/>
    </xf>
    <xf numFmtId="0" fontId="5" fillId="0" borderId="7" xfId="0" applyFont="1" applyBorder="1" applyAlignment="1" applyProtection="1">
      <alignment horizontal="left" vertical="center"/>
    </xf>
    <xf numFmtId="0" fontId="5" fillId="0" borderId="7" xfId="0" applyFont="1" applyBorder="1" applyAlignment="1" applyProtection="1">
      <alignment horizontal="center" vertical="center" wrapText="1"/>
    </xf>
    <xf numFmtId="0" fontId="5" fillId="0" borderId="15" xfId="0" applyFont="1" applyBorder="1" applyAlignment="1" applyProtection="1">
      <alignment vertical="center" wrapText="1"/>
    </xf>
    <xf numFmtId="0" fontId="5" fillId="0" borderId="14" xfId="0" applyFont="1" applyBorder="1" applyAlignment="1" applyProtection="1">
      <alignment vertical="center" wrapText="1"/>
    </xf>
    <xf numFmtId="0" fontId="2" fillId="0" borderId="51" xfId="0" applyFont="1" applyBorder="1" applyAlignment="1" applyProtection="1">
      <alignment horizontal="left" vertical="center"/>
    </xf>
    <xf numFmtId="49" fontId="5" fillId="0" borderId="8" xfId="0" applyNumberFormat="1" applyFont="1" applyBorder="1" applyAlignment="1" applyProtection="1">
      <alignment horizontal="left" vertical="center" wrapText="1"/>
    </xf>
    <xf numFmtId="0" fontId="2" fillId="0" borderId="2" xfId="0" applyFont="1" applyBorder="1" applyAlignment="1" applyProtection="1">
      <alignment horizontal="left" vertical="center" wrapText="1"/>
    </xf>
    <xf numFmtId="0" fontId="2" fillId="0" borderId="3" xfId="0" applyFont="1" applyBorder="1" applyAlignment="1" applyProtection="1">
      <alignment horizontal="left" vertical="center" wrapText="1"/>
    </xf>
    <xf numFmtId="0" fontId="5" fillId="0" borderId="13" xfId="0" applyFont="1" applyBorder="1" applyAlignment="1" applyProtection="1">
      <alignment vertical="center"/>
    </xf>
    <xf numFmtId="0" fontId="5" fillId="0" borderId="11" xfId="0" applyFont="1" applyBorder="1" applyAlignment="1" applyProtection="1">
      <alignment vertical="center"/>
    </xf>
    <xf numFmtId="0" fontId="5" fillId="0" borderId="9" xfId="0" applyFont="1" applyBorder="1" applyAlignment="1" applyProtection="1">
      <alignment horizontal="left" vertical="center" wrapText="1"/>
    </xf>
    <xf numFmtId="0" fontId="31" fillId="0" borderId="0" xfId="0" applyFont="1" applyAlignment="1">
      <alignment horizontal="center" vertical="top" wrapText="1"/>
    </xf>
    <xf numFmtId="0" fontId="5" fillId="0" borderId="4" xfId="0" applyFont="1" applyFill="1" applyBorder="1" applyAlignment="1" applyProtection="1">
      <alignment horizontal="left" vertical="center" wrapText="1"/>
    </xf>
    <xf numFmtId="0" fontId="5" fillId="0" borderId="18" xfId="0" applyFont="1" applyBorder="1" applyAlignment="1" applyProtection="1">
      <alignment vertical="center"/>
    </xf>
    <xf numFmtId="0" fontId="5" fillId="0" borderId="16" xfId="0" applyFont="1" applyBorder="1" applyAlignment="1" applyProtection="1">
      <alignment vertical="center"/>
    </xf>
    <xf numFmtId="0" fontId="5" fillId="0" borderId="13" xfId="0" applyFont="1" applyBorder="1" applyAlignment="1" applyProtection="1">
      <alignment horizontal="left" vertical="center"/>
    </xf>
    <xf numFmtId="0" fontId="5" fillId="0" borderId="18" xfId="0" applyFont="1" applyBorder="1" applyAlignment="1" applyProtection="1">
      <alignment horizontal="left" vertical="center"/>
    </xf>
    <xf numFmtId="0" fontId="5" fillId="0" borderId="28" xfId="0" applyFont="1" applyBorder="1" applyAlignment="1" applyProtection="1">
      <alignment horizontal="left" vertical="center"/>
    </xf>
    <xf numFmtId="44" fontId="5" fillId="0" borderId="13" xfId="2" applyFont="1" applyBorder="1" applyAlignment="1" applyProtection="1">
      <alignment horizontal="center" vertical="center" wrapText="1"/>
    </xf>
    <xf numFmtId="44" fontId="5" fillId="0" borderId="18" xfId="2" applyFont="1" applyBorder="1" applyAlignment="1" applyProtection="1">
      <alignment horizontal="center" vertical="center" wrapText="1"/>
    </xf>
    <xf numFmtId="44" fontId="5" fillId="0" borderId="28" xfId="2" applyFont="1" applyBorder="1" applyAlignment="1" applyProtection="1">
      <alignment horizontal="center" vertical="center" wrapText="1"/>
    </xf>
    <xf numFmtId="0" fontId="5" fillId="0" borderId="0" xfId="0" applyFont="1" applyAlignment="1" applyProtection="1">
      <alignment horizontal="left" vertical="center" wrapText="1"/>
    </xf>
    <xf numFmtId="171" fontId="50" fillId="0" borderId="100" xfId="12" applyNumberFormat="1" applyFont="1" applyFill="1" applyBorder="1" applyAlignment="1">
      <alignment horizontal="center" vertical="center" wrapText="1"/>
    </xf>
    <xf numFmtId="171" fontId="50" fillId="0" borderId="101" xfId="12" applyNumberFormat="1" applyFont="1" applyFill="1" applyBorder="1" applyAlignment="1">
      <alignment horizontal="center" vertical="center" wrapText="1"/>
    </xf>
    <xf numFmtId="171" fontId="50" fillId="0" borderId="102" xfId="12" applyNumberFormat="1" applyFont="1" applyFill="1" applyBorder="1" applyAlignment="1">
      <alignment horizontal="center" vertical="center" wrapText="1"/>
    </xf>
    <xf numFmtId="171" fontId="50" fillId="0" borderId="96" xfId="12" applyNumberFormat="1" applyFont="1" applyFill="1" applyBorder="1" applyAlignment="1">
      <alignment horizontal="center" vertical="center" wrapText="1"/>
    </xf>
    <xf numFmtId="171" fontId="50" fillId="0" borderId="97" xfId="12" applyNumberFormat="1" applyFont="1" applyFill="1" applyBorder="1" applyAlignment="1">
      <alignment horizontal="center" vertical="center" wrapText="1"/>
    </xf>
    <xf numFmtId="171" fontId="50" fillId="0" borderId="98" xfId="12" applyNumberFormat="1" applyFont="1" applyFill="1" applyBorder="1" applyAlignment="1">
      <alignment horizontal="center" vertical="center" wrapText="1"/>
    </xf>
    <xf numFmtId="171" fontId="50" fillId="0" borderId="108" xfId="12" applyNumberFormat="1" applyFont="1" applyFill="1" applyBorder="1" applyAlignment="1">
      <alignment horizontal="center" vertical="center" wrapText="1"/>
    </xf>
    <xf numFmtId="171" fontId="50" fillId="0" borderId="109" xfId="12" applyNumberFormat="1" applyFont="1" applyFill="1" applyBorder="1" applyAlignment="1">
      <alignment horizontal="center" vertical="center" wrapText="1"/>
    </xf>
    <xf numFmtId="0" fontId="43" fillId="13" borderId="3" xfId="0" applyFont="1" applyFill="1" applyBorder="1" applyProtection="1"/>
    <xf numFmtId="44" fontId="43" fillId="13" borderId="3" xfId="2" applyFont="1" applyFill="1" applyBorder="1" applyProtection="1"/>
    <xf numFmtId="0" fontId="62" fillId="13" borderId="3" xfId="0" applyFont="1" applyFill="1" applyBorder="1" applyProtection="1"/>
    <xf numFmtId="49" fontId="5" fillId="0" borderId="1" xfId="0" quotePrefix="1" applyNumberFormat="1" applyFont="1" applyFill="1" applyBorder="1" applyAlignment="1" applyProtection="1">
      <alignment vertical="center" wrapText="1"/>
    </xf>
    <xf numFmtId="0" fontId="2" fillId="0" borderId="3" xfId="0" applyFont="1" applyFill="1" applyBorder="1" applyAlignment="1" applyProtection="1">
      <alignment horizontal="left" vertical="center" wrapText="1"/>
    </xf>
    <xf numFmtId="44" fontId="53" fillId="0" borderId="3" xfId="2" applyFont="1" applyFill="1" applyBorder="1" applyAlignment="1" applyProtection="1">
      <alignment horizontal="center" vertical="center" wrapText="1"/>
    </xf>
    <xf numFmtId="44" fontId="5" fillId="0" borderId="0" xfId="0" applyNumberFormat="1" applyFont="1" applyFill="1" applyAlignment="1">
      <alignment horizontal="right" vertical="center" wrapText="1"/>
    </xf>
    <xf numFmtId="0" fontId="16" fillId="0" borderId="0" xfId="0" applyFont="1" applyFill="1"/>
    <xf numFmtId="0" fontId="5" fillId="0" borderId="37" xfId="0" quotePrefix="1" applyFont="1" applyBorder="1" applyAlignment="1" applyProtection="1">
      <alignment horizontal="left" vertical="center"/>
    </xf>
    <xf numFmtId="44" fontId="2" fillId="0" borderId="0" xfId="0" applyNumberFormat="1" applyFont="1" applyAlignment="1">
      <alignment horizontal="right" vertical="center" wrapText="1"/>
    </xf>
    <xf numFmtId="0" fontId="22" fillId="0" borderId="0" xfId="0" applyFont="1"/>
    <xf numFmtId="0" fontId="22" fillId="10" borderId="0" xfId="0" applyFont="1" applyFill="1"/>
    <xf numFmtId="0" fontId="5" fillId="0" borderId="33" xfId="0" applyFont="1" applyBorder="1" applyAlignment="1" applyProtection="1">
      <alignment horizontal="center" vertical="center"/>
    </xf>
    <xf numFmtId="0" fontId="5" fillId="0" borderId="14" xfId="0" applyFont="1" applyBorder="1" applyAlignment="1" applyProtection="1">
      <alignment horizontal="center" vertical="center"/>
    </xf>
    <xf numFmtId="44" fontId="5" fillId="0" borderId="33" xfId="2" quotePrefix="1" applyFont="1" applyBorder="1" applyAlignment="1" applyProtection="1">
      <alignment horizontal="right" vertical="center"/>
    </xf>
    <xf numFmtId="49" fontId="5" fillId="0" borderId="39" xfId="0" quotePrefix="1" applyNumberFormat="1" applyFont="1" applyBorder="1" applyAlignment="1" applyProtection="1">
      <alignment horizontal="left" vertical="center"/>
    </xf>
    <xf numFmtId="44" fontId="5" fillId="0" borderId="22" xfId="2" applyFont="1" applyBorder="1" applyAlignment="1" applyProtection="1">
      <alignment horizontal="right" vertical="center"/>
    </xf>
    <xf numFmtId="0" fontId="5" fillId="0" borderId="22" xfId="0" applyFont="1" applyBorder="1" applyAlignment="1" applyProtection="1">
      <alignment horizontal="left" vertical="center" wrapText="1"/>
    </xf>
    <xf numFmtId="0" fontId="5" fillId="0" borderId="39" xfId="0" applyFont="1" applyBorder="1" applyAlignment="1" applyProtection="1">
      <alignment horizontal="left" vertical="center" wrapText="1"/>
    </xf>
    <xf numFmtId="0" fontId="5" fillId="0" borderId="89" xfId="0" applyFont="1" applyBorder="1" applyAlignment="1" applyProtection="1">
      <alignment horizontal="center" vertical="center"/>
    </xf>
    <xf numFmtId="0" fontId="5" fillId="0" borderId="39" xfId="0" applyFont="1" applyBorder="1" applyAlignment="1" applyProtection="1">
      <alignment horizontal="center" vertical="center"/>
    </xf>
    <xf numFmtId="44" fontId="5" fillId="0" borderId="89" xfId="2" quotePrefix="1" applyFont="1" applyBorder="1" applyAlignment="1" applyProtection="1">
      <alignment horizontal="right" vertical="center"/>
    </xf>
    <xf numFmtId="49" fontId="2" fillId="0" borderId="31" xfId="0" quotePrefix="1" applyNumberFormat="1" applyFont="1" applyBorder="1" applyAlignment="1" applyProtection="1">
      <alignment horizontal="left" vertical="center"/>
    </xf>
    <xf numFmtId="0" fontId="2" fillId="0" borderId="30" xfId="0" applyFont="1" applyBorder="1" applyAlignment="1" applyProtection="1">
      <alignment horizontal="left" vertical="center" wrapText="1"/>
    </xf>
    <xf numFmtId="0" fontId="2" fillId="0" borderId="31" xfId="0" applyFont="1" applyBorder="1" applyAlignment="1" applyProtection="1">
      <alignment horizontal="left" vertical="center" wrapText="1"/>
    </xf>
    <xf numFmtId="44" fontId="2" fillId="0" borderId="32" xfId="2" quotePrefix="1" applyFont="1" applyBorder="1" applyAlignment="1" applyProtection="1">
      <alignment horizontal="right" vertical="center"/>
    </xf>
    <xf numFmtId="0" fontId="2" fillId="0" borderId="32" xfId="0" applyFont="1" applyBorder="1" applyAlignment="1" applyProtection="1">
      <alignment horizontal="center" vertical="center"/>
    </xf>
    <xf numFmtId="0" fontId="2" fillId="0" borderId="31" xfId="0" applyFont="1" applyBorder="1" applyAlignment="1" applyProtection="1">
      <alignment horizontal="center" vertical="center"/>
    </xf>
    <xf numFmtId="49" fontId="5" fillId="0" borderId="31" xfId="0" quotePrefix="1" applyNumberFormat="1" applyFont="1" applyBorder="1" applyAlignment="1" applyProtection="1">
      <alignment horizontal="left" vertical="center"/>
    </xf>
    <xf numFmtId="0" fontId="5" fillId="0" borderId="32" xfId="0" applyFont="1" applyBorder="1" applyAlignment="1" applyProtection="1">
      <alignment horizontal="center" vertical="center"/>
    </xf>
    <xf numFmtId="0" fontId="5" fillId="0" borderId="31" xfId="0" applyFont="1" applyBorder="1" applyAlignment="1" applyProtection="1">
      <alignment horizontal="center" vertical="center"/>
    </xf>
    <xf numFmtId="44" fontId="2" fillId="0" borderId="30" xfId="2" applyFont="1" applyBorder="1" applyAlignment="1" applyProtection="1">
      <alignment horizontal="right" vertical="center"/>
    </xf>
    <xf numFmtId="0" fontId="5" fillId="0" borderId="9" xfId="0" quotePrefix="1" applyFont="1" applyBorder="1" applyAlignment="1" applyProtection="1">
      <alignment horizontal="left" vertical="center"/>
    </xf>
    <xf numFmtId="0" fontId="5" fillId="0" borderId="7" xfId="0" applyFont="1" applyFill="1" applyBorder="1" applyAlignment="1" applyProtection="1">
      <alignment vertical="center"/>
    </xf>
    <xf numFmtId="0" fontId="5" fillId="0" borderId="9" xfId="0" applyFont="1" applyFill="1" applyBorder="1" applyAlignment="1" applyProtection="1">
      <alignment vertical="center"/>
    </xf>
    <xf numFmtId="10" fontId="5" fillId="0" borderId="4" xfId="0" applyNumberFormat="1" applyFont="1" applyFill="1" applyBorder="1" applyAlignment="1" applyProtection="1">
      <alignment horizontal="center" vertical="center"/>
    </xf>
    <xf numFmtId="44" fontId="5" fillId="2" borderId="7" xfId="2" applyFont="1" applyFill="1" applyBorder="1" applyAlignment="1" applyProtection="1">
      <alignment horizontal="right" vertical="center"/>
    </xf>
    <xf numFmtId="0" fontId="5" fillId="0" borderId="37" xfId="0" applyFont="1" applyFill="1" applyBorder="1" applyAlignment="1" applyProtection="1">
      <alignment vertical="center" wrapText="1"/>
    </xf>
    <xf numFmtId="10" fontId="5" fillId="0" borderId="117" xfId="0" applyNumberFormat="1" applyFont="1" applyFill="1" applyBorder="1" applyAlignment="1" applyProtection="1">
      <alignment horizontal="center" vertical="center"/>
    </xf>
    <xf numFmtId="44" fontId="5" fillId="2" borderId="29" xfId="2" applyFont="1" applyFill="1" applyBorder="1" applyAlignment="1" applyProtection="1">
      <alignment horizontal="right" vertical="center"/>
    </xf>
    <xf numFmtId="49" fontId="5" fillId="0" borderId="9" xfId="0" quotePrefix="1" applyNumberFormat="1" applyFont="1" applyBorder="1" applyAlignment="1" applyProtection="1">
      <alignment vertical="center" wrapText="1"/>
    </xf>
    <xf numFmtId="0" fontId="5" fillId="0" borderId="5" xfId="0" applyFont="1" applyFill="1" applyBorder="1" applyAlignment="1" applyProtection="1">
      <alignment horizontal="center" vertical="center" wrapText="1"/>
    </xf>
    <xf numFmtId="0" fontId="5" fillId="0" borderId="9" xfId="0" applyFont="1" applyFill="1" applyBorder="1" applyAlignment="1" applyProtection="1">
      <alignment horizontal="center" vertical="center" wrapText="1"/>
    </xf>
    <xf numFmtId="175" fontId="5" fillId="0" borderId="4" xfId="0" applyNumberFormat="1" applyFont="1" applyFill="1" applyBorder="1" applyAlignment="1" applyProtection="1">
      <alignment horizontal="center" vertical="center" wrapText="1"/>
    </xf>
    <xf numFmtId="44" fontId="5" fillId="0" borderId="7" xfId="2" applyFont="1" applyFill="1" applyBorder="1" applyAlignment="1" applyProtection="1">
      <alignment horizontal="right" vertical="center"/>
    </xf>
    <xf numFmtId="49" fontId="5" fillId="0" borderId="37" xfId="0" quotePrefix="1" applyNumberFormat="1" applyFont="1" applyBorder="1" applyAlignment="1" applyProtection="1">
      <alignment vertical="center" wrapText="1"/>
    </xf>
    <xf numFmtId="177" fontId="5" fillId="0" borderId="34" xfId="0" applyNumberFormat="1" applyFont="1" applyFill="1" applyBorder="1" applyAlignment="1" applyProtection="1">
      <alignment horizontal="center" vertical="center" wrapText="1"/>
    </xf>
    <xf numFmtId="177" fontId="5" fillId="0" borderId="37" xfId="0" applyNumberFormat="1" applyFont="1" applyFill="1" applyBorder="1" applyAlignment="1" applyProtection="1">
      <alignment horizontal="center" vertical="center" wrapText="1"/>
    </xf>
    <xf numFmtId="0" fontId="5" fillId="0" borderId="34" xfId="0" applyFont="1" applyFill="1" applyBorder="1" applyAlignment="1" applyProtection="1">
      <alignment horizontal="center" vertical="center" wrapText="1"/>
    </xf>
    <xf numFmtId="0" fontId="5" fillId="0" borderId="37" xfId="0" applyFont="1" applyFill="1" applyBorder="1" applyAlignment="1" applyProtection="1">
      <alignment horizontal="center" vertical="center" wrapText="1"/>
    </xf>
  </cellXfs>
  <cellStyles count="14">
    <cellStyle name="Komma" xfId="8" builtinId="3"/>
    <cellStyle name="Prozent" xfId="9" builtinId="5"/>
    <cellStyle name="Prozent 2" xfId="11" xr:uid="{00000000-0005-0000-0000-000002000000}"/>
    <cellStyle name="Prozent 3 2" xfId="10" xr:uid="{00000000-0005-0000-0000-000003000000}"/>
    <cellStyle name="Standard" xfId="0" builtinId="0"/>
    <cellStyle name="Standard 2" xfId="3" xr:uid="{00000000-0005-0000-0000-000005000000}"/>
    <cellStyle name="Standard 2 2" xfId="13" xr:uid="{3188CE78-4F29-4B1C-AE54-437BF8F53709}"/>
    <cellStyle name="Standard 3" xfId="4" xr:uid="{00000000-0005-0000-0000-000006000000}"/>
    <cellStyle name="Standard 3 2" xfId="6" xr:uid="{00000000-0005-0000-0000-000007000000}"/>
    <cellStyle name="Standard 4" xfId="7" xr:uid="{00000000-0005-0000-0000-000008000000}"/>
    <cellStyle name="Standard 5" xfId="5" xr:uid="{00000000-0005-0000-0000-000009000000}"/>
    <cellStyle name="Währung" xfId="2" builtinId="4"/>
    <cellStyle name="Währung 2" xfId="1" xr:uid="{00000000-0005-0000-0000-00000B000000}"/>
    <cellStyle name="Währung 2 2" xfId="12" xr:uid="{866A9F7A-4261-4574-81F7-0472E2C0572A}"/>
  </cellStyles>
  <dxfs count="0"/>
  <tableStyles count="0" defaultTableStyle="TableStyleMedium2" defaultPivotStyle="PivotStyleLight16"/>
  <colors>
    <mruColors>
      <color rgb="FFE9E8E4"/>
      <color rgb="FF464646"/>
      <color rgb="FF3195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png"/></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duag.intern\data\PrDaten\2024\2024032_VgV_Bergmannsheil_Haus1\02_Unterlagen\02_DPM\01_Honorarermittlung_intern\20250115_VgV_UKRUB_Haus1_Honorarermittlung_intern_gem%20AG.xlsx" TargetMode="External"/><Relationship Id="rId1" Type="http://schemas.openxmlformats.org/officeDocument/2006/relationships/externalLinkPath" Target="file:///\\duag.intern\data\PrDaten\2024\2024032_VgV_Bergmannsheil_Haus1\02_Unterlagen\02_DPM\01_Honorarermittlung_intern\20250115_VgV_UKRUB_Haus1_Honorarermittlung_intern_gem%20AG.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I:\2024\2024023_VgV_Schillerschule_Auerbach\03_Verfahren\01_TNW\01_AzT\01_Entwurf\Anlage%2004_VgV_SSA_Neubau_Mensa_TNW_Honorarformblatt_ENTWURF.xlsx" TargetMode="External"/><Relationship Id="rId1" Type="http://schemas.openxmlformats.org/officeDocument/2006/relationships/externalLinkPath" Target="file:///\\duag.intern\data\2024\2024023_VgV_Schillerschule_Auerbach\03_Verfahren\01_TNW\01_AzT\01_Entwurf\Anlage%2004_VgV_SSA_Neubau_Mensa_TNW_Honorarformblatt_ENTWUR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KI_Plausibilisierung"/>
      <sheetName val="Honorar_Gesamt"/>
      <sheetName val="01_OPL"/>
      <sheetName val="02_Abbruch"/>
      <sheetName val="02_FA"/>
      <sheetName val="03_TA ALG 1-8"/>
      <sheetName val="04_TWP"/>
      <sheetName val="04_BP"/>
      <sheetName val="06_BS"/>
      <sheetName val="08_SiGeKo"/>
      <sheetName val="Bezüge"/>
      <sheetName val="HOAI_OPL"/>
      <sheetName val="HOAI_TWP"/>
      <sheetName val="HOAI_TA"/>
      <sheetName val="HOAI_FA"/>
      <sheetName val="HOAI_VA"/>
      <sheetName val="07_Geotechnik"/>
      <sheetName val="09_Vermessung"/>
      <sheetName val="nachrichtlich"/>
      <sheetName val="BKI Vergleichsobjekte"/>
      <sheetName val="Preisindizes"/>
      <sheetName val="AHO_SiGeKo"/>
      <sheetName val="HOAI_BP1"/>
      <sheetName val="HOAI_BP2"/>
      <sheetName val="HOAI_BP3"/>
      <sheetName val="HOAI_Geo"/>
      <sheetName val="HOAI_BS"/>
      <sheetName val="AHO_PVerm."/>
      <sheetName val="AHO_BVer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1">
          <cell r="F1" t="str">
            <v>Honorarzone</v>
          </cell>
        </row>
        <row r="2">
          <cell r="F2" t="str">
            <v>III</v>
          </cell>
        </row>
        <row r="3">
          <cell r="F3" t="str">
            <v>von</v>
          </cell>
        </row>
        <row r="4">
          <cell r="F4" t="str">
            <v>Euro</v>
          </cell>
        </row>
        <row r="5">
          <cell r="F5">
            <v>1654</v>
          </cell>
        </row>
        <row r="6">
          <cell r="F6">
            <v>1993</v>
          </cell>
        </row>
        <row r="7">
          <cell r="F7">
            <v>2276</v>
          </cell>
        </row>
        <row r="8">
          <cell r="F8">
            <v>2522</v>
          </cell>
        </row>
        <row r="9">
          <cell r="F9">
            <v>2742</v>
          </cell>
        </row>
        <row r="10">
          <cell r="F10">
            <v>3130</v>
          </cell>
        </row>
        <row r="11">
          <cell r="F11">
            <v>3772</v>
          </cell>
        </row>
        <row r="12">
          <cell r="F12">
            <v>4304</v>
          </cell>
        </row>
        <row r="13">
          <cell r="F13">
            <v>4768</v>
          </cell>
        </row>
        <row r="14">
          <cell r="F14">
            <v>5741</v>
          </cell>
        </row>
        <row r="15">
          <cell r="F15">
            <v>6548</v>
          </cell>
        </row>
        <row r="16">
          <cell r="F16">
            <v>7889</v>
          </cell>
        </row>
        <row r="17">
          <cell r="F17">
            <v>9003</v>
          </cell>
        </row>
        <row r="18">
          <cell r="F18">
            <v>10842</v>
          </cell>
        </row>
        <row r="19">
          <cell r="F19">
            <v>13693</v>
          </cell>
        </row>
        <row r="20">
          <cell r="F20">
            <v>16506</v>
          </cell>
        </row>
      </sheetData>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bjektplanung (LOS 1)"/>
      <sheetName val="Tragwerksplanung (LOS 2)"/>
      <sheetName val="TA_ALG 1-3,8 (LOS 3)"/>
      <sheetName val="TA_ALG 4 &amp; 5 (LOS 4)"/>
      <sheetName val="TA_ALG 7"/>
      <sheetName val="HOAI_OPL"/>
      <sheetName val="HOAI_TWP"/>
      <sheetName val="HOAI_TA"/>
      <sheetName val="TA_ALG 1-8"/>
      <sheetName val="Anleitung"/>
      <sheetName val="Bezüge"/>
    </sheetNames>
    <sheetDataSet>
      <sheetData sheetId="0" refreshError="1"/>
      <sheetData sheetId="1" refreshError="1"/>
      <sheetData sheetId="2" refreshError="1"/>
      <sheetData sheetId="3" refreshError="1"/>
      <sheetData sheetId="4" refreshError="1"/>
      <sheetData sheetId="5">
        <row r="2">
          <cell r="B2" t="str">
            <v>I</v>
          </cell>
        </row>
        <row r="5">
          <cell r="A5">
            <v>25000</v>
          </cell>
        </row>
        <row r="6">
          <cell r="A6">
            <v>35000</v>
          </cell>
        </row>
        <row r="7">
          <cell r="A7">
            <v>50000</v>
          </cell>
        </row>
        <row r="8">
          <cell r="A8">
            <v>75000</v>
          </cell>
        </row>
        <row r="9">
          <cell r="A9">
            <v>100000</v>
          </cell>
        </row>
        <row r="10">
          <cell r="A10">
            <v>150000</v>
          </cell>
        </row>
        <row r="11">
          <cell r="A11">
            <v>200000</v>
          </cell>
        </row>
        <row r="12">
          <cell r="A12">
            <v>300000</v>
          </cell>
        </row>
        <row r="13">
          <cell r="A13">
            <v>500000</v>
          </cell>
        </row>
        <row r="14">
          <cell r="A14">
            <v>750000</v>
          </cell>
        </row>
        <row r="15">
          <cell r="A15">
            <v>1000000</v>
          </cell>
        </row>
        <row r="16">
          <cell r="A16">
            <v>1500000</v>
          </cell>
        </row>
        <row r="17">
          <cell r="A17">
            <v>2000000</v>
          </cell>
        </row>
        <row r="18">
          <cell r="A18">
            <v>3000000</v>
          </cell>
        </row>
        <row r="19">
          <cell r="A19">
            <v>5000000</v>
          </cell>
        </row>
        <row r="20">
          <cell r="A20">
            <v>7500000</v>
          </cell>
        </row>
        <row r="21">
          <cell r="A21">
            <v>10000000</v>
          </cell>
        </row>
        <row r="22">
          <cell r="A22">
            <v>15000000</v>
          </cell>
        </row>
        <row r="23">
          <cell r="A23">
            <v>20000000</v>
          </cell>
        </row>
        <row r="24">
          <cell r="A24">
            <v>25000000</v>
          </cell>
        </row>
      </sheetData>
      <sheetData sheetId="6" refreshError="1"/>
      <sheetData sheetId="7" refreshError="1"/>
      <sheetData sheetId="8" refreshError="1"/>
      <sheetData sheetId="9" refreshError="1"/>
      <sheetData sheetId="1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a:themeElements>
    <a:clrScheme name="Diederichs Farbsystem Excel">
      <a:dk1>
        <a:srgbClr val="3C3C3B"/>
      </a:dk1>
      <a:lt1>
        <a:srgbClr val="FFFFFF"/>
      </a:lt1>
      <a:dk2>
        <a:srgbClr val="706F6F"/>
      </a:dk2>
      <a:lt2>
        <a:srgbClr val="B9B2A2"/>
      </a:lt2>
      <a:accent1>
        <a:srgbClr val="746D69"/>
      </a:accent1>
      <a:accent2>
        <a:srgbClr val="A19B93"/>
      </a:accent2>
      <a:accent3>
        <a:srgbClr val="CAC6BE"/>
      </a:accent3>
      <a:accent4>
        <a:srgbClr val="D77E73"/>
      </a:accent4>
      <a:accent5>
        <a:srgbClr val="FDC75F"/>
      </a:accent5>
      <a:accent6>
        <a:srgbClr val="71B783"/>
      </a:accent6>
      <a:hlink>
        <a:srgbClr val="45525D"/>
      </a:hlink>
      <a:folHlink>
        <a:srgbClr val="FFCC66"/>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O152"/>
  <sheetViews>
    <sheetView tabSelected="1" showWhiteSpace="0" view="pageBreakPreview" topLeftCell="A120" zoomScale="115" zoomScaleNormal="110" zoomScaleSheetLayoutView="115" workbookViewId="0">
      <selection activeCell="A3" sqref="A3:B3"/>
    </sheetView>
  </sheetViews>
  <sheetFormatPr baseColWidth="10" defaultColWidth="10.5703125" defaultRowHeight="14.25"/>
  <cols>
    <col min="1" max="1" width="5.42578125" style="3" customWidth="1"/>
    <col min="2" max="3" width="12.5703125" style="3" customWidth="1"/>
    <col min="4" max="4" width="11.5703125" style="3" customWidth="1"/>
    <col min="5" max="5" width="15.28515625" style="3" customWidth="1"/>
    <col min="6" max="7" width="14.7109375" style="3" customWidth="1"/>
    <col min="8" max="8" width="16.28515625" style="515" customWidth="1"/>
    <col min="9" max="9" width="2.140625" style="3" hidden="1" customWidth="1"/>
    <col min="10" max="10" width="15" style="3" hidden="1" customWidth="1"/>
    <col min="11" max="11" width="13" style="3" hidden="1" customWidth="1"/>
    <col min="12" max="12" width="15.85546875" style="3" hidden="1" customWidth="1"/>
    <col min="13" max="16384" width="10.5703125" style="3"/>
  </cols>
  <sheetData>
    <row r="1" spans="1:15" ht="14.25" customHeight="1">
      <c r="A1" s="481" t="s">
        <v>376</v>
      </c>
      <c r="B1" s="481"/>
      <c r="C1" s="470"/>
      <c r="D1" s="470"/>
      <c r="E1" s="470"/>
      <c r="F1" s="470"/>
      <c r="G1" s="470"/>
      <c r="H1" s="513"/>
      <c r="I1" s="208"/>
      <c r="J1" s="208"/>
      <c r="K1" s="208"/>
      <c r="L1" s="208"/>
      <c r="M1" s="208"/>
      <c r="N1" s="208"/>
      <c r="O1" s="208"/>
    </row>
    <row r="2" spans="1:15" ht="14.25" customHeight="1">
      <c r="A2" s="482" t="s">
        <v>514</v>
      </c>
      <c r="B2" s="482"/>
      <c r="C2" s="471"/>
      <c r="D2" s="471"/>
      <c r="E2" s="471"/>
      <c r="F2" s="471"/>
      <c r="G2" s="471"/>
      <c r="H2" s="514"/>
      <c r="I2" s="208"/>
      <c r="J2" s="208"/>
      <c r="K2" s="208"/>
      <c r="L2" s="208"/>
      <c r="M2" s="208"/>
      <c r="N2" s="208"/>
      <c r="O2" s="208"/>
    </row>
    <row r="3" spans="1:15" ht="14.25" customHeight="1">
      <c r="A3" s="603">
        <v>45845</v>
      </c>
      <c r="B3" s="603"/>
      <c r="C3" s="472"/>
      <c r="D3" s="471"/>
      <c r="E3" s="471"/>
      <c r="F3" s="471"/>
      <c r="G3" s="473"/>
      <c r="I3" s="208"/>
      <c r="J3" s="208"/>
      <c r="K3" s="208"/>
      <c r="L3" s="208"/>
      <c r="M3" s="208"/>
      <c r="N3" s="208"/>
      <c r="O3" s="208"/>
    </row>
    <row r="4" spans="1:15" ht="14.25" customHeight="1">
      <c r="A4" s="495"/>
      <c r="B4" s="495"/>
      <c r="C4" s="495"/>
      <c r="D4" s="495"/>
      <c r="E4" s="495"/>
      <c r="F4" s="495"/>
      <c r="G4" s="495"/>
      <c r="H4" s="516"/>
      <c r="I4" s="208"/>
      <c r="J4" s="208"/>
      <c r="K4" s="208"/>
      <c r="L4" s="208"/>
      <c r="M4" s="208"/>
      <c r="N4" s="208"/>
      <c r="O4" s="208"/>
    </row>
    <row r="5" spans="1:15" ht="14.25" customHeight="1">
      <c r="A5" s="826" t="s">
        <v>447</v>
      </c>
      <c r="B5" s="824"/>
      <c r="C5" s="824"/>
      <c r="D5" s="824"/>
      <c r="E5" s="824"/>
      <c r="F5" s="824"/>
      <c r="G5" s="824"/>
      <c r="H5" s="825"/>
      <c r="I5" s="208"/>
      <c r="J5" s="208"/>
      <c r="K5" s="208"/>
      <c r="L5" s="208"/>
      <c r="M5" s="208"/>
      <c r="N5" s="208"/>
      <c r="O5" s="208"/>
    </row>
    <row r="6" spans="1:15">
      <c r="A6" s="503" t="s">
        <v>3</v>
      </c>
      <c r="B6" s="595" t="s">
        <v>443</v>
      </c>
      <c r="C6" s="595"/>
      <c r="D6" s="595"/>
      <c r="E6" s="595"/>
      <c r="F6" s="595"/>
      <c r="G6" s="595"/>
      <c r="H6" s="595"/>
      <c r="I6" s="23"/>
    </row>
    <row r="7" spans="1:15" ht="30" customHeight="1">
      <c r="A7" s="459"/>
      <c r="B7" s="576" t="s">
        <v>54</v>
      </c>
      <c r="C7" s="576"/>
      <c r="D7" s="576"/>
      <c r="E7" s="576"/>
      <c r="F7" s="576"/>
      <c r="G7" s="576"/>
      <c r="H7" s="576"/>
      <c r="I7" s="23"/>
    </row>
    <row r="8" spans="1:15" ht="58.5" customHeight="1">
      <c r="A8" s="856" t="s">
        <v>431</v>
      </c>
      <c r="B8" s="568" t="s">
        <v>430</v>
      </c>
      <c r="C8" s="857"/>
      <c r="D8" s="857"/>
      <c r="E8" s="857"/>
      <c r="F8" s="858"/>
      <c r="G8" s="859" t="s">
        <v>402</v>
      </c>
      <c r="H8" s="860"/>
      <c r="J8" s="410" t="e">
        <f>#REF!*G8</f>
        <v>#REF!</v>
      </c>
      <c r="K8" s="410" t="e">
        <f>#REF!*G8</f>
        <v>#REF!</v>
      </c>
      <c r="L8" s="410" t="e">
        <f>#REF!*G8</f>
        <v>#REF!</v>
      </c>
    </row>
    <row r="9" spans="1:15" ht="82.5" customHeight="1">
      <c r="A9" s="856" t="s">
        <v>432</v>
      </c>
      <c r="B9" s="568" t="s">
        <v>412</v>
      </c>
      <c r="C9" s="857"/>
      <c r="D9" s="857"/>
      <c r="E9" s="857"/>
      <c r="F9" s="858"/>
      <c r="G9" s="859" t="s">
        <v>402</v>
      </c>
      <c r="H9" s="860"/>
      <c r="J9" s="410" t="e">
        <f>#REF!*G9</f>
        <v>#REF!</v>
      </c>
      <c r="K9" s="410" t="e">
        <f>#REF!*G9</f>
        <v>#REF!</v>
      </c>
      <c r="L9" s="410" t="e">
        <f>#REF!*G9</f>
        <v>#REF!</v>
      </c>
    </row>
    <row r="10" spans="1:15" ht="165.75" customHeight="1" thickBot="1">
      <c r="A10" s="832" t="s">
        <v>439</v>
      </c>
      <c r="B10" s="582" t="s">
        <v>436</v>
      </c>
      <c r="C10" s="582"/>
      <c r="D10" s="582"/>
      <c r="E10" s="582"/>
      <c r="F10" s="861"/>
      <c r="G10" s="862" t="s">
        <v>402</v>
      </c>
      <c r="H10" s="863"/>
      <c r="I10" s="23"/>
      <c r="J10" s="410" t="e">
        <f>#REF!*G10</f>
        <v>#REF!</v>
      </c>
      <c r="K10" s="410" t="e">
        <f>#REF!*G10</f>
        <v>#REF!</v>
      </c>
      <c r="L10" s="410" t="e">
        <f>#REF!*G10</f>
        <v>#REF!</v>
      </c>
    </row>
    <row r="11" spans="1:15" ht="15.75" customHeight="1" thickTop="1" thickBot="1">
      <c r="A11" s="487"/>
      <c r="B11" s="566" t="s">
        <v>512</v>
      </c>
      <c r="C11" s="566"/>
      <c r="D11" s="566"/>
      <c r="E11" s="566"/>
      <c r="F11" s="566"/>
      <c r="G11" s="567"/>
      <c r="H11" s="518">
        <f>SUM(H8:H10)</f>
        <v>0</v>
      </c>
      <c r="I11" s="23"/>
    </row>
    <row r="12" spans="1:15" ht="15.75" customHeight="1" thickTop="1">
      <c r="A12" s="488"/>
      <c r="B12" s="571" t="s">
        <v>513</v>
      </c>
      <c r="C12" s="571"/>
      <c r="D12" s="571"/>
      <c r="E12" s="571"/>
      <c r="F12" s="571"/>
      <c r="G12" s="572"/>
      <c r="H12" s="512">
        <f>H11*(1+$F$148)</f>
        <v>0</v>
      </c>
      <c r="I12" s="23"/>
    </row>
    <row r="13" spans="1:15" ht="22.5">
      <c r="A13" s="504" t="s">
        <v>2</v>
      </c>
      <c r="B13" s="595" t="s">
        <v>448</v>
      </c>
      <c r="C13" s="595"/>
      <c r="D13" s="595"/>
      <c r="E13" s="595"/>
      <c r="F13" s="545" t="s">
        <v>407</v>
      </c>
      <c r="G13" s="545" t="s">
        <v>429</v>
      </c>
      <c r="H13" s="519"/>
      <c r="I13" s="23"/>
    </row>
    <row r="14" spans="1:15" ht="20.100000000000001" customHeight="1">
      <c r="A14" s="490" t="s">
        <v>416</v>
      </c>
      <c r="B14" s="594" t="s">
        <v>351</v>
      </c>
      <c r="C14" s="594"/>
      <c r="D14" s="594"/>
      <c r="E14" s="594"/>
      <c r="F14" s="591" t="s">
        <v>370</v>
      </c>
      <c r="G14" s="592"/>
      <c r="H14" s="520"/>
      <c r="I14" s="23"/>
    </row>
    <row r="15" spans="1:15" ht="48.75" customHeight="1">
      <c r="A15" s="490" t="s">
        <v>417</v>
      </c>
      <c r="B15" s="594" t="s">
        <v>348</v>
      </c>
      <c r="C15" s="594"/>
      <c r="D15" s="594"/>
      <c r="E15" s="594"/>
      <c r="F15" s="591" t="s">
        <v>370</v>
      </c>
      <c r="G15" s="592"/>
      <c r="H15" s="521"/>
      <c r="I15" s="23"/>
    </row>
    <row r="16" spans="1:15" ht="27" customHeight="1">
      <c r="A16" s="490" t="s">
        <v>418</v>
      </c>
      <c r="B16" s="596" t="s">
        <v>342</v>
      </c>
      <c r="C16" s="596"/>
      <c r="D16" s="596"/>
      <c r="E16" s="596"/>
      <c r="F16" s="591" t="s">
        <v>370</v>
      </c>
      <c r="G16" s="592"/>
      <c r="H16" s="521"/>
      <c r="I16" s="23"/>
    </row>
    <row r="17" spans="1:9" ht="50.25" customHeight="1">
      <c r="A17" s="490" t="s">
        <v>455</v>
      </c>
      <c r="B17" s="596" t="s">
        <v>343</v>
      </c>
      <c r="C17" s="596"/>
      <c r="D17" s="596"/>
      <c r="E17" s="596"/>
      <c r="F17" s="591" t="s">
        <v>370</v>
      </c>
      <c r="G17" s="592"/>
      <c r="H17" s="521"/>
      <c r="I17" s="23"/>
    </row>
    <row r="18" spans="1:9" ht="27" customHeight="1">
      <c r="A18" s="490" t="s">
        <v>456</v>
      </c>
      <c r="B18" s="594" t="s">
        <v>344</v>
      </c>
      <c r="C18" s="594"/>
      <c r="D18" s="594"/>
      <c r="E18" s="594"/>
      <c r="F18" s="489">
        <v>8</v>
      </c>
      <c r="G18" s="479"/>
      <c r="H18" s="522">
        <f>F18*G18</f>
        <v>0</v>
      </c>
      <c r="I18" s="23"/>
    </row>
    <row r="19" spans="1:9" ht="20.100000000000001" customHeight="1" thickBot="1">
      <c r="A19" s="492" t="s">
        <v>457</v>
      </c>
      <c r="B19" s="593" t="s">
        <v>403</v>
      </c>
      <c r="C19" s="593"/>
      <c r="D19" s="593"/>
      <c r="E19" s="593"/>
      <c r="F19" s="604" t="s">
        <v>370</v>
      </c>
      <c r="G19" s="605"/>
      <c r="H19" s="536"/>
      <c r="I19" s="23"/>
    </row>
    <row r="20" spans="1:9" ht="15.75" thickTop="1" thickBot="1">
      <c r="A20" s="493"/>
      <c r="B20" s="569" t="s">
        <v>420</v>
      </c>
      <c r="C20" s="569"/>
      <c r="D20" s="569"/>
      <c r="E20" s="569"/>
      <c r="F20" s="569"/>
      <c r="G20" s="570"/>
      <c r="H20" s="523">
        <f>SUM(H14:H19)</f>
        <v>0</v>
      </c>
      <c r="I20" s="23"/>
    </row>
    <row r="21" spans="1:9" ht="15" thickTop="1">
      <c r="A21" s="491"/>
      <c r="B21" s="577" t="s">
        <v>421</v>
      </c>
      <c r="C21" s="577"/>
      <c r="D21" s="577"/>
      <c r="E21" s="577"/>
      <c r="F21" s="577"/>
      <c r="G21" s="578"/>
      <c r="H21" s="512">
        <f>H20*(1+$F$148)</f>
        <v>0</v>
      </c>
      <c r="I21" s="23"/>
    </row>
    <row r="22" spans="1:9" s="508" customFormat="1" ht="22.5">
      <c r="A22" s="504" t="s">
        <v>5</v>
      </c>
      <c r="B22" s="573" t="s">
        <v>450</v>
      </c>
      <c r="C22" s="574"/>
      <c r="D22" s="574"/>
      <c r="E22" s="574"/>
      <c r="F22" s="545" t="s">
        <v>407</v>
      </c>
      <c r="G22" s="545" t="s">
        <v>410</v>
      </c>
      <c r="H22" s="524"/>
      <c r="I22" s="507"/>
    </row>
    <row r="23" spans="1:9" ht="16.5" customHeight="1">
      <c r="A23" s="496" t="s">
        <v>13</v>
      </c>
      <c r="B23" s="563" t="s">
        <v>380</v>
      </c>
      <c r="C23" s="563"/>
      <c r="D23" s="563"/>
      <c r="E23" s="563"/>
      <c r="F23" s="563"/>
      <c r="G23" s="563"/>
      <c r="H23" s="517"/>
      <c r="I23" s="23"/>
    </row>
    <row r="24" spans="1:9" ht="41.25" customHeight="1">
      <c r="A24" s="490" t="s">
        <v>458</v>
      </c>
      <c r="B24" s="568" t="s">
        <v>381</v>
      </c>
      <c r="C24" s="568"/>
      <c r="D24" s="568"/>
      <c r="E24" s="568"/>
      <c r="F24" s="546">
        <v>2</v>
      </c>
      <c r="G24" s="510"/>
      <c r="H24" s="525">
        <f>F24*G24</f>
        <v>0</v>
      </c>
      <c r="I24" s="23"/>
    </row>
    <row r="25" spans="1:9" ht="36" customHeight="1">
      <c r="A25" s="490" t="s">
        <v>459</v>
      </c>
      <c r="B25" s="568" t="s">
        <v>446</v>
      </c>
      <c r="C25" s="568"/>
      <c r="D25" s="568"/>
      <c r="E25" s="568"/>
      <c r="F25" s="546">
        <v>5</v>
      </c>
      <c r="G25" s="547"/>
      <c r="H25" s="525">
        <f t="shared" ref="H25" si="0">F25*G25</f>
        <v>0</v>
      </c>
      <c r="I25" s="23"/>
    </row>
    <row r="26" spans="1:9" ht="36" customHeight="1">
      <c r="A26" s="490" t="s">
        <v>460</v>
      </c>
      <c r="B26" s="568" t="s">
        <v>438</v>
      </c>
      <c r="C26" s="568"/>
      <c r="D26" s="568"/>
      <c r="E26" s="568"/>
      <c r="F26" s="548">
        <f>10*10*0.5</f>
        <v>50</v>
      </c>
      <c r="G26" s="549"/>
      <c r="H26" s="525">
        <f>F26*G26</f>
        <v>0</v>
      </c>
      <c r="I26" s="23"/>
    </row>
    <row r="27" spans="1:9" ht="60" customHeight="1">
      <c r="A27" s="490" t="s">
        <v>461</v>
      </c>
      <c r="B27" s="568" t="s">
        <v>445</v>
      </c>
      <c r="C27" s="568"/>
      <c r="D27" s="568"/>
      <c r="E27" s="568"/>
      <c r="F27" s="544">
        <v>3</v>
      </c>
      <c r="G27" s="540"/>
      <c r="H27" s="525">
        <f>F27*G27</f>
        <v>0</v>
      </c>
      <c r="I27" s="23"/>
    </row>
    <row r="28" spans="1:9" ht="29.25" customHeight="1">
      <c r="A28" s="490" t="s">
        <v>462</v>
      </c>
      <c r="B28" s="568" t="s">
        <v>382</v>
      </c>
      <c r="C28" s="568"/>
      <c r="D28" s="568"/>
      <c r="E28" s="568"/>
      <c r="F28" s="546">
        <v>3</v>
      </c>
      <c r="G28" s="510"/>
      <c r="H28" s="525">
        <f t="shared" ref="H28" si="1">F28*G28</f>
        <v>0</v>
      </c>
      <c r="I28" s="23"/>
    </row>
    <row r="29" spans="1:9" ht="16.5" customHeight="1">
      <c r="A29" s="496" t="s">
        <v>33</v>
      </c>
      <c r="B29" s="563" t="s">
        <v>413</v>
      </c>
      <c r="C29" s="563"/>
      <c r="D29" s="563"/>
      <c r="E29" s="563"/>
      <c r="F29" s="563"/>
      <c r="G29" s="563"/>
      <c r="H29" s="517"/>
      <c r="I29" s="23"/>
    </row>
    <row r="30" spans="1:9" ht="63" customHeight="1">
      <c r="A30" s="490" t="s">
        <v>463</v>
      </c>
      <c r="B30" s="568" t="s">
        <v>383</v>
      </c>
      <c r="C30" s="568"/>
      <c r="D30" s="568"/>
      <c r="E30" s="568"/>
      <c r="F30" s="546">
        <v>5</v>
      </c>
      <c r="G30" s="510"/>
      <c r="H30" s="525">
        <f>F30*G30</f>
        <v>0</v>
      </c>
      <c r="I30" s="23"/>
    </row>
    <row r="31" spans="1:9" ht="236.25" customHeight="1">
      <c r="A31" s="490" t="s">
        <v>464</v>
      </c>
      <c r="B31" s="568" t="s">
        <v>384</v>
      </c>
      <c r="C31" s="568"/>
      <c r="D31" s="568"/>
      <c r="E31" s="568"/>
      <c r="F31" s="541">
        <f>10*6*0.5</f>
        <v>30</v>
      </c>
      <c r="G31" s="511"/>
      <c r="H31" s="525">
        <f t="shared" ref="H31:H33" si="2">F31*G31</f>
        <v>0</v>
      </c>
      <c r="I31" s="23"/>
    </row>
    <row r="32" spans="1:9" ht="67.5" customHeight="1">
      <c r="A32" s="490" t="s">
        <v>465</v>
      </c>
      <c r="B32" s="568" t="s">
        <v>408</v>
      </c>
      <c r="C32" s="568"/>
      <c r="D32" s="568"/>
      <c r="E32" s="568"/>
      <c r="F32" s="546">
        <v>5</v>
      </c>
      <c r="G32" s="510"/>
      <c r="H32" s="525">
        <f t="shared" si="2"/>
        <v>0</v>
      </c>
      <c r="I32" s="23"/>
    </row>
    <row r="33" spans="1:9" ht="43.5" customHeight="1">
      <c r="A33" s="490" t="s">
        <v>466</v>
      </c>
      <c r="B33" s="568" t="s">
        <v>385</v>
      </c>
      <c r="C33" s="568"/>
      <c r="D33" s="568"/>
      <c r="E33" s="568"/>
      <c r="F33" s="546">
        <v>5</v>
      </c>
      <c r="G33" s="510"/>
      <c r="H33" s="525">
        <f t="shared" si="2"/>
        <v>0</v>
      </c>
      <c r="I33" s="23"/>
    </row>
    <row r="34" spans="1:9" ht="16.5" customHeight="1">
      <c r="A34" s="496" t="s">
        <v>130</v>
      </c>
      <c r="B34" s="563" t="s">
        <v>386</v>
      </c>
      <c r="C34" s="563"/>
      <c r="D34" s="563"/>
      <c r="E34" s="563"/>
      <c r="F34" s="563"/>
      <c r="G34" s="563"/>
      <c r="H34" s="517"/>
      <c r="I34" s="23"/>
    </row>
    <row r="35" spans="1:9" ht="29.25" customHeight="1">
      <c r="A35" s="490" t="s">
        <v>467</v>
      </c>
      <c r="B35" s="568" t="s">
        <v>387</v>
      </c>
      <c r="C35" s="568"/>
      <c r="D35" s="568"/>
      <c r="E35" s="568"/>
      <c r="F35" s="546">
        <v>5</v>
      </c>
      <c r="G35" s="510"/>
      <c r="H35" s="525">
        <f>G35*F35</f>
        <v>0</v>
      </c>
      <c r="I35" s="23"/>
    </row>
    <row r="36" spans="1:9" ht="36.75" customHeight="1">
      <c r="A36" s="490" t="s">
        <v>468</v>
      </c>
      <c r="B36" s="568" t="s">
        <v>388</v>
      </c>
      <c r="C36" s="568"/>
      <c r="D36" s="568"/>
      <c r="E36" s="568"/>
      <c r="F36" s="546">
        <v>3</v>
      </c>
      <c r="G36" s="510"/>
      <c r="H36" s="525">
        <f t="shared" ref="H36:H42" si="3">G36*F36</f>
        <v>0</v>
      </c>
      <c r="I36" s="23"/>
    </row>
    <row r="37" spans="1:9" ht="29.25" customHeight="1">
      <c r="A37" s="490" t="s">
        <v>469</v>
      </c>
      <c r="B37" s="568" t="s">
        <v>389</v>
      </c>
      <c r="C37" s="568"/>
      <c r="D37" s="568"/>
      <c r="E37" s="568"/>
      <c r="F37" s="546">
        <v>3</v>
      </c>
      <c r="G37" s="510"/>
      <c r="H37" s="525">
        <f t="shared" si="3"/>
        <v>0</v>
      </c>
      <c r="I37" s="23"/>
    </row>
    <row r="38" spans="1:9" ht="29.25" customHeight="1">
      <c r="A38" s="490" t="s">
        <v>470</v>
      </c>
      <c r="B38" s="568" t="s">
        <v>390</v>
      </c>
      <c r="C38" s="568"/>
      <c r="D38" s="568"/>
      <c r="E38" s="568"/>
      <c r="F38" s="546">
        <v>3</v>
      </c>
      <c r="G38" s="510"/>
      <c r="H38" s="525">
        <f t="shared" si="3"/>
        <v>0</v>
      </c>
      <c r="I38" s="23"/>
    </row>
    <row r="39" spans="1:9" ht="29.25" customHeight="1">
      <c r="A39" s="490" t="s">
        <v>471</v>
      </c>
      <c r="B39" s="568" t="s">
        <v>391</v>
      </c>
      <c r="C39" s="568"/>
      <c r="D39" s="568"/>
      <c r="E39" s="568"/>
      <c r="F39" s="546">
        <v>3</v>
      </c>
      <c r="G39" s="510"/>
      <c r="H39" s="525">
        <f t="shared" si="3"/>
        <v>0</v>
      </c>
      <c r="I39" s="23"/>
    </row>
    <row r="40" spans="1:9" ht="29.25" customHeight="1">
      <c r="A40" s="490" t="s">
        <v>472</v>
      </c>
      <c r="B40" s="568" t="s">
        <v>392</v>
      </c>
      <c r="C40" s="568"/>
      <c r="D40" s="568"/>
      <c r="E40" s="568"/>
      <c r="F40" s="546">
        <v>3</v>
      </c>
      <c r="G40" s="510"/>
      <c r="H40" s="525">
        <f t="shared" si="3"/>
        <v>0</v>
      </c>
      <c r="I40" s="23"/>
    </row>
    <row r="41" spans="1:9" ht="20.100000000000001" customHeight="1">
      <c r="A41" s="490" t="s">
        <v>473</v>
      </c>
      <c r="B41" s="568" t="s">
        <v>393</v>
      </c>
      <c r="C41" s="568"/>
      <c r="D41" s="568"/>
      <c r="E41" s="568"/>
      <c r="F41" s="546">
        <v>1</v>
      </c>
      <c r="G41" s="510"/>
      <c r="H41" s="525">
        <f t="shared" si="3"/>
        <v>0</v>
      </c>
      <c r="I41" s="23"/>
    </row>
    <row r="42" spans="1:9" ht="29.25" customHeight="1">
      <c r="A42" s="490" t="s">
        <v>474</v>
      </c>
      <c r="B42" s="568" t="s">
        <v>394</v>
      </c>
      <c r="C42" s="568"/>
      <c r="D42" s="568"/>
      <c r="E42" s="568"/>
      <c r="F42" s="546">
        <v>4</v>
      </c>
      <c r="G42" s="510"/>
      <c r="H42" s="525">
        <f t="shared" si="3"/>
        <v>0</v>
      </c>
      <c r="I42" s="23"/>
    </row>
    <row r="43" spans="1:9" ht="16.5" customHeight="1">
      <c r="A43" s="496" t="s">
        <v>132</v>
      </c>
      <c r="B43" s="563" t="s">
        <v>395</v>
      </c>
      <c r="C43" s="563"/>
      <c r="D43" s="563"/>
      <c r="E43" s="563"/>
      <c r="F43" s="563"/>
      <c r="G43" s="563"/>
      <c r="H43" s="517"/>
      <c r="I43" s="23"/>
    </row>
    <row r="44" spans="1:9" ht="66.75" customHeight="1">
      <c r="A44" s="490" t="s">
        <v>475</v>
      </c>
      <c r="B44" s="568" t="s">
        <v>396</v>
      </c>
      <c r="C44" s="568"/>
      <c r="D44" s="568"/>
      <c r="E44" s="568"/>
      <c r="F44" s="546">
        <v>8</v>
      </c>
      <c r="G44" s="510"/>
      <c r="H44" s="525">
        <f>F44*G44</f>
        <v>0</v>
      </c>
      <c r="I44" s="23"/>
    </row>
    <row r="45" spans="1:9" ht="52.5" customHeight="1">
      <c r="A45" s="490" t="s">
        <v>476</v>
      </c>
      <c r="B45" s="568" t="s">
        <v>397</v>
      </c>
      <c r="C45" s="568"/>
      <c r="D45" s="568"/>
      <c r="E45" s="568"/>
      <c r="F45" s="541">
        <v>5</v>
      </c>
      <c r="G45" s="511"/>
      <c r="H45" s="525">
        <f t="shared" ref="H45:H46" si="4">F45*G45</f>
        <v>0</v>
      </c>
      <c r="I45" s="23"/>
    </row>
    <row r="46" spans="1:9" ht="49.5" customHeight="1" thickBot="1">
      <c r="A46" s="492" t="s">
        <v>477</v>
      </c>
      <c r="B46" s="582" t="s">
        <v>398</v>
      </c>
      <c r="C46" s="582"/>
      <c r="D46" s="582"/>
      <c r="E46" s="582"/>
      <c r="F46" s="541">
        <v>3</v>
      </c>
      <c r="G46" s="511"/>
      <c r="H46" s="525">
        <f t="shared" si="4"/>
        <v>0</v>
      </c>
      <c r="I46" s="23"/>
    </row>
    <row r="47" spans="1:9" ht="15.75" thickTop="1" thickBot="1">
      <c r="A47" s="509"/>
      <c r="B47" s="569" t="s">
        <v>422</v>
      </c>
      <c r="C47" s="569"/>
      <c r="D47" s="569"/>
      <c r="E47" s="569"/>
      <c r="F47" s="569"/>
      <c r="G47" s="570"/>
      <c r="H47" s="518">
        <f>SUM(H24:H46)</f>
        <v>0</v>
      </c>
      <c r="I47" s="23"/>
    </row>
    <row r="48" spans="1:9" ht="15" thickTop="1">
      <c r="A48" s="491"/>
      <c r="B48" s="577" t="s">
        <v>423</v>
      </c>
      <c r="C48" s="577"/>
      <c r="D48" s="577"/>
      <c r="E48" s="577"/>
      <c r="F48" s="577"/>
      <c r="G48" s="578"/>
      <c r="H48" s="512">
        <f>H47*(1+$F$148)</f>
        <v>0</v>
      </c>
      <c r="I48" s="23"/>
    </row>
    <row r="49" spans="1:12" s="508" customFormat="1" ht="16.5" customHeight="1">
      <c r="A49" s="504" t="s">
        <v>6</v>
      </c>
      <c r="B49" s="506" t="s">
        <v>441</v>
      </c>
      <c r="C49" s="506"/>
      <c r="D49" s="506"/>
      <c r="E49" s="506"/>
      <c r="F49" s="505"/>
      <c r="G49" s="505"/>
      <c r="H49" s="524"/>
      <c r="I49" s="507"/>
    </row>
    <row r="50" spans="1:12" ht="30" customHeight="1">
      <c r="A50" s="484"/>
      <c r="B50" s="575" t="s">
        <v>54</v>
      </c>
      <c r="C50" s="576"/>
      <c r="D50" s="576"/>
      <c r="E50" s="576"/>
      <c r="F50" s="576"/>
      <c r="G50" s="576"/>
      <c r="H50" s="576"/>
      <c r="I50" s="23"/>
    </row>
    <row r="51" spans="1:12" ht="24.75" customHeight="1">
      <c r="A51" s="864" t="s">
        <v>15</v>
      </c>
      <c r="B51" s="568" t="s">
        <v>399</v>
      </c>
      <c r="C51" s="568"/>
      <c r="D51" s="568"/>
      <c r="E51" s="568"/>
      <c r="F51" s="865" t="s">
        <v>370</v>
      </c>
      <c r="G51" s="866"/>
      <c r="H51" s="860"/>
      <c r="I51" s="23"/>
    </row>
    <row r="52" spans="1:12" ht="20.100000000000001" customHeight="1">
      <c r="A52" s="864" t="s">
        <v>23</v>
      </c>
      <c r="B52" s="568" t="s">
        <v>400</v>
      </c>
      <c r="C52" s="568"/>
      <c r="D52" s="568"/>
      <c r="E52" s="568"/>
      <c r="F52" s="865" t="s">
        <v>370</v>
      </c>
      <c r="G52" s="866"/>
      <c r="H52" s="860"/>
      <c r="I52" s="23"/>
    </row>
    <row r="53" spans="1:12" ht="24.75" customHeight="1">
      <c r="A53" s="864" t="s">
        <v>24</v>
      </c>
      <c r="B53" s="568" t="s">
        <v>401</v>
      </c>
      <c r="C53" s="568"/>
      <c r="D53" s="568"/>
      <c r="E53" s="568"/>
      <c r="F53" s="867">
        <v>4</v>
      </c>
      <c r="G53" s="510"/>
      <c r="H53" s="868">
        <f>F53*G53</f>
        <v>0</v>
      </c>
      <c r="I53" s="23"/>
    </row>
    <row r="54" spans="1:12" ht="20.100000000000001" customHeight="1" thickBot="1">
      <c r="A54" s="869" t="s">
        <v>34</v>
      </c>
      <c r="B54" s="582" t="s">
        <v>433</v>
      </c>
      <c r="C54" s="582"/>
      <c r="D54" s="582"/>
      <c r="E54" s="582"/>
      <c r="F54" s="872" t="s">
        <v>370</v>
      </c>
      <c r="G54" s="873"/>
      <c r="H54" s="863"/>
      <c r="I54" s="23"/>
    </row>
    <row r="55" spans="1:12" ht="14.25" customHeight="1" thickTop="1" thickBot="1">
      <c r="A55" s="487"/>
      <c r="B55" s="579" t="s">
        <v>434</v>
      </c>
      <c r="C55" s="580"/>
      <c r="D55" s="580"/>
      <c r="E55" s="580"/>
      <c r="F55" s="580"/>
      <c r="G55" s="581"/>
      <c r="H55" s="518">
        <f>SUM(H51:H54)</f>
        <v>0</v>
      </c>
      <c r="I55" s="23"/>
    </row>
    <row r="56" spans="1:12" ht="14.25" customHeight="1" thickTop="1">
      <c r="A56" s="488"/>
      <c r="B56" s="577" t="s">
        <v>435</v>
      </c>
      <c r="C56" s="577"/>
      <c r="D56" s="577"/>
      <c r="E56" s="577"/>
      <c r="F56" s="577"/>
      <c r="G56" s="578"/>
      <c r="H56" s="512">
        <f>H55*(1+$F$148)</f>
        <v>0</v>
      </c>
      <c r="I56" s="23"/>
    </row>
    <row r="57" spans="1:12" s="508" customFormat="1" ht="16.5" customHeight="1">
      <c r="A57" s="504" t="s">
        <v>7</v>
      </c>
      <c r="B57" s="573" t="s">
        <v>453</v>
      </c>
      <c r="C57" s="574"/>
      <c r="D57" s="574"/>
      <c r="E57" s="574"/>
      <c r="F57" s="574"/>
      <c r="G57" s="574"/>
      <c r="H57" s="574"/>
      <c r="I57" s="507"/>
    </row>
    <row r="58" spans="1:12" ht="20.100000000000001" customHeight="1" thickBot="1">
      <c r="A58" s="492" t="s">
        <v>8</v>
      </c>
      <c r="B58" s="597" t="s">
        <v>404</v>
      </c>
      <c r="C58" s="598"/>
      <c r="D58" s="598"/>
      <c r="E58" s="598"/>
      <c r="F58" s="601" t="s">
        <v>370</v>
      </c>
      <c r="G58" s="602"/>
      <c r="H58" s="526"/>
      <c r="I58" s="23"/>
    </row>
    <row r="59" spans="1:12" ht="15.75" thickTop="1" thickBot="1">
      <c r="A59" s="509"/>
      <c r="B59" s="569" t="s">
        <v>419</v>
      </c>
      <c r="C59" s="569"/>
      <c r="D59" s="569"/>
      <c r="E59" s="569"/>
      <c r="F59" s="569"/>
      <c r="G59" s="570"/>
      <c r="H59" s="518">
        <f>SUM(H58:H58)</f>
        <v>0</v>
      </c>
      <c r="I59" s="23"/>
    </row>
    <row r="60" spans="1:12" ht="15" thickTop="1">
      <c r="A60" s="550"/>
      <c r="B60" s="577" t="s">
        <v>424</v>
      </c>
      <c r="C60" s="577"/>
      <c r="D60" s="577"/>
      <c r="E60" s="577"/>
      <c r="F60" s="577"/>
      <c r="G60" s="578"/>
      <c r="H60" s="512">
        <f>H59*(1+$F$148)</f>
        <v>0</v>
      </c>
      <c r="I60" s="23"/>
    </row>
    <row r="61" spans="1:12">
      <c r="A61" s="826" t="s">
        <v>449</v>
      </c>
      <c r="B61" s="824"/>
      <c r="C61" s="824"/>
      <c r="D61" s="824"/>
      <c r="E61" s="824"/>
      <c r="F61" s="824"/>
      <c r="G61" s="824"/>
      <c r="H61" s="825"/>
      <c r="I61" s="23"/>
    </row>
    <row r="62" spans="1:12" ht="16.5" customHeight="1">
      <c r="A62" s="503" t="s">
        <v>9</v>
      </c>
      <c r="B62" s="595" t="s">
        <v>442</v>
      </c>
      <c r="C62" s="595"/>
      <c r="D62" s="595"/>
      <c r="E62" s="595"/>
      <c r="F62" s="595"/>
      <c r="G62" s="595"/>
      <c r="H62" s="595"/>
      <c r="I62" s="23"/>
    </row>
    <row r="63" spans="1:12" ht="58.5" customHeight="1">
      <c r="A63" s="856" t="s">
        <v>18</v>
      </c>
      <c r="B63" s="568" t="s">
        <v>430</v>
      </c>
      <c r="C63" s="857"/>
      <c r="D63" s="857"/>
      <c r="E63" s="857"/>
      <c r="F63" s="858"/>
      <c r="G63" s="859" t="s">
        <v>402</v>
      </c>
      <c r="H63" s="860"/>
      <c r="J63" s="410" t="e">
        <f>#REF!*G63</f>
        <v>#REF!</v>
      </c>
      <c r="K63" s="410" t="e">
        <f>#REF!*G63</f>
        <v>#REF!</v>
      </c>
      <c r="L63" s="410" t="e">
        <f>#REF!*G63</f>
        <v>#REF!</v>
      </c>
    </row>
    <row r="64" spans="1:12" ht="82.5" customHeight="1">
      <c r="A64" s="856" t="s">
        <v>22</v>
      </c>
      <c r="B64" s="568" t="s">
        <v>412</v>
      </c>
      <c r="C64" s="857"/>
      <c r="D64" s="857"/>
      <c r="E64" s="857"/>
      <c r="F64" s="858"/>
      <c r="G64" s="859" t="s">
        <v>402</v>
      </c>
      <c r="H64" s="860"/>
      <c r="J64" s="410" t="e">
        <f>#REF!*G64</f>
        <v>#REF!</v>
      </c>
      <c r="K64" s="410" t="e">
        <f>#REF!*G64</f>
        <v>#REF!</v>
      </c>
      <c r="L64" s="410" t="e">
        <f>#REF!*G64</f>
        <v>#REF!</v>
      </c>
    </row>
    <row r="65" spans="1:12" ht="161.25" customHeight="1" thickBot="1">
      <c r="A65" s="832" t="s">
        <v>123</v>
      </c>
      <c r="B65" s="582" t="s">
        <v>437</v>
      </c>
      <c r="C65" s="582"/>
      <c r="D65" s="582"/>
      <c r="E65" s="582"/>
      <c r="F65" s="861"/>
      <c r="G65" s="862" t="s">
        <v>402</v>
      </c>
      <c r="H65" s="863"/>
      <c r="I65" s="23"/>
      <c r="J65" s="410" t="e">
        <f>#REF!*G65</f>
        <v>#REF!</v>
      </c>
      <c r="K65" s="410" t="e">
        <f>#REF!*G65</f>
        <v>#REF!</v>
      </c>
      <c r="L65" s="410" t="e">
        <f>#REF!*G65</f>
        <v>#REF!</v>
      </c>
    </row>
    <row r="66" spans="1:12" ht="15.75" customHeight="1" thickTop="1" thickBot="1">
      <c r="A66" s="543"/>
      <c r="B66" s="566" t="s">
        <v>512</v>
      </c>
      <c r="C66" s="566"/>
      <c r="D66" s="566"/>
      <c r="E66" s="566"/>
      <c r="F66" s="566"/>
      <c r="G66" s="567"/>
      <c r="H66" s="518">
        <f>SUM(H63:H65)</f>
        <v>0</v>
      </c>
      <c r="I66" s="23"/>
    </row>
    <row r="67" spans="1:12" ht="15.75" customHeight="1" thickTop="1">
      <c r="A67" s="542"/>
      <c r="B67" s="571" t="s">
        <v>513</v>
      </c>
      <c r="C67" s="571"/>
      <c r="D67" s="571"/>
      <c r="E67" s="571"/>
      <c r="F67" s="571"/>
      <c r="G67" s="572"/>
      <c r="H67" s="512">
        <f>H66*(1+$F$148)</f>
        <v>0</v>
      </c>
      <c r="I67" s="23"/>
    </row>
    <row r="68" spans="1:12" ht="16.5" customHeight="1">
      <c r="A68" s="504" t="s">
        <v>10</v>
      </c>
      <c r="B68" s="595" t="s">
        <v>511</v>
      </c>
      <c r="C68" s="595"/>
      <c r="D68" s="595"/>
      <c r="E68" s="595"/>
      <c r="F68" s="545" t="s">
        <v>407</v>
      </c>
      <c r="G68" s="545" t="s">
        <v>429</v>
      </c>
      <c r="H68" s="519"/>
      <c r="I68" s="23"/>
    </row>
    <row r="69" spans="1:12" ht="20.100000000000001" customHeight="1">
      <c r="A69" s="490" t="s">
        <v>17</v>
      </c>
      <c r="B69" s="594" t="s">
        <v>351</v>
      </c>
      <c r="C69" s="594"/>
      <c r="D69" s="594"/>
      <c r="E69" s="594"/>
      <c r="F69" s="591" t="s">
        <v>370</v>
      </c>
      <c r="G69" s="592"/>
      <c r="H69" s="520"/>
      <c r="I69" s="23"/>
    </row>
    <row r="70" spans="1:12" ht="48.75" customHeight="1">
      <c r="A70" s="490" t="s">
        <v>306</v>
      </c>
      <c r="B70" s="594" t="s">
        <v>348</v>
      </c>
      <c r="C70" s="594"/>
      <c r="D70" s="594"/>
      <c r="E70" s="594"/>
      <c r="F70" s="591" t="s">
        <v>370</v>
      </c>
      <c r="G70" s="592"/>
      <c r="H70" s="521"/>
      <c r="I70" s="23"/>
    </row>
    <row r="71" spans="1:12" ht="27" customHeight="1">
      <c r="A71" s="490" t="s">
        <v>307</v>
      </c>
      <c r="B71" s="596" t="s">
        <v>342</v>
      </c>
      <c r="C71" s="596"/>
      <c r="D71" s="596"/>
      <c r="E71" s="596"/>
      <c r="F71" s="591" t="s">
        <v>370</v>
      </c>
      <c r="G71" s="592"/>
      <c r="H71" s="521"/>
      <c r="I71" s="23"/>
    </row>
    <row r="72" spans="1:12" ht="50.25" customHeight="1">
      <c r="A72" s="490" t="s">
        <v>478</v>
      </c>
      <c r="B72" s="596" t="s">
        <v>343</v>
      </c>
      <c r="C72" s="596"/>
      <c r="D72" s="596"/>
      <c r="E72" s="596"/>
      <c r="F72" s="591" t="s">
        <v>370</v>
      </c>
      <c r="G72" s="592"/>
      <c r="H72" s="521"/>
      <c r="I72" s="23"/>
    </row>
    <row r="73" spans="1:12" ht="27" customHeight="1">
      <c r="A73" s="490" t="s">
        <v>479</v>
      </c>
      <c r="B73" s="594" t="s">
        <v>344</v>
      </c>
      <c r="C73" s="594"/>
      <c r="D73" s="594"/>
      <c r="E73" s="594"/>
      <c r="F73" s="489">
        <v>8</v>
      </c>
      <c r="G73" s="479"/>
      <c r="H73" s="522">
        <f>F73*G73</f>
        <v>0</v>
      </c>
      <c r="I73" s="23"/>
    </row>
    <row r="74" spans="1:12" ht="20.100000000000001" customHeight="1" thickBot="1">
      <c r="A74" s="492" t="s">
        <v>480</v>
      </c>
      <c r="B74" s="593" t="s">
        <v>403</v>
      </c>
      <c r="C74" s="593"/>
      <c r="D74" s="593"/>
      <c r="E74" s="593"/>
      <c r="F74" s="604" t="s">
        <v>370</v>
      </c>
      <c r="G74" s="605"/>
      <c r="H74" s="536"/>
      <c r="I74" s="23"/>
    </row>
    <row r="75" spans="1:12" ht="15.75" thickTop="1" thickBot="1">
      <c r="A75" s="493"/>
      <c r="B75" s="569" t="s">
        <v>420</v>
      </c>
      <c r="C75" s="569"/>
      <c r="D75" s="569"/>
      <c r="E75" s="569"/>
      <c r="F75" s="569"/>
      <c r="G75" s="570"/>
      <c r="H75" s="523">
        <f>SUM(H69:H74)</f>
        <v>0</v>
      </c>
      <c r="I75" s="23"/>
    </row>
    <row r="76" spans="1:12" ht="15" thickTop="1">
      <c r="A76" s="491"/>
      <c r="B76" s="577" t="s">
        <v>421</v>
      </c>
      <c r="C76" s="577"/>
      <c r="D76" s="577"/>
      <c r="E76" s="577"/>
      <c r="F76" s="577"/>
      <c r="G76" s="578"/>
      <c r="H76" s="512">
        <f>H75*(1+$F$148)</f>
        <v>0</v>
      </c>
      <c r="I76" s="23"/>
    </row>
    <row r="77" spans="1:12" s="508" customFormat="1" ht="22.5">
      <c r="A77" s="504" t="s">
        <v>36</v>
      </c>
      <c r="B77" s="573" t="s">
        <v>451</v>
      </c>
      <c r="C77" s="574"/>
      <c r="D77" s="574"/>
      <c r="E77" s="574"/>
      <c r="F77" s="545" t="s">
        <v>407</v>
      </c>
      <c r="G77" s="545" t="s">
        <v>410</v>
      </c>
      <c r="H77" s="524"/>
      <c r="I77" s="507"/>
    </row>
    <row r="78" spans="1:12" ht="16.5" customHeight="1">
      <c r="A78" s="496" t="s">
        <v>37</v>
      </c>
      <c r="B78" s="563" t="s">
        <v>380</v>
      </c>
      <c r="C78" s="563"/>
      <c r="D78" s="563"/>
      <c r="E78" s="563"/>
      <c r="F78" s="563"/>
      <c r="G78" s="563"/>
      <c r="H78" s="517"/>
      <c r="I78" s="23"/>
    </row>
    <row r="79" spans="1:12" ht="41.25" customHeight="1">
      <c r="A79" s="490" t="s">
        <v>481</v>
      </c>
      <c r="B79" s="568" t="s">
        <v>381</v>
      </c>
      <c r="C79" s="568"/>
      <c r="D79" s="568"/>
      <c r="E79" s="568"/>
      <c r="F79" s="546">
        <v>2</v>
      </c>
      <c r="G79" s="510"/>
      <c r="H79" s="525">
        <f>F79*G79</f>
        <v>0</v>
      </c>
      <c r="I79" s="23"/>
    </row>
    <row r="80" spans="1:12" ht="36" customHeight="1">
      <c r="A80" s="490" t="s">
        <v>482</v>
      </c>
      <c r="B80" s="568" t="s">
        <v>446</v>
      </c>
      <c r="C80" s="568"/>
      <c r="D80" s="568"/>
      <c r="E80" s="568"/>
      <c r="F80" s="546">
        <v>5</v>
      </c>
      <c r="G80" s="547"/>
      <c r="H80" s="525">
        <f t="shared" ref="H80:H83" si="5">F80*G80</f>
        <v>0</v>
      </c>
      <c r="I80" s="23"/>
    </row>
    <row r="81" spans="1:9" ht="36" customHeight="1">
      <c r="A81" s="490" t="s">
        <v>483</v>
      </c>
      <c r="B81" s="568" t="s">
        <v>438</v>
      </c>
      <c r="C81" s="568"/>
      <c r="D81" s="568"/>
      <c r="E81" s="568"/>
      <c r="F81" s="548">
        <v>50</v>
      </c>
      <c r="G81" s="549"/>
      <c r="H81" s="525">
        <f>F81*G81</f>
        <v>0</v>
      </c>
      <c r="I81" s="23"/>
    </row>
    <row r="82" spans="1:9" ht="60" customHeight="1">
      <c r="A82" s="490" t="s">
        <v>484</v>
      </c>
      <c r="B82" s="568" t="s">
        <v>445</v>
      </c>
      <c r="C82" s="568"/>
      <c r="D82" s="568"/>
      <c r="E82" s="568"/>
      <c r="F82" s="544">
        <v>3</v>
      </c>
      <c r="G82" s="540"/>
      <c r="H82" s="525">
        <f>F82*G82</f>
        <v>0</v>
      </c>
      <c r="I82" s="23"/>
    </row>
    <row r="83" spans="1:9" ht="29.25" customHeight="1">
      <c r="A83" s="490" t="s">
        <v>485</v>
      </c>
      <c r="B83" s="568" t="s">
        <v>382</v>
      </c>
      <c r="C83" s="568"/>
      <c r="D83" s="568"/>
      <c r="E83" s="568"/>
      <c r="F83" s="546">
        <v>3</v>
      </c>
      <c r="G83" s="510"/>
      <c r="H83" s="525">
        <f t="shared" si="5"/>
        <v>0</v>
      </c>
      <c r="I83" s="23"/>
    </row>
    <row r="84" spans="1:9" ht="16.5" customHeight="1">
      <c r="A84" s="496" t="s">
        <v>79</v>
      </c>
      <c r="B84" s="563" t="s">
        <v>413</v>
      </c>
      <c r="C84" s="563"/>
      <c r="D84" s="563"/>
      <c r="E84" s="563"/>
      <c r="F84" s="563"/>
      <c r="G84" s="563"/>
      <c r="H84" s="517"/>
      <c r="I84" s="23"/>
    </row>
    <row r="85" spans="1:9" ht="63" customHeight="1">
      <c r="A85" s="490" t="s">
        <v>486</v>
      </c>
      <c r="B85" s="568" t="s">
        <v>383</v>
      </c>
      <c r="C85" s="568"/>
      <c r="D85" s="568"/>
      <c r="E85" s="568"/>
      <c r="F85" s="546">
        <v>5</v>
      </c>
      <c r="G85" s="510"/>
      <c r="H85" s="525">
        <f>F85*G85</f>
        <v>0</v>
      </c>
      <c r="I85" s="23"/>
    </row>
    <row r="86" spans="1:9" ht="236.25" customHeight="1">
      <c r="A86" s="490" t="s">
        <v>487</v>
      </c>
      <c r="B86" s="568" t="s">
        <v>384</v>
      </c>
      <c r="C86" s="568"/>
      <c r="D86" s="568"/>
      <c r="E86" s="568"/>
      <c r="F86" s="541">
        <v>30</v>
      </c>
      <c r="G86" s="511"/>
      <c r="H86" s="525">
        <f t="shared" ref="H86:H88" si="6">F86*G86</f>
        <v>0</v>
      </c>
      <c r="I86" s="23"/>
    </row>
    <row r="87" spans="1:9" ht="67.5" customHeight="1">
      <c r="A87" s="490" t="s">
        <v>488</v>
      </c>
      <c r="B87" s="568" t="s">
        <v>408</v>
      </c>
      <c r="C87" s="568"/>
      <c r="D87" s="568"/>
      <c r="E87" s="568"/>
      <c r="F87" s="546">
        <v>5</v>
      </c>
      <c r="G87" s="510"/>
      <c r="H87" s="525">
        <f t="shared" si="6"/>
        <v>0</v>
      </c>
      <c r="I87" s="23"/>
    </row>
    <row r="88" spans="1:9" ht="43.5" customHeight="1">
      <c r="A88" s="490" t="s">
        <v>489</v>
      </c>
      <c r="B88" s="568" t="s">
        <v>385</v>
      </c>
      <c r="C88" s="568"/>
      <c r="D88" s="568"/>
      <c r="E88" s="568"/>
      <c r="F88" s="546">
        <v>5</v>
      </c>
      <c r="G88" s="510"/>
      <c r="H88" s="525">
        <f t="shared" si="6"/>
        <v>0</v>
      </c>
      <c r="I88" s="23"/>
    </row>
    <row r="89" spans="1:9" ht="16.5" customHeight="1">
      <c r="A89" s="496" t="s">
        <v>80</v>
      </c>
      <c r="B89" s="563" t="s">
        <v>386</v>
      </c>
      <c r="C89" s="563"/>
      <c r="D89" s="563"/>
      <c r="E89" s="563"/>
      <c r="F89" s="563"/>
      <c r="G89" s="563"/>
      <c r="H89" s="517"/>
      <c r="I89" s="23"/>
    </row>
    <row r="90" spans="1:9" ht="29.25" customHeight="1">
      <c r="A90" s="490" t="s">
        <v>490</v>
      </c>
      <c r="B90" s="568" t="s">
        <v>387</v>
      </c>
      <c r="C90" s="568"/>
      <c r="D90" s="568"/>
      <c r="E90" s="568"/>
      <c r="F90" s="546">
        <v>5</v>
      </c>
      <c r="G90" s="510"/>
      <c r="H90" s="525">
        <f>G90*F90</f>
        <v>0</v>
      </c>
      <c r="I90" s="23"/>
    </row>
    <row r="91" spans="1:9" ht="36.75" customHeight="1">
      <c r="A91" s="490" t="s">
        <v>491</v>
      </c>
      <c r="B91" s="568" t="s">
        <v>388</v>
      </c>
      <c r="C91" s="568"/>
      <c r="D91" s="568"/>
      <c r="E91" s="568"/>
      <c r="F91" s="546">
        <v>3</v>
      </c>
      <c r="G91" s="510"/>
      <c r="H91" s="525">
        <f t="shared" ref="H91:H97" si="7">G91*F91</f>
        <v>0</v>
      </c>
      <c r="I91" s="23"/>
    </row>
    <row r="92" spans="1:9" ht="29.25" customHeight="1">
      <c r="A92" s="490" t="s">
        <v>492</v>
      </c>
      <c r="B92" s="568" t="s">
        <v>389</v>
      </c>
      <c r="C92" s="568"/>
      <c r="D92" s="568"/>
      <c r="E92" s="568"/>
      <c r="F92" s="546">
        <v>3</v>
      </c>
      <c r="G92" s="510"/>
      <c r="H92" s="525">
        <f t="shared" si="7"/>
        <v>0</v>
      </c>
      <c r="I92" s="23"/>
    </row>
    <row r="93" spans="1:9" ht="29.25" customHeight="1">
      <c r="A93" s="490" t="s">
        <v>493</v>
      </c>
      <c r="B93" s="568" t="s">
        <v>390</v>
      </c>
      <c r="C93" s="568"/>
      <c r="D93" s="568"/>
      <c r="E93" s="568"/>
      <c r="F93" s="546">
        <v>3</v>
      </c>
      <c r="G93" s="510"/>
      <c r="H93" s="525">
        <f t="shared" si="7"/>
        <v>0</v>
      </c>
      <c r="I93" s="23"/>
    </row>
    <row r="94" spans="1:9" ht="29.25" customHeight="1">
      <c r="A94" s="490" t="s">
        <v>494</v>
      </c>
      <c r="B94" s="568" t="s">
        <v>391</v>
      </c>
      <c r="C94" s="568"/>
      <c r="D94" s="568"/>
      <c r="E94" s="568"/>
      <c r="F94" s="546">
        <v>3</v>
      </c>
      <c r="G94" s="510"/>
      <c r="H94" s="525">
        <f t="shared" si="7"/>
        <v>0</v>
      </c>
      <c r="I94" s="23"/>
    </row>
    <row r="95" spans="1:9" ht="29.25" customHeight="1">
      <c r="A95" s="490" t="s">
        <v>495</v>
      </c>
      <c r="B95" s="568" t="s">
        <v>392</v>
      </c>
      <c r="C95" s="568"/>
      <c r="D95" s="568"/>
      <c r="E95" s="568"/>
      <c r="F95" s="546">
        <v>3</v>
      </c>
      <c r="G95" s="510"/>
      <c r="H95" s="525">
        <f t="shared" si="7"/>
        <v>0</v>
      </c>
      <c r="I95" s="23"/>
    </row>
    <row r="96" spans="1:9" ht="20.100000000000001" customHeight="1">
      <c r="A96" s="490" t="s">
        <v>496</v>
      </c>
      <c r="B96" s="568" t="s">
        <v>393</v>
      </c>
      <c r="C96" s="568"/>
      <c r="D96" s="568"/>
      <c r="E96" s="568"/>
      <c r="F96" s="546">
        <v>1</v>
      </c>
      <c r="G96" s="510"/>
      <c r="H96" s="525">
        <f t="shared" si="7"/>
        <v>0</v>
      </c>
      <c r="I96" s="23"/>
    </row>
    <row r="97" spans="1:9" ht="29.25" customHeight="1">
      <c r="A97" s="490" t="s">
        <v>497</v>
      </c>
      <c r="B97" s="568" t="s">
        <v>394</v>
      </c>
      <c r="C97" s="568"/>
      <c r="D97" s="568"/>
      <c r="E97" s="568"/>
      <c r="F97" s="546">
        <v>4</v>
      </c>
      <c r="G97" s="510"/>
      <c r="H97" s="525">
        <f t="shared" si="7"/>
        <v>0</v>
      </c>
      <c r="I97" s="23"/>
    </row>
    <row r="98" spans="1:9" ht="16.5" customHeight="1">
      <c r="A98" s="496" t="s">
        <v>308</v>
      </c>
      <c r="B98" s="563" t="s">
        <v>395</v>
      </c>
      <c r="C98" s="563"/>
      <c r="D98" s="563"/>
      <c r="E98" s="563"/>
      <c r="F98" s="563"/>
      <c r="G98" s="563"/>
      <c r="H98" s="517"/>
      <c r="I98" s="23"/>
    </row>
    <row r="99" spans="1:9" ht="66.75" customHeight="1">
      <c r="A99" s="490" t="s">
        <v>498</v>
      </c>
      <c r="B99" s="568" t="s">
        <v>396</v>
      </c>
      <c r="C99" s="568"/>
      <c r="D99" s="568"/>
      <c r="E99" s="568"/>
      <c r="F99" s="546">
        <v>8</v>
      </c>
      <c r="G99" s="510"/>
      <c r="H99" s="525">
        <f>F99*G99</f>
        <v>0</v>
      </c>
      <c r="I99" s="23"/>
    </row>
    <row r="100" spans="1:9" ht="52.5" customHeight="1">
      <c r="A100" s="490" t="s">
        <v>499</v>
      </c>
      <c r="B100" s="568" t="s">
        <v>397</v>
      </c>
      <c r="C100" s="568"/>
      <c r="D100" s="568"/>
      <c r="E100" s="568"/>
      <c r="F100" s="541">
        <v>5</v>
      </c>
      <c r="G100" s="511"/>
      <c r="H100" s="525">
        <f t="shared" ref="H100:H101" si="8">F100*G100</f>
        <v>0</v>
      </c>
      <c r="I100" s="23"/>
    </row>
    <row r="101" spans="1:9" ht="49.5" customHeight="1" thickBot="1">
      <c r="A101" s="492" t="s">
        <v>500</v>
      </c>
      <c r="B101" s="582" t="s">
        <v>398</v>
      </c>
      <c r="C101" s="582"/>
      <c r="D101" s="582"/>
      <c r="E101" s="582"/>
      <c r="F101" s="541">
        <v>3</v>
      </c>
      <c r="G101" s="511"/>
      <c r="H101" s="525">
        <f t="shared" si="8"/>
        <v>0</v>
      </c>
      <c r="I101" s="23"/>
    </row>
    <row r="102" spans="1:9" ht="15.75" thickTop="1" thickBot="1">
      <c r="A102" s="509"/>
      <c r="B102" s="569" t="s">
        <v>422</v>
      </c>
      <c r="C102" s="569"/>
      <c r="D102" s="569"/>
      <c r="E102" s="569"/>
      <c r="F102" s="569"/>
      <c r="G102" s="570"/>
      <c r="H102" s="518">
        <f>SUM(H79:H101)</f>
        <v>0</v>
      </c>
      <c r="I102" s="23"/>
    </row>
    <row r="103" spans="1:9" ht="15" thickTop="1">
      <c r="A103" s="491"/>
      <c r="B103" s="577" t="s">
        <v>423</v>
      </c>
      <c r="C103" s="577"/>
      <c r="D103" s="577"/>
      <c r="E103" s="577"/>
      <c r="F103" s="577"/>
      <c r="G103" s="578"/>
      <c r="H103" s="512">
        <f>H102*(1+$F$148)</f>
        <v>0</v>
      </c>
      <c r="I103" s="23"/>
    </row>
    <row r="104" spans="1:9" s="508" customFormat="1" ht="16.5" customHeight="1">
      <c r="A104" s="504" t="s">
        <v>38</v>
      </c>
      <c r="B104" s="506" t="s">
        <v>444</v>
      </c>
      <c r="C104" s="506"/>
      <c r="D104" s="506"/>
      <c r="E104" s="506"/>
      <c r="F104" s="505"/>
      <c r="G104" s="505"/>
      <c r="H104" s="524"/>
      <c r="I104" s="507"/>
    </row>
    <row r="105" spans="1:9" ht="24.75" customHeight="1">
      <c r="A105" s="864" t="s">
        <v>39</v>
      </c>
      <c r="B105" s="568" t="s">
        <v>399</v>
      </c>
      <c r="C105" s="568"/>
      <c r="D105" s="568"/>
      <c r="E105" s="568"/>
      <c r="F105" s="865" t="s">
        <v>370</v>
      </c>
      <c r="G105" s="866"/>
      <c r="H105" s="860"/>
      <c r="I105" s="23"/>
    </row>
    <row r="106" spans="1:9" ht="20.100000000000001" customHeight="1">
      <c r="A106" s="864" t="s">
        <v>84</v>
      </c>
      <c r="B106" s="568" t="s">
        <v>400</v>
      </c>
      <c r="C106" s="568"/>
      <c r="D106" s="568"/>
      <c r="E106" s="568"/>
      <c r="F106" s="865" t="s">
        <v>370</v>
      </c>
      <c r="G106" s="866"/>
      <c r="H106" s="860"/>
      <c r="I106" s="23"/>
    </row>
    <row r="107" spans="1:9" ht="24.75" customHeight="1">
      <c r="A107" s="864" t="s">
        <v>86</v>
      </c>
      <c r="B107" s="568" t="s">
        <v>401</v>
      </c>
      <c r="C107" s="568"/>
      <c r="D107" s="568"/>
      <c r="E107" s="568"/>
      <c r="F107" s="867">
        <v>4</v>
      </c>
      <c r="G107" s="510"/>
      <c r="H107" s="868">
        <f>F107*G107</f>
        <v>0</v>
      </c>
      <c r="I107" s="23"/>
    </row>
    <row r="108" spans="1:9" ht="22.5" customHeight="1" thickBot="1">
      <c r="A108" s="869" t="s">
        <v>88</v>
      </c>
      <c r="B108" s="582" t="s">
        <v>433</v>
      </c>
      <c r="C108" s="582"/>
      <c r="D108" s="582"/>
      <c r="E108" s="582"/>
      <c r="F108" s="870" t="s">
        <v>370</v>
      </c>
      <c r="G108" s="871"/>
      <c r="H108" s="863"/>
      <c r="I108" s="23"/>
    </row>
    <row r="109" spans="1:9" ht="14.25" customHeight="1" thickTop="1" thickBot="1">
      <c r="A109" s="487"/>
      <c r="B109" s="579" t="s">
        <v>434</v>
      </c>
      <c r="C109" s="580"/>
      <c r="D109" s="580"/>
      <c r="E109" s="580"/>
      <c r="F109" s="580"/>
      <c r="G109" s="581"/>
      <c r="H109" s="518">
        <f>SUM(H105:H108)</f>
        <v>0</v>
      </c>
      <c r="I109" s="23"/>
    </row>
    <row r="110" spans="1:9" ht="14.25" customHeight="1" thickTop="1">
      <c r="A110" s="488"/>
      <c r="B110" s="577" t="s">
        <v>435</v>
      </c>
      <c r="C110" s="577"/>
      <c r="D110" s="577"/>
      <c r="E110" s="577"/>
      <c r="F110" s="577"/>
      <c r="G110" s="578"/>
      <c r="H110" s="512">
        <f>H109*(1+$F$148)</f>
        <v>0</v>
      </c>
      <c r="I110" s="23"/>
    </row>
    <row r="111" spans="1:9" s="508" customFormat="1" ht="16.5" customHeight="1">
      <c r="A111" s="504" t="s">
        <v>41</v>
      </c>
      <c r="B111" s="573" t="s">
        <v>452</v>
      </c>
      <c r="C111" s="574"/>
      <c r="D111" s="574"/>
      <c r="E111" s="574"/>
      <c r="F111" s="574"/>
      <c r="G111" s="574"/>
      <c r="H111" s="574"/>
      <c r="I111" s="507"/>
    </row>
    <row r="112" spans="1:9" ht="20.100000000000001" customHeight="1" thickBot="1">
      <c r="A112" s="492" t="s">
        <v>361</v>
      </c>
      <c r="B112" s="597" t="s">
        <v>404</v>
      </c>
      <c r="C112" s="598"/>
      <c r="D112" s="598"/>
      <c r="E112" s="598"/>
      <c r="F112" s="601" t="s">
        <v>370</v>
      </c>
      <c r="G112" s="602"/>
      <c r="H112" s="526"/>
      <c r="I112" s="23"/>
    </row>
    <row r="113" spans="1:9" ht="15.75" thickTop="1" thickBot="1">
      <c r="A113" s="509"/>
      <c r="B113" s="569" t="s">
        <v>419</v>
      </c>
      <c r="C113" s="569"/>
      <c r="D113" s="569"/>
      <c r="E113" s="569"/>
      <c r="F113" s="569"/>
      <c r="G113" s="570"/>
      <c r="H113" s="518">
        <f>SUM(H112:H112)</f>
        <v>0</v>
      </c>
      <c r="I113" s="23"/>
    </row>
    <row r="114" spans="1:9" ht="15" thickTop="1">
      <c r="A114" s="494"/>
      <c r="B114" s="577" t="s">
        <v>424</v>
      </c>
      <c r="C114" s="577"/>
      <c r="D114" s="577"/>
      <c r="E114" s="577"/>
      <c r="F114" s="577"/>
      <c r="G114" s="578"/>
      <c r="H114" s="512">
        <f>H113*(1+$F$148)</f>
        <v>0</v>
      </c>
      <c r="I114" s="23"/>
    </row>
    <row r="115" spans="1:9">
      <c r="A115" s="826" t="s">
        <v>454</v>
      </c>
      <c r="B115" s="824"/>
      <c r="C115" s="824"/>
      <c r="D115" s="824"/>
      <c r="E115" s="824"/>
      <c r="F115" s="824"/>
      <c r="G115" s="824"/>
      <c r="H115" s="825"/>
      <c r="I115" s="23"/>
    </row>
    <row r="116" spans="1:9" s="508" customFormat="1" ht="16.5" customHeight="1">
      <c r="A116" s="504" t="s">
        <v>366</v>
      </c>
      <c r="B116" s="506" t="s">
        <v>440</v>
      </c>
      <c r="C116" s="506"/>
      <c r="D116" s="506"/>
      <c r="E116" s="506"/>
      <c r="F116" s="505"/>
      <c r="G116" s="505"/>
      <c r="H116" s="524"/>
      <c r="I116" s="507"/>
    </row>
    <row r="117" spans="1:9" s="831" customFormat="1" ht="14.25" customHeight="1">
      <c r="A117" s="827" t="s">
        <v>501</v>
      </c>
      <c r="B117" s="828" t="s">
        <v>356</v>
      </c>
      <c r="C117" s="828"/>
      <c r="D117" s="828"/>
      <c r="E117" s="828"/>
      <c r="F117" s="828"/>
      <c r="G117" s="828"/>
      <c r="H117" s="829">
        <f>G118*G119</f>
        <v>0</v>
      </c>
      <c r="I117" s="830"/>
    </row>
    <row r="118" spans="1:9" ht="14.25" customHeight="1">
      <c r="A118" s="485"/>
      <c r="B118" s="564" t="s">
        <v>409</v>
      </c>
      <c r="C118" s="564"/>
      <c r="D118" s="564"/>
      <c r="E118" s="564"/>
      <c r="F118" s="565"/>
      <c r="G118" s="483">
        <v>5</v>
      </c>
      <c r="H118" s="497"/>
      <c r="I118" s="23"/>
    </row>
    <row r="119" spans="1:9" ht="14.25" customHeight="1">
      <c r="A119" s="499"/>
      <c r="B119" s="583" t="s">
        <v>410</v>
      </c>
      <c r="C119" s="583"/>
      <c r="D119" s="583"/>
      <c r="E119" s="583"/>
      <c r="F119" s="584"/>
      <c r="G119" s="537"/>
      <c r="H119" s="498"/>
      <c r="I119" s="23"/>
    </row>
    <row r="120" spans="1:9" s="831" customFormat="1" ht="14.25" customHeight="1">
      <c r="A120" s="827" t="s">
        <v>502</v>
      </c>
      <c r="B120" s="828" t="s">
        <v>357</v>
      </c>
      <c r="C120" s="828"/>
      <c r="D120" s="828"/>
      <c r="E120" s="828"/>
      <c r="F120" s="828"/>
      <c r="G120" s="828"/>
      <c r="H120" s="829">
        <f>G121*G122</f>
        <v>0</v>
      </c>
      <c r="I120" s="830"/>
    </row>
    <row r="121" spans="1:9" ht="14.25" customHeight="1">
      <c r="A121" s="485"/>
      <c r="B121" s="564" t="s">
        <v>409</v>
      </c>
      <c r="C121" s="564"/>
      <c r="D121" s="564"/>
      <c r="E121" s="564"/>
      <c r="F121" s="565"/>
      <c r="G121" s="483">
        <v>10</v>
      </c>
      <c r="H121" s="497"/>
      <c r="I121" s="23"/>
    </row>
    <row r="122" spans="1:9" ht="14.25" customHeight="1">
      <c r="A122" s="499"/>
      <c r="B122" s="583" t="s">
        <v>410</v>
      </c>
      <c r="C122" s="583"/>
      <c r="D122" s="583"/>
      <c r="E122" s="583"/>
      <c r="F122" s="584"/>
      <c r="G122" s="538"/>
      <c r="H122" s="498"/>
      <c r="I122" s="23"/>
    </row>
    <row r="123" spans="1:9" s="831" customFormat="1" ht="14.25" customHeight="1">
      <c r="A123" s="827" t="s">
        <v>503</v>
      </c>
      <c r="B123" s="828" t="s">
        <v>411</v>
      </c>
      <c r="C123" s="828"/>
      <c r="D123" s="828"/>
      <c r="E123" s="828"/>
      <c r="F123" s="828"/>
      <c r="G123" s="828"/>
      <c r="H123" s="829">
        <f>G124*G125</f>
        <v>0</v>
      </c>
      <c r="I123" s="830"/>
    </row>
    <row r="124" spans="1:9" ht="14.25" customHeight="1">
      <c r="A124" s="485"/>
      <c r="B124" s="564" t="s">
        <v>409</v>
      </c>
      <c r="C124" s="564"/>
      <c r="D124" s="564"/>
      <c r="E124" s="564"/>
      <c r="F124" s="565"/>
      <c r="G124" s="483">
        <v>10</v>
      </c>
      <c r="H124" s="497"/>
      <c r="I124" s="23"/>
    </row>
    <row r="125" spans="1:9" ht="14.25" customHeight="1">
      <c r="A125" s="499"/>
      <c r="B125" s="583" t="s">
        <v>410</v>
      </c>
      <c r="C125" s="583"/>
      <c r="D125" s="583"/>
      <c r="E125" s="583"/>
      <c r="F125" s="584"/>
      <c r="G125" s="538"/>
      <c r="H125" s="498"/>
      <c r="I125" s="23"/>
    </row>
    <row r="126" spans="1:9" s="831" customFormat="1" ht="14.25" customHeight="1">
      <c r="A126" s="827" t="s">
        <v>504</v>
      </c>
      <c r="B126" s="828" t="s">
        <v>89</v>
      </c>
      <c r="C126" s="828"/>
      <c r="D126" s="828"/>
      <c r="E126" s="828"/>
      <c r="F126" s="828"/>
      <c r="G126" s="828"/>
      <c r="H126" s="829">
        <f>G127*G128</f>
        <v>0</v>
      </c>
      <c r="I126" s="830"/>
    </row>
    <row r="127" spans="1:9" ht="14.25" customHeight="1">
      <c r="A127" s="485"/>
      <c r="B127" s="564" t="s">
        <v>409</v>
      </c>
      <c r="C127" s="564"/>
      <c r="D127" s="564"/>
      <c r="E127" s="564"/>
      <c r="F127" s="565"/>
      <c r="G127" s="483">
        <v>10</v>
      </c>
      <c r="H127" s="497"/>
      <c r="I127" s="23"/>
    </row>
    <row r="128" spans="1:9" ht="14.25" customHeight="1">
      <c r="A128" s="499"/>
      <c r="B128" s="583" t="s">
        <v>410</v>
      </c>
      <c r="C128" s="583"/>
      <c r="D128" s="583"/>
      <c r="E128" s="583"/>
      <c r="F128" s="584"/>
      <c r="G128" s="538"/>
      <c r="H128" s="498"/>
      <c r="I128" s="23"/>
    </row>
    <row r="129" spans="1:13" s="831" customFormat="1" ht="14.25" customHeight="1">
      <c r="A129" s="827" t="s">
        <v>505</v>
      </c>
      <c r="B129" s="828" t="s">
        <v>91</v>
      </c>
      <c r="C129" s="828"/>
      <c r="D129" s="828"/>
      <c r="E129" s="828"/>
      <c r="F129" s="828"/>
      <c r="G129" s="828"/>
      <c r="H129" s="829">
        <f>G130*G131</f>
        <v>0</v>
      </c>
      <c r="I129" s="830"/>
    </row>
    <row r="130" spans="1:13" ht="14.25" customHeight="1">
      <c r="A130" s="485"/>
      <c r="B130" s="564" t="s">
        <v>409</v>
      </c>
      <c r="C130" s="564"/>
      <c r="D130" s="564"/>
      <c r="E130" s="564"/>
      <c r="F130" s="565"/>
      <c r="G130" s="483">
        <v>10</v>
      </c>
      <c r="H130" s="497"/>
      <c r="I130" s="23"/>
    </row>
    <row r="131" spans="1:13" ht="14.25" customHeight="1" thickBot="1">
      <c r="A131" s="486"/>
      <c r="B131" s="585" t="s">
        <v>410</v>
      </c>
      <c r="C131" s="585"/>
      <c r="D131" s="585"/>
      <c r="E131" s="585"/>
      <c r="F131" s="586"/>
      <c r="G131" s="539"/>
      <c r="H131" s="527"/>
      <c r="I131" s="23"/>
    </row>
    <row r="132" spans="1:13" ht="14.25" customHeight="1" thickTop="1" thickBot="1">
      <c r="A132" s="535"/>
      <c r="B132" s="587" t="s">
        <v>415</v>
      </c>
      <c r="C132" s="587"/>
      <c r="D132" s="587"/>
      <c r="E132" s="587"/>
      <c r="F132" s="587"/>
      <c r="G132" s="588"/>
      <c r="H132" s="528">
        <f>H126+H123+H120+H117+H129</f>
        <v>0</v>
      </c>
      <c r="I132" s="23"/>
    </row>
    <row r="133" spans="1:13" ht="15" thickTop="1">
      <c r="A133" s="494"/>
      <c r="B133" s="577" t="s">
        <v>414</v>
      </c>
      <c r="C133" s="577"/>
      <c r="D133" s="577"/>
      <c r="E133" s="577"/>
      <c r="F133" s="577"/>
      <c r="G133" s="578"/>
      <c r="H133" s="512">
        <f>H132*(1+$F$148)</f>
        <v>0</v>
      </c>
      <c r="I133" s="23"/>
    </row>
    <row r="134" spans="1:13">
      <c r="A134" s="826" t="s">
        <v>11</v>
      </c>
      <c r="B134" s="824"/>
      <c r="C134" s="824"/>
      <c r="D134" s="824"/>
      <c r="E134" s="824"/>
      <c r="F134" s="824"/>
      <c r="G134" s="824"/>
      <c r="H134" s="825"/>
      <c r="I134" s="23"/>
    </row>
    <row r="135" spans="1:13" ht="27" customHeight="1">
      <c r="A135" s="500"/>
      <c r="B135" s="589" t="str">
        <f>B11</f>
        <v>Zwischensumme Grundleistungen "Geotechnik"</v>
      </c>
      <c r="C135" s="589"/>
      <c r="D135" s="589"/>
      <c r="E135" s="590"/>
      <c r="F135" s="599" t="s">
        <v>405</v>
      </c>
      <c r="G135" s="600"/>
      <c r="H135" s="529">
        <f>H11</f>
        <v>0</v>
      </c>
      <c r="I135" s="23"/>
    </row>
    <row r="136" spans="1:13" ht="27" customHeight="1">
      <c r="A136" s="501"/>
      <c r="B136" s="555" t="str">
        <f>B20</f>
        <v>Zwischensumme Besondere Leistungen "Geotechnik"</v>
      </c>
      <c r="C136" s="555"/>
      <c r="D136" s="555"/>
      <c r="E136" s="556"/>
      <c r="F136" s="553" t="s">
        <v>406</v>
      </c>
      <c r="G136" s="554"/>
      <c r="H136" s="530">
        <f>H20</f>
        <v>0</v>
      </c>
      <c r="I136" s="23"/>
      <c r="M136" s="413"/>
    </row>
    <row r="137" spans="1:13" ht="27" customHeight="1">
      <c r="A137" s="501"/>
      <c r="B137" s="555" t="str">
        <f>B47</f>
        <v>Zwischensumme Zusätzliche Leistungen "Felduntersuchungen"</v>
      </c>
      <c r="C137" s="555"/>
      <c r="D137" s="555"/>
      <c r="E137" s="556"/>
      <c r="F137" s="553" t="s">
        <v>378</v>
      </c>
      <c r="G137" s="554"/>
      <c r="H137" s="530">
        <f>H47</f>
        <v>0</v>
      </c>
      <c r="I137" s="23"/>
      <c r="M137" s="413"/>
    </row>
    <row r="138" spans="1:13" ht="27" customHeight="1">
      <c r="A138" s="501"/>
      <c r="B138" s="555" t="str">
        <f>B55</f>
        <v>Zwischensumme Grundleistungen - "Archäologische Untersuchungen"</v>
      </c>
      <c r="C138" s="555"/>
      <c r="D138" s="555"/>
      <c r="E138" s="556"/>
      <c r="F138" s="553" t="s">
        <v>379</v>
      </c>
      <c r="G138" s="554"/>
      <c r="H138" s="532">
        <f>H55</f>
        <v>0</v>
      </c>
      <c r="I138" s="23"/>
      <c r="M138" s="413"/>
    </row>
    <row r="139" spans="1:13" ht="27" customHeight="1" thickBot="1">
      <c r="A139" s="502"/>
      <c r="B139" s="559" t="str">
        <f>B59</f>
        <v>Zwischensumme Besondere Leistungen "Archäologische Untersuchungen"</v>
      </c>
      <c r="C139" s="559"/>
      <c r="D139" s="559"/>
      <c r="E139" s="560"/>
      <c r="F139" s="836" t="s">
        <v>30</v>
      </c>
      <c r="G139" s="837"/>
      <c r="H139" s="838">
        <f>H59</f>
        <v>0</v>
      </c>
      <c r="I139" s="23"/>
      <c r="M139" s="413"/>
    </row>
    <row r="140" spans="1:13" s="834" customFormat="1" ht="15.75" thickTop="1">
      <c r="A140" s="846"/>
      <c r="B140" s="847" t="s">
        <v>509</v>
      </c>
      <c r="C140" s="847"/>
      <c r="D140" s="847"/>
      <c r="E140" s="848"/>
      <c r="F140" s="850"/>
      <c r="G140" s="851"/>
      <c r="H140" s="849">
        <f>SUM(H135:H139)</f>
        <v>0</v>
      </c>
      <c r="I140" s="833"/>
      <c r="M140" s="835"/>
    </row>
    <row r="141" spans="1:13" ht="27" customHeight="1">
      <c r="A141" s="839"/>
      <c r="B141" s="841" t="str">
        <f>B66</f>
        <v>Zwischensumme Grundleistungen "Geotechnik"</v>
      </c>
      <c r="C141" s="841"/>
      <c r="D141" s="841"/>
      <c r="E141" s="842"/>
      <c r="F141" s="843" t="s">
        <v>16</v>
      </c>
      <c r="G141" s="844"/>
      <c r="H141" s="845">
        <f>H66</f>
        <v>0</v>
      </c>
      <c r="I141" s="23"/>
      <c r="M141" s="413"/>
    </row>
    <row r="142" spans="1:13" ht="27" customHeight="1">
      <c r="A142" s="501"/>
      <c r="B142" s="555" t="str">
        <f>B75</f>
        <v>Zwischensumme Besondere Leistungen "Geotechnik"</v>
      </c>
      <c r="C142" s="555"/>
      <c r="D142" s="555"/>
      <c r="E142" s="556"/>
      <c r="F142" s="553" t="s">
        <v>40</v>
      </c>
      <c r="G142" s="554"/>
      <c r="H142" s="530">
        <f>H75</f>
        <v>0</v>
      </c>
      <c r="I142" s="23"/>
      <c r="M142" s="413"/>
    </row>
    <row r="143" spans="1:13" ht="27" customHeight="1">
      <c r="A143" s="501"/>
      <c r="B143" s="555" t="str">
        <f>B102</f>
        <v>Zwischensumme Zusätzliche Leistungen "Felduntersuchungen"</v>
      </c>
      <c r="C143" s="555"/>
      <c r="D143" s="555"/>
      <c r="E143" s="556"/>
      <c r="F143" s="553" t="s">
        <v>367</v>
      </c>
      <c r="G143" s="554"/>
      <c r="H143" s="530">
        <f>H102</f>
        <v>0</v>
      </c>
      <c r="I143" s="23"/>
      <c r="M143" s="413"/>
    </row>
    <row r="144" spans="1:13" ht="27" customHeight="1">
      <c r="A144" s="501"/>
      <c r="B144" s="555" t="str">
        <f>B109</f>
        <v>Zwischensumme Grundleistungen - "Archäologische Untersuchungen"</v>
      </c>
      <c r="C144" s="555"/>
      <c r="D144" s="555"/>
      <c r="E144" s="556"/>
      <c r="F144" s="553" t="s">
        <v>506</v>
      </c>
      <c r="G144" s="554"/>
      <c r="H144" s="530">
        <f>H109</f>
        <v>0</v>
      </c>
      <c r="I144" s="23"/>
      <c r="M144" s="413"/>
    </row>
    <row r="145" spans="1:13" ht="27" customHeight="1" thickBot="1">
      <c r="A145" s="502"/>
      <c r="B145" s="555" t="str">
        <f>B113</f>
        <v>Zwischensumme Besondere Leistungen "Archäologische Untersuchungen"</v>
      </c>
      <c r="C145" s="555"/>
      <c r="D145" s="555"/>
      <c r="E145" s="556"/>
      <c r="F145" s="836" t="s">
        <v>507</v>
      </c>
      <c r="G145" s="837"/>
      <c r="H145" s="530">
        <f>H113</f>
        <v>0</v>
      </c>
      <c r="I145" s="23"/>
      <c r="M145" s="413"/>
    </row>
    <row r="146" spans="1:13" ht="15" thickTop="1">
      <c r="A146" s="852"/>
      <c r="B146" s="847" t="s">
        <v>510</v>
      </c>
      <c r="C146" s="847"/>
      <c r="D146" s="847"/>
      <c r="E146" s="848"/>
      <c r="F146" s="853"/>
      <c r="G146" s="854"/>
      <c r="H146" s="855">
        <f>SUM(H141:H145)</f>
        <v>0</v>
      </c>
      <c r="I146" s="23"/>
      <c r="M146" s="413"/>
    </row>
    <row r="147" spans="1:13" ht="27.75" customHeight="1">
      <c r="A147" s="839"/>
      <c r="B147" s="841" t="str">
        <f>B133</f>
        <v>Summe Zeitaufwand inkl. NK</v>
      </c>
      <c r="C147" s="841"/>
      <c r="D147" s="841"/>
      <c r="E147" s="842"/>
      <c r="F147" s="843" t="s">
        <v>508</v>
      </c>
      <c r="G147" s="844"/>
      <c r="H147" s="840">
        <f>H132</f>
        <v>0</v>
      </c>
      <c r="I147" s="23"/>
      <c r="M147" s="413"/>
    </row>
    <row r="148" spans="1:13" ht="15" thickBot="1">
      <c r="A148" s="501"/>
      <c r="B148" s="559" t="s">
        <v>43</v>
      </c>
      <c r="C148" s="559"/>
      <c r="D148" s="559"/>
      <c r="E148" s="560"/>
      <c r="F148" s="561"/>
      <c r="G148" s="562"/>
      <c r="H148" s="531">
        <f>SUM(H140,H146,H147)*F148</f>
        <v>0</v>
      </c>
      <c r="I148" s="23"/>
    </row>
    <row r="149" spans="1:13" ht="15.75" thickTop="1" thickBot="1">
      <c r="A149" s="533"/>
      <c r="B149" s="551" t="s">
        <v>425</v>
      </c>
      <c r="C149" s="551"/>
      <c r="D149" s="551"/>
      <c r="E149" s="551"/>
      <c r="F149" s="551"/>
      <c r="G149" s="552"/>
      <c r="H149" s="534">
        <f>SUM(H140,H146,H147)</f>
        <v>0</v>
      </c>
      <c r="I149" s="23"/>
    </row>
    <row r="150" spans="1:13" ht="15" thickTop="1">
      <c r="A150" s="533"/>
      <c r="B150" s="551" t="s">
        <v>426</v>
      </c>
      <c r="C150" s="551"/>
      <c r="D150" s="551"/>
      <c r="E150" s="551"/>
      <c r="F150" s="551"/>
      <c r="G150" s="552"/>
      <c r="H150" s="534">
        <f>SUM(H140,H146,H147,H148)</f>
        <v>0</v>
      </c>
      <c r="I150" s="23"/>
    </row>
    <row r="151" spans="1:13" ht="14.25" customHeight="1" thickBot="1">
      <c r="A151" s="502"/>
      <c r="B151" s="559" t="s">
        <v>427</v>
      </c>
      <c r="C151" s="559"/>
      <c r="D151" s="559"/>
      <c r="E151" s="560"/>
      <c r="F151" s="557">
        <v>0.19</v>
      </c>
      <c r="G151" s="558"/>
      <c r="H151" s="531">
        <f>H150*F151</f>
        <v>0</v>
      </c>
      <c r="I151" s="23"/>
    </row>
    <row r="152" spans="1:13" ht="15" thickTop="1">
      <c r="A152" s="533"/>
      <c r="B152" s="551" t="s">
        <v>428</v>
      </c>
      <c r="C152" s="551"/>
      <c r="D152" s="551"/>
      <c r="E152" s="551"/>
      <c r="F152" s="551"/>
      <c r="G152" s="552"/>
      <c r="H152" s="534">
        <f>H151+H150</f>
        <v>0</v>
      </c>
      <c r="I152" s="23"/>
    </row>
  </sheetData>
  <sheetProtection selectLockedCells="1"/>
  <mergeCells count="175">
    <mergeCell ref="F143:G143"/>
    <mergeCell ref="F144:G144"/>
    <mergeCell ref="F145:G145"/>
    <mergeCell ref="B141:E141"/>
    <mergeCell ref="B146:E146"/>
    <mergeCell ref="B143:E143"/>
    <mergeCell ref="B144:E144"/>
    <mergeCell ref="B145:E145"/>
    <mergeCell ref="B140:E140"/>
    <mergeCell ref="F140:G140"/>
    <mergeCell ref="F146:G146"/>
    <mergeCell ref="B44:E44"/>
    <mergeCell ref="B45:E45"/>
    <mergeCell ref="B46:E46"/>
    <mergeCell ref="B47:G47"/>
    <mergeCell ref="B48:G48"/>
    <mergeCell ref="B57:H57"/>
    <mergeCell ref="B58:E58"/>
    <mergeCell ref="F58:G58"/>
    <mergeCell ref="B59:G59"/>
    <mergeCell ref="B35:E35"/>
    <mergeCell ref="B36:E36"/>
    <mergeCell ref="B37:E37"/>
    <mergeCell ref="B38:E38"/>
    <mergeCell ref="B39:E39"/>
    <mergeCell ref="B40:E40"/>
    <mergeCell ref="B41:E41"/>
    <mergeCell ref="B42:E42"/>
    <mergeCell ref="B43:G43"/>
    <mergeCell ref="B26:E26"/>
    <mergeCell ref="B27:E27"/>
    <mergeCell ref="B28:E28"/>
    <mergeCell ref="B29:G29"/>
    <mergeCell ref="B30:E30"/>
    <mergeCell ref="B31:E31"/>
    <mergeCell ref="B32:E32"/>
    <mergeCell ref="B33:E33"/>
    <mergeCell ref="B34:G34"/>
    <mergeCell ref="B18:E18"/>
    <mergeCell ref="B19:E19"/>
    <mergeCell ref="F19:G19"/>
    <mergeCell ref="B20:G20"/>
    <mergeCell ref="B21:G21"/>
    <mergeCell ref="B22:E22"/>
    <mergeCell ref="B23:G23"/>
    <mergeCell ref="B24:E24"/>
    <mergeCell ref="B25:E25"/>
    <mergeCell ref="B13:E13"/>
    <mergeCell ref="B14:E14"/>
    <mergeCell ref="F14:G14"/>
    <mergeCell ref="B15:E15"/>
    <mergeCell ref="F15:G15"/>
    <mergeCell ref="B16:E16"/>
    <mergeCell ref="F16:G16"/>
    <mergeCell ref="B17:E17"/>
    <mergeCell ref="F17:G17"/>
    <mergeCell ref="F139:G139"/>
    <mergeCell ref="F141:G141"/>
    <mergeCell ref="B125:F125"/>
    <mergeCell ref="A3:B3"/>
    <mergeCell ref="B76:G76"/>
    <mergeCell ref="B12:G12"/>
    <mergeCell ref="B84:G84"/>
    <mergeCell ref="B11:G11"/>
    <mergeCell ref="F72:G72"/>
    <mergeCell ref="F74:G74"/>
    <mergeCell ref="B79:E79"/>
    <mergeCell ref="B80:E80"/>
    <mergeCell ref="B81:E81"/>
    <mergeCell ref="B82:E82"/>
    <mergeCell ref="B83:E83"/>
    <mergeCell ref="B70:E70"/>
    <mergeCell ref="B6:H6"/>
    <mergeCell ref="B7:H7"/>
    <mergeCell ref="B62:H62"/>
    <mergeCell ref="B114:G114"/>
    <mergeCell ref="B97:E97"/>
    <mergeCell ref="B99:E99"/>
    <mergeCell ref="B98:G98"/>
    <mergeCell ref="F137:G137"/>
    <mergeCell ref="B135:E135"/>
    <mergeCell ref="B113:G113"/>
    <mergeCell ref="B8:F8"/>
    <mergeCell ref="B9:F9"/>
    <mergeCell ref="B10:F10"/>
    <mergeCell ref="B78:G78"/>
    <mergeCell ref="F70:G70"/>
    <mergeCell ref="F71:G71"/>
    <mergeCell ref="B87:E87"/>
    <mergeCell ref="F69:G69"/>
    <mergeCell ref="B74:E74"/>
    <mergeCell ref="B73:E73"/>
    <mergeCell ref="B69:E69"/>
    <mergeCell ref="B68:E68"/>
    <mergeCell ref="B72:E72"/>
    <mergeCell ref="B71:E71"/>
    <mergeCell ref="B112:E112"/>
    <mergeCell ref="B117:G117"/>
    <mergeCell ref="B120:G120"/>
    <mergeCell ref="F135:G135"/>
    <mergeCell ref="F136:G136"/>
    <mergeCell ref="B137:E137"/>
    <mergeCell ref="F112:G112"/>
    <mergeCell ref="B142:E142"/>
    <mergeCell ref="F142:G142"/>
    <mergeCell ref="B100:E100"/>
    <mergeCell ref="B101:E101"/>
    <mergeCell ref="B118:F118"/>
    <mergeCell ref="B119:F119"/>
    <mergeCell ref="B121:F121"/>
    <mergeCell ref="B122:F122"/>
    <mergeCell ref="B130:F130"/>
    <mergeCell ref="B54:E54"/>
    <mergeCell ref="F51:G51"/>
    <mergeCell ref="F52:G52"/>
    <mergeCell ref="B138:E138"/>
    <mergeCell ref="F138:G138"/>
    <mergeCell ref="B131:F131"/>
    <mergeCell ref="B127:F127"/>
    <mergeCell ref="B128:F128"/>
    <mergeCell ref="B133:G133"/>
    <mergeCell ref="B132:G132"/>
    <mergeCell ref="F54:G54"/>
    <mergeCell ref="B55:G55"/>
    <mergeCell ref="B102:G102"/>
    <mergeCell ref="B139:E139"/>
    <mergeCell ref="B136:E136"/>
    <mergeCell ref="B56:G56"/>
    <mergeCell ref="B51:E51"/>
    <mergeCell ref="B52:E52"/>
    <mergeCell ref="B53:E53"/>
    <mergeCell ref="B111:H111"/>
    <mergeCell ref="B105:E105"/>
    <mergeCell ref="F105:G105"/>
    <mergeCell ref="B106:E106"/>
    <mergeCell ref="F106:G106"/>
    <mergeCell ref="B107:E107"/>
    <mergeCell ref="B108:E108"/>
    <mergeCell ref="F108:G108"/>
    <mergeCell ref="B109:G109"/>
    <mergeCell ref="B110:G110"/>
    <mergeCell ref="B60:G60"/>
    <mergeCell ref="B123:G123"/>
    <mergeCell ref="B126:G126"/>
    <mergeCell ref="B129:G129"/>
    <mergeCell ref="B124:F124"/>
    <mergeCell ref="B63:F63"/>
    <mergeCell ref="B64:F64"/>
    <mergeCell ref="B65:F65"/>
    <mergeCell ref="B66:G66"/>
    <mergeCell ref="B86:E86"/>
    <mergeCell ref="B90:E90"/>
    <mergeCell ref="B75:G75"/>
    <mergeCell ref="B89:G89"/>
    <mergeCell ref="B96:E96"/>
    <mergeCell ref="B88:E88"/>
    <mergeCell ref="B85:E85"/>
    <mergeCell ref="B91:E91"/>
    <mergeCell ref="B92:E92"/>
    <mergeCell ref="B93:E93"/>
    <mergeCell ref="B94:E94"/>
    <mergeCell ref="B67:G67"/>
    <mergeCell ref="B77:E77"/>
    <mergeCell ref="B95:E95"/>
    <mergeCell ref="B50:H50"/>
    <mergeCell ref="B103:G103"/>
    <mergeCell ref="B152:G152"/>
    <mergeCell ref="F147:G147"/>
    <mergeCell ref="B147:E147"/>
    <mergeCell ref="B150:G150"/>
    <mergeCell ref="F151:G151"/>
    <mergeCell ref="B151:E151"/>
    <mergeCell ref="F148:G148"/>
    <mergeCell ref="B149:G149"/>
    <mergeCell ref="B148:E148"/>
  </mergeCells>
  <phoneticPr fontId="45" type="noConversion"/>
  <pageMargins left="0.70866141732283472" right="0.70866141732283472" top="0.78740157480314965" bottom="0.78740157480314965" header="0.31496062992125984" footer="0.31496062992125984"/>
  <pageSetup paperSize="9" scale="84" fitToHeight="0" orientation="portrait" r:id="rId1"/>
  <headerFooter differentFirst="1">
    <oddFooter>&amp;L&amp;"Arial,Standard"&amp;5&amp;Z&amp;F&amp;R&amp;"Arial,Standard"&amp;5Seite &amp;P/&amp;N</oddFooter>
    <firstFooter>&amp;L&amp;"Arial,Standard"&amp;5&amp;Z&amp;F</firstFooter>
  </headerFooter>
  <rowBreaks count="6" manualBreakCount="6">
    <brk id="21" max="11" man="1"/>
    <brk id="33" max="11" man="1"/>
    <brk id="60" max="11" man="1"/>
    <brk id="76" max="11" man="1"/>
    <brk id="88" max="11" man="1"/>
    <brk id="114" max="1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45DE5-1C89-40CB-8B1F-4EF9059E3079}">
  <sheetPr>
    <pageSetUpPr fitToPage="1"/>
  </sheetPr>
  <dimension ref="A1:Q80"/>
  <sheetViews>
    <sheetView showWhiteSpace="0" view="pageBreakPreview" topLeftCell="A51" zoomScale="130" zoomScaleNormal="110" zoomScaleSheetLayoutView="130" workbookViewId="0">
      <selection activeCell="P18" sqref="P18"/>
    </sheetView>
  </sheetViews>
  <sheetFormatPr baseColWidth="10" defaultColWidth="10.5703125" defaultRowHeight="14.25"/>
  <cols>
    <col min="1" max="1" width="5.42578125" style="3" customWidth="1"/>
    <col min="2" max="3" width="12.5703125" style="3" customWidth="1"/>
    <col min="4" max="4" width="11.5703125" style="3" customWidth="1"/>
    <col min="5" max="5" width="9.7109375" style="3" customWidth="1"/>
    <col min="6" max="7" width="14.7109375" style="3" customWidth="1"/>
    <col min="8" max="8" width="16.28515625" style="3" customWidth="1"/>
    <col min="9" max="9" width="2.140625" style="3" hidden="1" customWidth="1"/>
    <col min="10" max="10" width="15" style="3" hidden="1" customWidth="1"/>
    <col min="11" max="11" width="13" style="3" hidden="1" customWidth="1"/>
    <col min="12" max="12" width="15.85546875" style="3" hidden="1" customWidth="1"/>
    <col min="13" max="16384" width="10.5703125" style="3"/>
  </cols>
  <sheetData>
    <row r="1" spans="1:17" ht="14.25" customHeight="1">
      <c r="A1" s="481" t="s">
        <v>376</v>
      </c>
      <c r="B1" s="481"/>
      <c r="C1" s="470"/>
      <c r="D1" s="470"/>
      <c r="E1" s="470"/>
      <c r="F1" s="470"/>
      <c r="G1" s="470"/>
      <c r="H1" s="470"/>
      <c r="I1" s="208"/>
      <c r="J1" s="208"/>
      <c r="K1" s="208"/>
      <c r="L1" s="208"/>
      <c r="M1" s="208"/>
      <c r="N1" s="208"/>
      <c r="O1" s="208"/>
    </row>
    <row r="2" spans="1:17" ht="14.25" customHeight="1">
      <c r="A2" s="482" t="s">
        <v>377</v>
      </c>
      <c r="B2" s="482"/>
      <c r="C2" s="471"/>
      <c r="D2" s="471"/>
      <c r="E2" s="471"/>
      <c r="F2" s="471"/>
      <c r="G2" s="471"/>
      <c r="H2" s="472"/>
      <c r="I2" s="208"/>
      <c r="J2" s="208"/>
      <c r="K2" s="208"/>
      <c r="L2" s="208"/>
      <c r="M2" s="208"/>
      <c r="N2" s="208"/>
      <c r="O2" s="208"/>
    </row>
    <row r="3" spans="1:17" ht="14.25" customHeight="1">
      <c r="A3" s="603">
        <v>45813</v>
      </c>
      <c r="B3" s="603"/>
      <c r="C3" s="472"/>
      <c r="D3" s="471"/>
      <c r="E3" s="471"/>
      <c r="F3" s="471"/>
      <c r="G3" s="473"/>
      <c r="H3" s="208" t="s">
        <v>375</v>
      </c>
      <c r="I3" s="208"/>
      <c r="J3" s="208"/>
      <c r="K3" s="208"/>
      <c r="L3" s="208"/>
      <c r="N3" s="208"/>
      <c r="O3" s="208"/>
    </row>
    <row r="4" spans="1:17" ht="14.25" customHeight="1">
      <c r="A4" s="471"/>
      <c r="B4" s="471"/>
      <c r="C4" s="471"/>
      <c r="D4" s="471"/>
      <c r="E4" s="471"/>
      <c r="F4" s="471"/>
      <c r="G4" s="471"/>
      <c r="H4" s="471"/>
      <c r="I4" s="208"/>
      <c r="J4" s="208"/>
      <c r="K4" s="208"/>
      <c r="L4" s="208"/>
      <c r="M4" s="208"/>
      <c r="N4" s="208"/>
      <c r="O4" s="208"/>
    </row>
    <row r="5" spans="1:17" ht="30" customHeight="1">
      <c r="A5" s="815" t="s">
        <v>0</v>
      </c>
      <c r="B5" s="815"/>
      <c r="C5" s="815"/>
      <c r="D5" s="815"/>
      <c r="E5" s="815"/>
      <c r="F5" s="815"/>
      <c r="G5" s="815"/>
      <c r="H5" s="815"/>
      <c r="I5" s="208"/>
      <c r="J5" s="208"/>
      <c r="K5" s="208"/>
      <c r="L5" s="208"/>
      <c r="M5" s="208"/>
      <c r="N5" s="208"/>
      <c r="O5" s="208"/>
    </row>
    <row r="6" spans="1:17">
      <c r="A6" s="452" t="s">
        <v>3</v>
      </c>
      <c r="B6" s="777" t="s">
        <v>4</v>
      </c>
      <c r="C6" s="778"/>
      <c r="D6" s="778"/>
      <c r="E6" s="778"/>
      <c r="F6" s="778"/>
      <c r="G6" s="778"/>
      <c r="H6" s="778"/>
    </row>
    <row r="7" spans="1:17" ht="30" customHeight="1">
      <c r="A7" s="469"/>
      <c r="B7" s="659"/>
      <c r="C7" s="659"/>
      <c r="D7" s="659"/>
      <c r="E7" s="659"/>
      <c r="F7" s="659"/>
      <c r="G7" s="659"/>
      <c r="H7" s="469"/>
      <c r="I7" s="11"/>
      <c r="J7" s="11"/>
      <c r="K7" s="11"/>
      <c r="L7" s="11"/>
      <c r="M7" s="11"/>
      <c r="N7" s="11"/>
      <c r="O7" s="11"/>
      <c r="P7" s="11"/>
      <c r="Q7" s="11"/>
    </row>
    <row r="8" spans="1:17" ht="15">
      <c r="A8" s="452" t="s">
        <v>2</v>
      </c>
      <c r="B8" s="777" t="s">
        <v>1</v>
      </c>
      <c r="C8" s="778"/>
      <c r="D8" s="460"/>
      <c r="E8" s="460"/>
      <c r="F8" s="460"/>
      <c r="G8" s="460"/>
      <c r="H8" s="461" t="s">
        <v>45</v>
      </c>
      <c r="I8" s="11"/>
      <c r="J8" s="11"/>
      <c r="K8" s="11"/>
      <c r="L8" s="11"/>
      <c r="M8" s="11"/>
      <c r="N8" s="11"/>
      <c r="O8" s="11"/>
      <c r="P8" s="11"/>
      <c r="Q8" s="11"/>
    </row>
    <row r="9" spans="1:17" ht="158.25" customHeight="1">
      <c r="A9" s="453"/>
      <c r="B9" s="799" t="s">
        <v>352</v>
      </c>
      <c r="C9" s="799"/>
      <c r="D9" s="799"/>
      <c r="E9" s="799"/>
      <c r="F9" s="799"/>
      <c r="G9" s="799"/>
      <c r="H9" s="799"/>
      <c r="I9" s="11"/>
      <c r="J9" s="11"/>
      <c r="K9" s="11"/>
      <c r="L9" s="11"/>
      <c r="M9" s="11"/>
      <c r="N9" s="11"/>
      <c r="O9" s="11"/>
      <c r="P9" s="11"/>
      <c r="Q9" s="11"/>
    </row>
    <row r="10" spans="1:17" ht="15">
      <c r="A10" s="452" t="s">
        <v>5</v>
      </c>
      <c r="B10" s="777" t="s">
        <v>46</v>
      </c>
      <c r="C10" s="778"/>
      <c r="D10" s="778"/>
      <c r="E10" s="778"/>
      <c r="F10" s="778"/>
      <c r="G10" s="778"/>
      <c r="H10" s="778"/>
      <c r="I10" s="11"/>
      <c r="J10" s="11"/>
      <c r="K10" s="11"/>
      <c r="L10" s="11"/>
      <c r="M10" s="11"/>
      <c r="N10" s="11"/>
      <c r="O10" s="11"/>
      <c r="P10" s="11"/>
      <c r="Q10" s="11"/>
    </row>
    <row r="11" spans="1:17" ht="15" customHeight="1">
      <c r="A11" s="459" t="s">
        <v>13</v>
      </c>
      <c r="B11" s="594" t="s">
        <v>47</v>
      </c>
      <c r="C11" s="594"/>
      <c r="D11" s="594"/>
      <c r="E11" s="594"/>
      <c r="F11" s="594"/>
      <c r="G11" s="804"/>
      <c r="H11" s="462">
        <v>20256865.140000001</v>
      </c>
      <c r="I11" s="11"/>
      <c r="J11" s="805"/>
      <c r="K11" s="805"/>
      <c r="L11" s="805"/>
      <c r="M11" s="805"/>
      <c r="N11" s="11"/>
      <c r="O11" s="11"/>
      <c r="P11" s="11"/>
      <c r="Q11" s="11"/>
    </row>
    <row r="12" spans="1:17" ht="7.5" customHeight="1">
      <c r="A12" s="463"/>
      <c r="B12" s="445"/>
      <c r="C12" s="445"/>
      <c r="D12" s="464"/>
      <c r="E12" s="464"/>
      <c r="F12" s="464"/>
      <c r="G12" s="464"/>
      <c r="H12" s="464"/>
    </row>
    <row r="13" spans="1:17">
      <c r="A13" s="465" t="s">
        <v>6</v>
      </c>
      <c r="B13" s="777" t="s">
        <v>48</v>
      </c>
      <c r="C13" s="778"/>
      <c r="D13" s="778"/>
      <c r="E13" s="778"/>
      <c r="F13" s="466"/>
      <c r="G13" s="467" t="s">
        <v>14</v>
      </c>
      <c r="H13" s="468" t="s">
        <v>49</v>
      </c>
      <c r="I13" s="23"/>
    </row>
    <row r="14" spans="1:17" ht="14.25" customHeight="1">
      <c r="A14" s="459" t="s">
        <v>15</v>
      </c>
      <c r="B14" s="790" t="s">
        <v>353</v>
      </c>
      <c r="C14" s="806"/>
      <c r="D14" s="806"/>
      <c r="E14" s="806"/>
      <c r="F14" s="806"/>
      <c r="G14" s="419" t="s">
        <v>51</v>
      </c>
      <c r="H14" s="420" t="s">
        <v>280</v>
      </c>
      <c r="I14" s="106"/>
    </row>
    <row r="15" spans="1:17" ht="13.9" customHeight="1">
      <c r="A15" s="441"/>
      <c r="B15" s="809" t="s">
        <v>329</v>
      </c>
      <c r="C15" s="809"/>
      <c r="D15" s="809"/>
      <c r="E15" s="809"/>
      <c r="F15" s="812" cm="1">
        <f t="array" ref="F15">LARGE(IF(HOAI_Geo!A5:A24&lt;H11,HOAI_Geo!A5:A24),1)</f>
        <v>20000000</v>
      </c>
      <c r="G15" s="812" t="e" cm="1">
        <f t="array" ref="G15">LARGE(IF([1]HOAI_Geo!F1:F20&lt;H12,[1]HOAI_Geo!F1:F20),1)</f>
        <v>#NUM!</v>
      </c>
      <c r="H15" s="442">
        <f>VLOOKUP(F15,HOAI_Geo!A5:K24,IF(G14=HOAI_Geo!B2,2,IF(G14=HOAI_Geo!D2,4,IF(G14=HOAI_Geo!F2,6,IF(G14=HOAI_Geo!H2,8,IF(G14=HOAI_Geo!J2,10,))))))</f>
        <v>25923</v>
      </c>
      <c r="I15" s="23"/>
      <c r="J15" s="25"/>
      <c r="K15" s="26"/>
      <c r="M15" s="27"/>
      <c r="N15" s="27"/>
    </row>
    <row r="16" spans="1:17" ht="13.9" customHeight="1">
      <c r="A16" s="441"/>
      <c r="B16" s="810"/>
      <c r="C16" s="810"/>
      <c r="D16" s="810"/>
      <c r="E16" s="810"/>
      <c r="F16" s="813">
        <f>H11</f>
        <v>20256865.140000001</v>
      </c>
      <c r="G16" s="813">
        <f>H12</f>
        <v>0</v>
      </c>
      <c r="H16" s="443">
        <f>H15+(F16-F15)/(F17-F15)*(H17-H15)</f>
        <v>26066.793105371999</v>
      </c>
      <c r="I16" s="23"/>
      <c r="J16" s="25"/>
      <c r="K16" s="26"/>
      <c r="M16" s="27"/>
      <c r="N16" s="27"/>
    </row>
    <row r="17" spans="1:14" ht="13.9" customHeight="1">
      <c r="A17" s="441"/>
      <c r="B17" s="811"/>
      <c r="C17" s="811"/>
      <c r="D17" s="811"/>
      <c r="E17" s="811"/>
      <c r="F17" s="814" cm="1">
        <f t="array" ref="F17">SMALL(IF(HOAI_Geo!A5:A24&gt;H11,HOAI_Geo!A5:A24),1)</f>
        <v>25000000</v>
      </c>
      <c r="G17" s="814" cm="1">
        <f t="array" ref="G17">SMALL(IF([1]HOAI_Geo!F1:F20&gt;H12,[1]HOAI_Geo!F1:F20),1)</f>
        <v>1654</v>
      </c>
      <c r="H17" s="444">
        <f>VLOOKUP(F17,HOAI_Geo!A5:K24,IF(G14=HOAI_Geo!B2,2,IF(G14=HOAI_Geo!D2,4,IF(G14=HOAI_Geo!F2,6,IF(G14=HOAI_Geo!H2,8,IF(G14=HOAI_Geo!J2,10,))))))</f>
        <v>28722</v>
      </c>
      <c r="I17" s="23"/>
      <c r="J17" s="25"/>
      <c r="K17" s="26"/>
      <c r="M17" s="27"/>
      <c r="N17" s="27"/>
    </row>
    <row r="18" spans="1:14" ht="7.15" customHeight="1">
      <c r="A18" s="441"/>
      <c r="B18" s="475"/>
      <c r="C18" s="445"/>
      <c r="D18" s="445"/>
      <c r="E18" s="445"/>
      <c r="F18" s="441"/>
      <c r="G18" s="441"/>
      <c r="H18" s="441"/>
      <c r="I18" s="23"/>
      <c r="J18" s="25"/>
      <c r="K18" s="26"/>
      <c r="M18" s="27"/>
      <c r="N18" s="27"/>
    </row>
    <row r="19" spans="1:14" ht="13.9" customHeight="1">
      <c r="A19" s="441"/>
      <c r="B19" s="589" t="s">
        <v>330</v>
      </c>
      <c r="C19" s="589"/>
      <c r="D19" s="589"/>
      <c r="E19" s="589"/>
      <c r="F19" s="812" cm="1">
        <f t="array" ref="F19">LARGE(IF([2]HOAI_OPL!A$5:A$24&lt;H11,[2]HOAI_OPL!A$5:A$24),1)</f>
        <v>20000000</v>
      </c>
      <c r="G19" s="812"/>
      <c r="H19" s="442">
        <f>VLOOKUP(F19,HOAI_Geo!A5:K24,IF(G14=HOAI_Geo!B2,3,IF(G14=HOAI_Geo!D2,5,IF(G14=HOAI_Geo!F2,7,IF(G14=HOAI_Geo!H2,9,IF(G14=HOAI_Geo!J2,11,))))))</f>
        <v>32993</v>
      </c>
      <c r="I19" s="23"/>
      <c r="J19" s="25"/>
      <c r="K19" s="26"/>
      <c r="M19" s="27"/>
      <c r="N19" s="27"/>
    </row>
    <row r="20" spans="1:14" ht="13.9" customHeight="1">
      <c r="A20" s="441"/>
      <c r="B20" s="555"/>
      <c r="C20" s="555"/>
      <c r="D20" s="555"/>
      <c r="E20" s="555"/>
      <c r="F20" s="813">
        <f>H11</f>
        <v>20256865.140000001</v>
      </c>
      <c r="G20" s="813"/>
      <c r="H20" s="443">
        <f>H19+(F20-F19)/(F21-F19)*(H21-H19)</f>
        <v>33176.042098764003</v>
      </c>
      <c r="I20" s="23"/>
      <c r="J20" s="25"/>
      <c r="K20" s="26"/>
      <c r="M20" s="27"/>
      <c r="N20" s="27"/>
    </row>
    <row r="21" spans="1:14" ht="13.9" customHeight="1">
      <c r="A21" s="441"/>
      <c r="B21" s="785"/>
      <c r="C21" s="785"/>
      <c r="D21" s="785"/>
      <c r="E21" s="785"/>
      <c r="F21" s="814" cm="1">
        <f t="array" ref="F21">SMALL(IF([2]HOAI_OPL!A$5:A$24&gt;H11,[2]HOAI_OPL!A$5:A$24),1)</f>
        <v>25000000</v>
      </c>
      <c r="G21" s="814"/>
      <c r="H21" s="444">
        <f>VLOOKUP(F21,HOAI_Geo!A5:K24,IF(G14=HOAI_Geo!B2,3,IF(G14=HOAI_Geo!D2,5,IF(G14=HOAI_Geo!F2,7,IF(G14=HOAI_Geo!H2,7,IF(G14=HOAI_Geo!J2,11,))))))</f>
        <v>36556</v>
      </c>
      <c r="I21" s="23"/>
      <c r="J21" s="25"/>
      <c r="K21" s="26"/>
      <c r="M21" s="27"/>
      <c r="N21" s="27"/>
    </row>
    <row r="22" spans="1:14" ht="7.15" customHeight="1">
      <c r="A22" s="441"/>
      <c r="B22" s="475"/>
      <c r="C22" s="445"/>
      <c r="D22" s="445"/>
      <c r="E22" s="445"/>
      <c r="F22" s="441"/>
      <c r="G22" s="441"/>
      <c r="H22" s="441"/>
      <c r="I22" s="23"/>
      <c r="J22" s="25"/>
      <c r="K22" s="26"/>
      <c r="M22" s="27"/>
      <c r="N22" s="27"/>
    </row>
    <row r="23" spans="1:14" ht="13.9" customHeight="1">
      <c r="A23" s="441"/>
      <c r="B23" s="589" t="s">
        <v>280</v>
      </c>
      <c r="C23" s="589"/>
      <c r="D23" s="589"/>
      <c r="E23" s="589"/>
      <c r="F23" s="446"/>
      <c r="G23" s="446"/>
      <c r="H23" s="447">
        <f>H16</f>
        <v>26066.793105371999</v>
      </c>
      <c r="I23" s="23"/>
      <c r="J23" s="25"/>
      <c r="K23" s="26"/>
      <c r="M23" s="27"/>
      <c r="N23" s="27"/>
    </row>
    <row r="24" spans="1:14" ht="13.9" customHeight="1">
      <c r="A24" s="441"/>
      <c r="B24" s="555" t="s">
        <v>52</v>
      </c>
      <c r="C24" s="555"/>
      <c r="D24" s="555"/>
      <c r="E24" s="555"/>
      <c r="F24" s="448"/>
      <c r="G24" s="448"/>
      <c r="H24" s="449">
        <f>(H23+H25)/2</f>
        <v>29621.417602068002</v>
      </c>
      <c r="I24" s="23"/>
      <c r="J24" s="25"/>
      <c r="K24" s="26"/>
      <c r="M24" s="27"/>
      <c r="N24" s="27"/>
    </row>
    <row r="25" spans="1:14" ht="13.9" customHeight="1">
      <c r="A25" s="441"/>
      <c r="B25" s="785" t="s">
        <v>331</v>
      </c>
      <c r="C25" s="785"/>
      <c r="D25" s="785"/>
      <c r="E25" s="785"/>
      <c r="F25" s="450"/>
      <c r="G25" s="450"/>
      <c r="H25" s="451">
        <f>H20</f>
        <v>33176.042098764003</v>
      </c>
      <c r="I25" s="23"/>
      <c r="J25" s="25"/>
      <c r="K25" s="26"/>
      <c r="M25" s="27"/>
      <c r="N25" s="27"/>
    </row>
    <row r="26" spans="1:14" ht="7.5" customHeight="1">
      <c r="A26" s="441"/>
      <c r="B26" s="441"/>
      <c r="C26" s="441"/>
      <c r="D26" s="441"/>
      <c r="E26" s="441"/>
      <c r="F26" s="441"/>
      <c r="G26" s="441"/>
      <c r="H26" s="441"/>
      <c r="I26" s="23"/>
      <c r="J26" s="25"/>
      <c r="K26" s="26"/>
      <c r="M26" s="27"/>
      <c r="N26" s="27"/>
    </row>
    <row r="27" spans="1:14">
      <c r="A27" s="452" t="s">
        <v>7</v>
      </c>
      <c r="B27" s="777" t="s">
        <v>53</v>
      </c>
      <c r="C27" s="778"/>
      <c r="D27" s="778"/>
      <c r="E27" s="778"/>
      <c r="F27" s="778"/>
      <c r="G27" s="778"/>
      <c r="H27" s="778"/>
      <c r="I27" s="23"/>
    </row>
    <row r="28" spans="1:14" ht="30" customHeight="1">
      <c r="A28" s="453"/>
      <c r="B28" s="799" t="s">
        <v>54</v>
      </c>
      <c r="C28" s="799"/>
      <c r="D28" s="799"/>
      <c r="E28" s="799"/>
      <c r="F28" s="799"/>
      <c r="G28" s="799"/>
      <c r="H28" s="799"/>
      <c r="I28" s="23"/>
    </row>
    <row r="29" spans="1:14">
      <c r="A29" s="454" t="s">
        <v>8</v>
      </c>
      <c r="B29" s="800" t="s">
        <v>337</v>
      </c>
      <c r="C29" s="801"/>
      <c r="D29" s="801"/>
      <c r="E29" s="801"/>
      <c r="F29" s="801"/>
      <c r="G29" s="801"/>
      <c r="H29" s="455" t="s">
        <v>56</v>
      </c>
      <c r="I29" s="23"/>
      <c r="J29" s="411" t="s">
        <v>328</v>
      </c>
      <c r="K29" s="412" t="s">
        <v>52</v>
      </c>
      <c r="L29" s="412" t="s">
        <v>281</v>
      </c>
    </row>
    <row r="30" spans="1:14" ht="20.100000000000001" customHeight="1">
      <c r="A30" s="422"/>
      <c r="B30" s="802" t="s">
        <v>338</v>
      </c>
      <c r="C30" s="802"/>
      <c r="D30" s="802"/>
      <c r="E30" s="802"/>
      <c r="F30" s="803"/>
      <c r="G30" s="456">
        <v>0.15</v>
      </c>
      <c r="H30" s="457">
        <f>IF($H$14="Basishonorarsatz",(J30),IF($H$14="Mittelsatz",(K30),IF($H$14="Oberer Honorarsatz",(L30))))</f>
        <v>3910.0189658057998</v>
      </c>
      <c r="J30" s="410">
        <f>H$23*G30</f>
        <v>3910.0189658057998</v>
      </c>
      <c r="K30" s="410">
        <f>H$24*G30</f>
        <v>4443.2126403102002</v>
      </c>
      <c r="L30" s="410">
        <f>H$25*G30</f>
        <v>4976.4063148146006</v>
      </c>
    </row>
    <row r="31" spans="1:14" ht="20.100000000000001" customHeight="1">
      <c r="A31" s="422"/>
      <c r="B31" s="807" t="s">
        <v>339</v>
      </c>
      <c r="C31" s="807"/>
      <c r="D31" s="807"/>
      <c r="E31" s="807"/>
      <c r="F31" s="808"/>
      <c r="G31" s="456">
        <v>0.35</v>
      </c>
      <c r="H31" s="457">
        <f t="shared" ref="H31:H32" si="0">IF($H$14="Basishonorarsatz",(J31),IF($H$14="Mittelsatz",(K31),IF($H$14="Oberer Honorarsatz",(L31))))</f>
        <v>9123.3775868801986</v>
      </c>
      <c r="J31" s="410">
        <f t="shared" ref="J31:J32" si="1">H$23*G31</f>
        <v>9123.3775868801986</v>
      </c>
      <c r="K31" s="410">
        <f t="shared" ref="K31:K32" si="2">H$24*G31</f>
        <v>10367.4961607238</v>
      </c>
      <c r="L31" s="410">
        <f t="shared" ref="L31:L32" si="3">H$25*G31</f>
        <v>11611.6147345674</v>
      </c>
    </row>
    <row r="32" spans="1:14" ht="30" customHeight="1" thickBot="1">
      <c r="A32" s="422"/>
      <c r="B32" s="796" t="s">
        <v>340</v>
      </c>
      <c r="C32" s="796"/>
      <c r="D32" s="796"/>
      <c r="E32" s="796"/>
      <c r="F32" s="797"/>
      <c r="G32" s="456">
        <v>0.5</v>
      </c>
      <c r="H32" s="457">
        <f t="shared" si="0"/>
        <v>13033.396552685999</v>
      </c>
      <c r="I32" s="23"/>
      <c r="J32" s="410">
        <f t="shared" si="1"/>
        <v>13033.396552685999</v>
      </c>
      <c r="K32" s="410">
        <f t="shared" si="2"/>
        <v>14810.708801034001</v>
      </c>
      <c r="L32" s="410">
        <f t="shared" si="3"/>
        <v>16588.021049382001</v>
      </c>
    </row>
    <row r="33" spans="1:13" ht="15" thickTop="1">
      <c r="A33" s="436"/>
      <c r="B33" s="570" t="s">
        <v>71</v>
      </c>
      <c r="C33" s="570"/>
      <c r="D33" s="798"/>
      <c r="E33" s="798"/>
      <c r="F33" s="798"/>
      <c r="G33" s="458">
        <f>SUM(G30:G32)</f>
        <v>1</v>
      </c>
      <c r="H33" s="432">
        <f>SUM(H30:H32)</f>
        <v>26066.793105371995</v>
      </c>
      <c r="I33" s="23"/>
    </row>
    <row r="34" spans="1:13" ht="7.5" customHeight="1">
      <c r="A34" s="436"/>
      <c r="B34" s="422"/>
      <c r="C34" s="422"/>
      <c r="D34" s="422"/>
      <c r="E34" s="422"/>
      <c r="F34" s="437"/>
      <c r="G34" s="437"/>
      <c r="H34" s="438"/>
      <c r="I34" s="23"/>
    </row>
    <row r="35" spans="1:13" ht="25.35" customHeight="1">
      <c r="A35" s="436"/>
      <c r="B35" s="589" t="s">
        <v>72</v>
      </c>
      <c r="C35" s="589"/>
      <c r="D35" s="589"/>
      <c r="E35" s="589"/>
      <c r="F35" s="590"/>
      <c r="G35" s="43"/>
      <c r="H35" s="440">
        <f>H33*G35</f>
        <v>0</v>
      </c>
      <c r="I35" s="23"/>
      <c r="J35" s="644"/>
      <c r="K35" s="644"/>
      <c r="L35" s="644"/>
      <c r="M35" s="644"/>
    </row>
    <row r="36" spans="1:13" ht="25.35" customHeight="1" thickBot="1">
      <c r="A36" s="436"/>
      <c r="B36" s="792" t="s">
        <v>73</v>
      </c>
      <c r="C36" s="792"/>
      <c r="D36" s="792"/>
      <c r="E36" s="792"/>
      <c r="F36" s="793"/>
      <c r="G36" s="45"/>
      <c r="H36" s="439">
        <f>H33*G36</f>
        <v>0</v>
      </c>
      <c r="I36" s="23"/>
      <c r="J36" s="644"/>
      <c r="K36" s="644"/>
      <c r="L36" s="644"/>
      <c r="M36" s="644"/>
    </row>
    <row r="37" spans="1:13" ht="15" thickTop="1">
      <c r="A37" s="436"/>
      <c r="B37" s="569" t="s">
        <v>122</v>
      </c>
      <c r="C37" s="569"/>
      <c r="D37" s="569"/>
      <c r="E37" s="569"/>
      <c r="F37" s="569"/>
      <c r="G37" s="570"/>
      <c r="H37" s="432">
        <f>(H33+H36)-H35</f>
        <v>26066.793105371995</v>
      </c>
      <c r="I37" s="23"/>
    </row>
    <row r="38" spans="1:13" ht="7.5" customHeight="1">
      <c r="A38" s="436"/>
      <c r="B38" s="422"/>
      <c r="C38" s="422"/>
      <c r="D38" s="422"/>
      <c r="E38" s="422"/>
      <c r="F38" s="437"/>
      <c r="G38" s="437"/>
      <c r="H38" s="438"/>
      <c r="I38" s="23"/>
    </row>
    <row r="39" spans="1:13" ht="16.5" customHeight="1">
      <c r="A39" s="435" t="s">
        <v>9</v>
      </c>
      <c r="B39" s="788" t="s">
        <v>373</v>
      </c>
      <c r="C39" s="789"/>
      <c r="D39" s="789"/>
      <c r="E39" s="789"/>
      <c r="F39" s="477" t="s">
        <v>372</v>
      </c>
      <c r="G39" s="477" t="s">
        <v>371</v>
      </c>
      <c r="H39" s="476"/>
      <c r="I39" s="23"/>
    </row>
    <row r="40" spans="1:13" ht="30.75" customHeight="1">
      <c r="A40" s="424"/>
      <c r="B40" s="594" t="s">
        <v>374</v>
      </c>
      <c r="C40" s="794"/>
      <c r="D40" s="794"/>
      <c r="E40" s="794"/>
      <c r="F40" s="794"/>
      <c r="G40" s="794"/>
      <c r="H40" s="794"/>
      <c r="I40" s="23"/>
    </row>
    <row r="41" spans="1:13" ht="20.100000000000001" customHeight="1">
      <c r="A41" s="433" t="s">
        <v>18</v>
      </c>
      <c r="B41" s="594" t="s">
        <v>351</v>
      </c>
      <c r="C41" s="594"/>
      <c r="D41" s="594"/>
      <c r="E41" s="594"/>
      <c r="F41" s="795" t="s">
        <v>370</v>
      </c>
      <c r="G41" s="592"/>
      <c r="H41" s="417"/>
      <c r="I41" s="23"/>
    </row>
    <row r="42" spans="1:13" ht="27" customHeight="1">
      <c r="A42" s="433" t="s">
        <v>22</v>
      </c>
      <c r="B42" s="594" t="s">
        <v>350</v>
      </c>
      <c r="C42" s="594"/>
      <c r="D42" s="594"/>
      <c r="E42" s="594"/>
      <c r="F42" s="478">
        <v>12</v>
      </c>
      <c r="G42" s="479"/>
      <c r="H42" s="480">
        <f>F42*G42</f>
        <v>0</v>
      </c>
      <c r="I42" s="23"/>
    </row>
    <row r="43" spans="1:13" ht="20.100000000000001" customHeight="1">
      <c r="A43" s="433" t="s">
        <v>123</v>
      </c>
      <c r="B43" s="594" t="s">
        <v>349</v>
      </c>
      <c r="C43" s="594"/>
      <c r="D43" s="594"/>
      <c r="E43" s="594"/>
      <c r="F43" s="478">
        <v>12</v>
      </c>
      <c r="G43" s="479"/>
      <c r="H43" s="480">
        <f t="shared" ref="H43:H52" si="4">F43*G43</f>
        <v>0</v>
      </c>
      <c r="I43" s="23"/>
    </row>
    <row r="44" spans="1:13" ht="48.75" customHeight="1">
      <c r="A44" s="433" t="s">
        <v>245</v>
      </c>
      <c r="B44" s="594" t="s">
        <v>348</v>
      </c>
      <c r="C44" s="594"/>
      <c r="D44" s="594"/>
      <c r="E44" s="594"/>
      <c r="F44" s="478">
        <v>12</v>
      </c>
      <c r="G44" s="479"/>
      <c r="H44" s="480">
        <f t="shared" si="4"/>
        <v>0</v>
      </c>
      <c r="I44" s="23"/>
    </row>
    <row r="45" spans="1:13" ht="27" customHeight="1">
      <c r="A45" s="433" t="s">
        <v>248</v>
      </c>
      <c r="B45" s="594" t="s">
        <v>347</v>
      </c>
      <c r="C45" s="594"/>
      <c r="D45" s="594"/>
      <c r="E45" s="594"/>
      <c r="F45" s="478">
        <v>12</v>
      </c>
      <c r="G45" s="479"/>
      <c r="H45" s="480">
        <f t="shared" si="4"/>
        <v>0</v>
      </c>
      <c r="I45" s="23"/>
    </row>
    <row r="46" spans="1:13" ht="39.75" customHeight="1">
      <c r="A46" s="433" t="s">
        <v>250</v>
      </c>
      <c r="B46" s="594" t="s">
        <v>341</v>
      </c>
      <c r="C46" s="594"/>
      <c r="D46" s="594"/>
      <c r="E46" s="594"/>
      <c r="F46" s="478">
        <v>12</v>
      </c>
      <c r="G46" s="479"/>
      <c r="H46" s="480">
        <f t="shared" si="4"/>
        <v>0</v>
      </c>
      <c r="I46" s="23"/>
    </row>
    <row r="47" spans="1:13" ht="27" customHeight="1">
      <c r="A47" s="433" t="s">
        <v>252</v>
      </c>
      <c r="B47" s="596" t="s">
        <v>342</v>
      </c>
      <c r="C47" s="596"/>
      <c r="D47" s="596"/>
      <c r="E47" s="596"/>
      <c r="F47" s="478">
        <v>12</v>
      </c>
      <c r="G47" s="479"/>
      <c r="H47" s="480">
        <f t="shared" si="4"/>
        <v>0</v>
      </c>
      <c r="I47" s="23"/>
    </row>
    <row r="48" spans="1:13" ht="50.25" customHeight="1">
      <c r="A48" s="433" t="s">
        <v>332</v>
      </c>
      <c r="B48" s="596" t="s">
        <v>343</v>
      </c>
      <c r="C48" s="596"/>
      <c r="D48" s="596"/>
      <c r="E48" s="596"/>
      <c r="F48" s="478">
        <v>12</v>
      </c>
      <c r="G48" s="479"/>
      <c r="H48" s="480">
        <f t="shared" si="4"/>
        <v>0</v>
      </c>
      <c r="I48" s="23"/>
    </row>
    <row r="49" spans="1:9" ht="61.5" customHeight="1">
      <c r="A49" s="433" t="s">
        <v>333</v>
      </c>
      <c r="B49" s="596" t="s">
        <v>346</v>
      </c>
      <c r="C49" s="596"/>
      <c r="D49" s="596"/>
      <c r="E49" s="596"/>
      <c r="F49" s="478">
        <v>12</v>
      </c>
      <c r="G49" s="479"/>
      <c r="H49" s="480">
        <f t="shared" si="4"/>
        <v>0</v>
      </c>
      <c r="I49" s="23"/>
    </row>
    <row r="50" spans="1:9" ht="27" customHeight="1">
      <c r="A50" s="433" t="s">
        <v>334</v>
      </c>
      <c r="B50" s="596" t="s">
        <v>345</v>
      </c>
      <c r="C50" s="596"/>
      <c r="D50" s="596"/>
      <c r="E50" s="596"/>
      <c r="F50" s="478">
        <v>12</v>
      </c>
      <c r="G50" s="479"/>
      <c r="H50" s="480">
        <f t="shared" si="4"/>
        <v>0</v>
      </c>
      <c r="I50" s="23"/>
    </row>
    <row r="51" spans="1:9" ht="27" customHeight="1">
      <c r="A51" s="433" t="s">
        <v>335</v>
      </c>
      <c r="B51" s="594" t="s">
        <v>344</v>
      </c>
      <c r="C51" s="594"/>
      <c r="D51" s="594"/>
      <c r="E51" s="594"/>
      <c r="F51" s="478">
        <v>12</v>
      </c>
      <c r="G51" s="479"/>
      <c r="H51" s="480">
        <f t="shared" si="4"/>
        <v>0</v>
      </c>
      <c r="I51" s="23"/>
    </row>
    <row r="52" spans="1:9" ht="20.100000000000001" customHeight="1" thickBot="1">
      <c r="A52" s="433" t="s">
        <v>336</v>
      </c>
      <c r="B52" s="787" t="s">
        <v>354</v>
      </c>
      <c r="C52" s="787"/>
      <c r="D52" s="787"/>
      <c r="E52" s="787"/>
      <c r="F52" s="478">
        <v>12</v>
      </c>
      <c r="G52" s="479"/>
      <c r="H52" s="480">
        <f t="shared" si="4"/>
        <v>0</v>
      </c>
      <c r="I52" s="23"/>
    </row>
    <row r="53" spans="1:9" ht="15" thickTop="1">
      <c r="A53" s="424"/>
      <c r="B53" s="569" t="s">
        <v>77</v>
      </c>
      <c r="C53" s="569"/>
      <c r="D53" s="569"/>
      <c r="E53" s="569"/>
      <c r="F53" s="569"/>
      <c r="G53" s="570"/>
      <c r="H53" s="428">
        <f>SUM(H41:H52)</f>
        <v>0</v>
      </c>
      <c r="I53" s="23"/>
    </row>
    <row r="54" spans="1:9" ht="7.35" customHeight="1">
      <c r="A54" s="424"/>
      <c r="B54" s="422"/>
      <c r="C54" s="422"/>
      <c r="D54" s="422"/>
      <c r="E54" s="422"/>
      <c r="F54" s="422"/>
      <c r="G54" s="422"/>
      <c r="H54" s="422"/>
      <c r="I54" s="23"/>
    </row>
    <row r="55" spans="1:9" ht="16.5" customHeight="1">
      <c r="A55" s="435" t="s">
        <v>10</v>
      </c>
      <c r="B55" s="788" t="s">
        <v>359</v>
      </c>
      <c r="C55" s="789"/>
      <c r="D55" s="789"/>
      <c r="E55" s="789"/>
      <c r="F55" s="789"/>
      <c r="G55" s="789"/>
      <c r="H55" s="789"/>
      <c r="I55" s="23"/>
    </row>
    <row r="56" spans="1:9" ht="29.25" customHeight="1" thickBot="1">
      <c r="A56" s="433" t="s">
        <v>17</v>
      </c>
      <c r="B56" s="596" t="s">
        <v>368</v>
      </c>
      <c r="C56" s="596"/>
      <c r="D56" s="596"/>
      <c r="E56" s="596"/>
      <c r="F56" s="790"/>
      <c r="G56" s="434" t="s">
        <v>168</v>
      </c>
      <c r="H56" s="417"/>
      <c r="I56" s="23"/>
    </row>
    <row r="57" spans="1:9" ht="15" thickTop="1">
      <c r="A57" s="424"/>
      <c r="B57" s="569" t="s">
        <v>360</v>
      </c>
      <c r="C57" s="569"/>
      <c r="D57" s="569"/>
      <c r="E57" s="569"/>
      <c r="F57" s="569"/>
      <c r="G57" s="570"/>
      <c r="H57" s="428">
        <f>SUM(H56)</f>
        <v>0</v>
      </c>
      <c r="I57" s="23"/>
    </row>
    <row r="58" spans="1:9" ht="7.35" customHeight="1">
      <c r="A58" s="424"/>
      <c r="B58" s="422"/>
      <c r="C58" s="422"/>
      <c r="D58" s="422"/>
      <c r="E58" s="422"/>
      <c r="F58" s="422"/>
      <c r="G58" s="422"/>
      <c r="H58" s="422"/>
      <c r="I58" s="23"/>
    </row>
    <row r="59" spans="1:9">
      <c r="A59" s="425" t="s">
        <v>36</v>
      </c>
      <c r="B59" s="777" t="s">
        <v>43</v>
      </c>
      <c r="C59" s="778"/>
      <c r="D59" s="778"/>
      <c r="E59" s="778"/>
      <c r="F59" s="778"/>
      <c r="G59" s="778"/>
      <c r="H59" s="778"/>
      <c r="I59" s="23"/>
    </row>
    <row r="60" spans="1:9" ht="30" customHeight="1">
      <c r="A60" s="474"/>
      <c r="B60" s="791" t="s">
        <v>355</v>
      </c>
      <c r="C60" s="791"/>
      <c r="D60" s="791"/>
      <c r="E60" s="791"/>
      <c r="F60" s="791"/>
      <c r="G60" s="791"/>
      <c r="H60" s="791"/>
      <c r="I60" s="23"/>
    </row>
    <row r="61" spans="1:9" ht="25.35" customHeight="1" thickBot="1">
      <c r="A61" s="433" t="s">
        <v>37</v>
      </c>
      <c r="B61" s="787" t="s">
        <v>369</v>
      </c>
      <c r="C61" s="787"/>
      <c r="D61" s="787"/>
      <c r="E61" s="787"/>
      <c r="F61" s="787"/>
      <c r="G61" s="787"/>
      <c r="H61" s="418"/>
      <c r="I61" s="23"/>
    </row>
    <row r="62" spans="1:9" ht="15" thickTop="1">
      <c r="A62" s="424"/>
      <c r="B62" s="569" t="s">
        <v>78</v>
      </c>
      <c r="C62" s="569"/>
      <c r="D62" s="569"/>
      <c r="E62" s="569"/>
      <c r="F62" s="569"/>
      <c r="G62" s="570"/>
      <c r="H62" s="428">
        <f>(H65+H66+H67)*H61</f>
        <v>0</v>
      </c>
      <c r="I62" s="23"/>
    </row>
    <row r="63" spans="1:9" ht="7.15" customHeight="1">
      <c r="A63" s="424"/>
      <c r="B63" s="422"/>
      <c r="C63" s="422"/>
      <c r="D63" s="422"/>
      <c r="E63" s="422"/>
      <c r="F63" s="422"/>
      <c r="G63" s="422"/>
      <c r="H63" s="422"/>
      <c r="I63" s="23"/>
    </row>
    <row r="64" spans="1:9">
      <c r="A64" s="425" t="s">
        <v>38</v>
      </c>
      <c r="B64" s="777" t="s">
        <v>11</v>
      </c>
      <c r="C64" s="778"/>
      <c r="D64" s="778"/>
      <c r="E64" s="778"/>
      <c r="F64" s="778"/>
      <c r="G64" s="778"/>
      <c r="H64" s="778"/>
      <c r="I64" s="23"/>
    </row>
    <row r="65" spans="1:13" ht="14.25" customHeight="1">
      <c r="A65" s="426" t="s">
        <v>39</v>
      </c>
      <c r="B65" s="589" t="s">
        <v>56</v>
      </c>
      <c r="C65" s="589"/>
      <c r="D65" s="589"/>
      <c r="E65" s="590"/>
      <c r="F65" s="599" t="s">
        <v>30</v>
      </c>
      <c r="G65" s="600"/>
      <c r="H65" s="429">
        <f>H37</f>
        <v>26066.793105371995</v>
      </c>
      <c r="I65" s="23"/>
    </row>
    <row r="66" spans="1:13" ht="14.25" customHeight="1">
      <c r="A66" s="426" t="s">
        <v>84</v>
      </c>
      <c r="B66" s="555" t="s">
        <v>75</v>
      </c>
      <c r="C66" s="555"/>
      <c r="D66" s="555"/>
      <c r="E66" s="556"/>
      <c r="F66" s="553" t="s">
        <v>16</v>
      </c>
      <c r="G66" s="554"/>
      <c r="H66" s="430">
        <f>H53</f>
        <v>0</v>
      </c>
      <c r="I66" s="23"/>
      <c r="M66" s="413"/>
    </row>
    <row r="67" spans="1:13" ht="14.25" customHeight="1">
      <c r="A67" s="426" t="s">
        <v>86</v>
      </c>
      <c r="B67" s="781" t="s">
        <v>359</v>
      </c>
      <c r="C67" s="781"/>
      <c r="D67" s="781"/>
      <c r="E67" s="782"/>
      <c r="F67" s="553" t="s">
        <v>40</v>
      </c>
      <c r="G67" s="554"/>
      <c r="H67" s="430">
        <f>H57</f>
        <v>0</v>
      </c>
      <c r="I67" s="23"/>
      <c r="M67" s="413"/>
    </row>
    <row r="68" spans="1:13" ht="14.25" customHeight="1" thickBot="1">
      <c r="A68" s="426" t="s">
        <v>88</v>
      </c>
      <c r="B68" s="555" t="s">
        <v>43</v>
      </c>
      <c r="C68" s="555"/>
      <c r="D68" s="555"/>
      <c r="E68" s="556"/>
      <c r="F68" s="553" t="s">
        <v>367</v>
      </c>
      <c r="G68" s="554"/>
      <c r="H68" s="430">
        <f>H62</f>
        <v>0</v>
      </c>
      <c r="I68" s="23"/>
    </row>
    <row r="69" spans="1:13" ht="15" thickTop="1">
      <c r="A69" s="431"/>
      <c r="B69" s="569" t="s">
        <v>12</v>
      </c>
      <c r="C69" s="569"/>
      <c r="D69" s="569"/>
      <c r="E69" s="569"/>
      <c r="F69" s="569"/>
      <c r="G69" s="570"/>
      <c r="H69" s="432">
        <f>SUM(H65:H68)</f>
        <v>26066.793105371995</v>
      </c>
      <c r="I69" s="23"/>
    </row>
    <row r="70" spans="1:13" ht="7.15" customHeight="1">
      <c r="A70" s="424"/>
      <c r="B70" s="422"/>
      <c r="C70" s="422"/>
      <c r="D70" s="422"/>
      <c r="E70" s="422"/>
      <c r="F70" s="422"/>
      <c r="G70" s="422"/>
      <c r="H70" s="422"/>
      <c r="I70" s="23"/>
    </row>
    <row r="71" spans="1:13">
      <c r="A71" s="425" t="s">
        <v>41</v>
      </c>
      <c r="B71" s="777" t="s">
        <v>81</v>
      </c>
      <c r="C71" s="778"/>
      <c r="D71" s="778"/>
      <c r="E71" s="778"/>
      <c r="F71" s="778"/>
      <c r="G71" s="778"/>
      <c r="H71" s="778"/>
      <c r="I71" s="23"/>
    </row>
    <row r="72" spans="1:13">
      <c r="A72" s="427" t="s">
        <v>361</v>
      </c>
      <c r="B72" s="779" t="s">
        <v>356</v>
      </c>
      <c r="C72" s="779"/>
      <c r="D72" s="779"/>
      <c r="E72" s="779"/>
      <c r="F72" s="779"/>
      <c r="G72" s="780"/>
      <c r="H72" s="108" t="s">
        <v>83</v>
      </c>
      <c r="I72" s="23"/>
    </row>
    <row r="73" spans="1:13">
      <c r="A73" s="426" t="s">
        <v>362</v>
      </c>
      <c r="B73" s="781" t="s">
        <v>357</v>
      </c>
      <c r="C73" s="781"/>
      <c r="D73" s="781"/>
      <c r="E73" s="781"/>
      <c r="F73" s="781"/>
      <c r="G73" s="782"/>
      <c r="H73" s="109" t="s">
        <v>83</v>
      </c>
      <c r="I73" s="23"/>
    </row>
    <row r="74" spans="1:13">
      <c r="A74" s="426" t="s">
        <v>363</v>
      </c>
      <c r="B74" s="783" t="s">
        <v>358</v>
      </c>
      <c r="C74" s="783"/>
      <c r="D74" s="783"/>
      <c r="E74" s="783"/>
      <c r="F74" s="783"/>
      <c r="G74" s="784"/>
      <c r="H74" s="109" t="s">
        <v>83</v>
      </c>
      <c r="I74" s="23"/>
    </row>
    <row r="75" spans="1:13">
      <c r="A75" s="426" t="s">
        <v>364</v>
      </c>
      <c r="B75" s="781" t="s">
        <v>89</v>
      </c>
      <c r="C75" s="781"/>
      <c r="D75" s="781"/>
      <c r="E75" s="781"/>
      <c r="F75" s="781"/>
      <c r="G75" s="782"/>
      <c r="H75" s="111" t="s">
        <v>83</v>
      </c>
      <c r="I75" s="23"/>
    </row>
    <row r="76" spans="1:13">
      <c r="A76" s="426" t="s">
        <v>365</v>
      </c>
      <c r="B76" s="785" t="s">
        <v>91</v>
      </c>
      <c r="C76" s="785"/>
      <c r="D76" s="785"/>
      <c r="E76" s="785"/>
      <c r="F76" s="785"/>
      <c r="G76" s="786"/>
      <c r="H76" s="112" t="s">
        <v>83</v>
      </c>
      <c r="I76" s="23"/>
    </row>
    <row r="77" spans="1:13" ht="7.15" customHeight="1">
      <c r="A77" s="424"/>
      <c r="B77" s="422"/>
      <c r="C77" s="422"/>
      <c r="D77" s="422"/>
      <c r="E77" s="422"/>
      <c r="F77" s="422"/>
      <c r="G77" s="422"/>
      <c r="H77" s="422"/>
      <c r="I77" s="23"/>
    </row>
    <row r="78" spans="1:13">
      <c r="A78" s="425" t="s">
        <v>366</v>
      </c>
      <c r="B78" s="777" t="s">
        <v>25</v>
      </c>
      <c r="C78" s="778"/>
      <c r="D78" s="778"/>
      <c r="E78" s="778"/>
      <c r="F78" s="778"/>
      <c r="G78" s="778"/>
      <c r="H78" s="778"/>
      <c r="I78" s="23"/>
    </row>
    <row r="79" spans="1:13" ht="30" customHeight="1">
      <c r="A79" s="423"/>
      <c r="B79" s="768"/>
      <c r="C79" s="768"/>
      <c r="D79" s="768"/>
      <c r="E79" s="768"/>
      <c r="F79" s="768"/>
      <c r="G79" s="768"/>
      <c r="H79" s="422"/>
      <c r="I79" s="23"/>
    </row>
    <row r="80" spans="1:13">
      <c r="A80" s="421"/>
      <c r="B80" s="776" t="s">
        <v>31</v>
      </c>
      <c r="C80" s="776"/>
      <c r="D80" s="776"/>
      <c r="E80" s="776"/>
      <c r="F80" s="776"/>
      <c r="G80" s="776"/>
      <c r="H80" s="422"/>
      <c r="I80" s="23"/>
    </row>
  </sheetData>
  <sheetProtection selectLockedCells="1"/>
  <protectedRanges>
    <protectedRange algorithmName="SHA-512" hashValue="YGOtZ8xkM9erlRsFWL0gVtMuo0yo7EQsZLBpg/UpduOdm1yF0o+R8ZHN71RxquN3nmFxF1kp4WvOHJso/GndvA==" saltValue="SXhEzDzm9+9I1IlJxmRjYw==" spinCount="100000" sqref="B79 H61 H72:H76" name="Bieter"/>
  </protectedRanges>
  <mergeCells count="75">
    <mergeCell ref="B10:H10"/>
    <mergeCell ref="B9:H9"/>
    <mergeCell ref="A3:B3"/>
    <mergeCell ref="A5:H5"/>
    <mergeCell ref="B6:H6"/>
    <mergeCell ref="B7:G7"/>
    <mergeCell ref="B8:C8"/>
    <mergeCell ref="B11:G11"/>
    <mergeCell ref="J11:M11"/>
    <mergeCell ref="B13:E13"/>
    <mergeCell ref="B14:F14"/>
    <mergeCell ref="B31:F31"/>
    <mergeCell ref="B23:E23"/>
    <mergeCell ref="B15:E17"/>
    <mergeCell ref="F15:G15"/>
    <mergeCell ref="F16:G16"/>
    <mergeCell ref="F17:G17"/>
    <mergeCell ref="B19:E21"/>
    <mergeCell ref="F19:G19"/>
    <mergeCell ref="F20:G20"/>
    <mergeCell ref="F21:G21"/>
    <mergeCell ref="B32:F32"/>
    <mergeCell ref="B33:F33"/>
    <mergeCell ref="B35:F35"/>
    <mergeCell ref="B24:E24"/>
    <mergeCell ref="B25:E25"/>
    <mergeCell ref="B27:H27"/>
    <mergeCell ref="B28:H28"/>
    <mergeCell ref="B29:G29"/>
    <mergeCell ref="B30:F30"/>
    <mergeCell ref="J35:M36"/>
    <mergeCell ref="B36:F36"/>
    <mergeCell ref="B49:E49"/>
    <mergeCell ref="B39:E39"/>
    <mergeCell ref="B40:H40"/>
    <mergeCell ref="B41:E41"/>
    <mergeCell ref="F41:G41"/>
    <mergeCell ref="B42:E42"/>
    <mergeCell ref="B43:E43"/>
    <mergeCell ref="B44:E44"/>
    <mergeCell ref="B45:E45"/>
    <mergeCell ref="B46:E46"/>
    <mergeCell ref="B47:E47"/>
    <mergeCell ref="B48:E48"/>
    <mergeCell ref="B37:G37"/>
    <mergeCell ref="B64:H64"/>
    <mergeCell ref="B50:E50"/>
    <mergeCell ref="B51:E51"/>
    <mergeCell ref="B52:E52"/>
    <mergeCell ref="B53:G53"/>
    <mergeCell ref="B55:H55"/>
    <mergeCell ref="B56:F56"/>
    <mergeCell ref="B57:G57"/>
    <mergeCell ref="B59:H59"/>
    <mergeCell ref="B60:H60"/>
    <mergeCell ref="B61:G61"/>
    <mergeCell ref="B62:G62"/>
    <mergeCell ref="B65:E65"/>
    <mergeCell ref="F65:G65"/>
    <mergeCell ref="B66:E66"/>
    <mergeCell ref="F66:G66"/>
    <mergeCell ref="B67:E67"/>
    <mergeCell ref="F67:G67"/>
    <mergeCell ref="B80:G80"/>
    <mergeCell ref="B68:E68"/>
    <mergeCell ref="F68:G68"/>
    <mergeCell ref="B69:G69"/>
    <mergeCell ref="B71:H71"/>
    <mergeCell ref="B72:G72"/>
    <mergeCell ref="B73:G73"/>
    <mergeCell ref="B74:G74"/>
    <mergeCell ref="B75:G75"/>
    <mergeCell ref="B76:G76"/>
    <mergeCell ref="B78:H78"/>
    <mergeCell ref="B79:G79"/>
  </mergeCells>
  <pageMargins left="0.70866141732283472" right="0.70866141732283472" top="0.78740157480314965" bottom="0.78740157480314965" header="0.31496062992125984" footer="0.31496062992125984"/>
  <pageSetup paperSize="9" scale="89" fitToHeight="0" orientation="portrait" r:id="rId1"/>
  <headerFooter differentFirst="1">
    <oddFooter>&amp;L&amp;"Arial,Standard"&amp;5&amp;Z&amp;F&amp;R&amp;"Arial,Standard"&amp;5Seite &amp;P/&amp;N</oddFooter>
    <firstFooter>&amp;L&amp;"Arial,Standard"&amp;5&amp;Z&amp;F</firstFooter>
  </headerFooter>
  <rowBreaks count="2" manualBreakCount="2">
    <brk id="38" max="7" man="1"/>
    <brk id="70" max="7" man="1"/>
  </rowBreaks>
  <extLst>
    <ext xmlns:x14="http://schemas.microsoft.com/office/spreadsheetml/2009/9/main" uri="{CCE6A557-97BC-4b89-ADB6-D9C93CAAB3DF}">
      <x14:dataValidations xmlns:xm="http://schemas.microsoft.com/office/excel/2006/main" count="2">
        <x14:dataValidation type="list" allowBlank="1" showInputMessage="1" showErrorMessage="1" xr:uid="{6073560E-5946-41F7-BDFE-5ACA251085E8}">
          <x14:formula1>
            <xm:f>Bezüge!$B$6:$B$8</xm:f>
          </x14:formula1>
          <xm:sqref>H14</xm:sqref>
        </x14:dataValidation>
        <x14:dataValidation type="list" allowBlank="1" showInputMessage="1" showErrorMessage="1" xr:uid="{8ECCAB15-5C57-46AA-AA81-EE529AD7D4EE}">
          <x14:formula1>
            <xm:f>Bezüge!$A$6:$A$10</xm:f>
          </x14:formula1>
          <xm:sqref>G14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82CF0-06AA-49E7-BA12-AD4DDF20812E}">
  <sheetPr>
    <pageSetUpPr fitToPage="1"/>
  </sheetPr>
  <dimension ref="A1:K33"/>
  <sheetViews>
    <sheetView zoomScale="115" zoomScaleNormal="115" workbookViewId="0">
      <selection activeCell="P18" sqref="P18"/>
    </sheetView>
  </sheetViews>
  <sheetFormatPr baseColWidth="10" defaultRowHeight="12.75"/>
  <cols>
    <col min="1" max="1" width="15.42578125" style="414" bestFit="1" customWidth="1"/>
    <col min="2" max="11" width="11" style="414" bestFit="1" customWidth="1"/>
    <col min="12" max="252" width="11.42578125" style="414"/>
    <col min="253" max="253" width="9.42578125" style="414" bestFit="1" customWidth="1"/>
    <col min="254" max="263" width="6.5703125" style="414" bestFit="1" customWidth="1"/>
    <col min="264" max="508" width="11.42578125" style="414"/>
    <col min="509" max="509" width="9.42578125" style="414" bestFit="1" customWidth="1"/>
    <col min="510" max="519" width="6.5703125" style="414" bestFit="1" customWidth="1"/>
    <col min="520" max="764" width="11.42578125" style="414"/>
    <col min="765" max="765" width="9.42578125" style="414" bestFit="1" customWidth="1"/>
    <col min="766" max="775" width="6.5703125" style="414" bestFit="1" customWidth="1"/>
    <col min="776" max="1020" width="11.42578125" style="414"/>
    <col min="1021" max="1021" width="9.42578125" style="414" bestFit="1" customWidth="1"/>
    <col min="1022" max="1031" width="6.5703125" style="414" bestFit="1" customWidth="1"/>
    <col min="1032" max="1276" width="11.42578125" style="414"/>
    <col min="1277" max="1277" width="9.42578125" style="414" bestFit="1" customWidth="1"/>
    <col min="1278" max="1287" width="6.5703125" style="414" bestFit="1" customWidth="1"/>
    <col min="1288" max="1532" width="11.42578125" style="414"/>
    <col min="1533" max="1533" width="9.42578125" style="414" bestFit="1" customWidth="1"/>
    <col min="1534" max="1543" width="6.5703125" style="414" bestFit="1" customWidth="1"/>
    <col min="1544" max="1788" width="11.42578125" style="414"/>
    <col min="1789" max="1789" width="9.42578125" style="414" bestFit="1" customWidth="1"/>
    <col min="1790" max="1799" width="6.5703125" style="414" bestFit="1" customWidth="1"/>
    <col min="1800" max="2044" width="11.42578125" style="414"/>
    <col min="2045" max="2045" width="9.42578125" style="414" bestFit="1" customWidth="1"/>
    <col min="2046" max="2055" width="6.5703125" style="414" bestFit="1" customWidth="1"/>
    <col min="2056" max="2300" width="11.42578125" style="414"/>
    <col min="2301" max="2301" width="9.42578125" style="414" bestFit="1" customWidth="1"/>
    <col min="2302" max="2311" width="6.5703125" style="414" bestFit="1" customWidth="1"/>
    <col min="2312" max="2556" width="11.42578125" style="414"/>
    <col min="2557" max="2557" width="9.42578125" style="414" bestFit="1" customWidth="1"/>
    <col min="2558" max="2567" width="6.5703125" style="414" bestFit="1" customWidth="1"/>
    <col min="2568" max="2812" width="11.42578125" style="414"/>
    <col min="2813" max="2813" width="9.42578125" style="414" bestFit="1" customWidth="1"/>
    <col min="2814" max="2823" width="6.5703125" style="414" bestFit="1" customWidth="1"/>
    <col min="2824" max="3068" width="11.42578125" style="414"/>
    <col min="3069" max="3069" width="9.42578125" style="414" bestFit="1" customWidth="1"/>
    <col min="3070" max="3079" width="6.5703125" style="414" bestFit="1" customWidth="1"/>
    <col min="3080" max="3324" width="11.42578125" style="414"/>
    <col min="3325" max="3325" width="9.42578125" style="414" bestFit="1" customWidth="1"/>
    <col min="3326" max="3335" width="6.5703125" style="414" bestFit="1" customWidth="1"/>
    <col min="3336" max="3580" width="11.42578125" style="414"/>
    <col min="3581" max="3581" width="9.42578125" style="414" bestFit="1" customWidth="1"/>
    <col min="3582" max="3591" width="6.5703125" style="414" bestFit="1" customWidth="1"/>
    <col min="3592" max="3836" width="11.42578125" style="414"/>
    <col min="3837" max="3837" width="9.42578125" style="414" bestFit="1" customWidth="1"/>
    <col min="3838" max="3847" width="6.5703125" style="414" bestFit="1" customWidth="1"/>
    <col min="3848" max="4092" width="11.42578125" style="414"/>
    <col min="4093" max="4093" width="9.42578125" style="414" bestFit="1" customWidth="1"/>
    <col min="4094" max="4103" width="6.5703125" style="414" bestFit="1" customWidth="1"/>
    <col min="4104" max="4348" width="11.42578125" style="414"/>
    <col min="4349" max="4349" width="9.42578125" style="414" bestFit="1" customWidth="1"/>
    <col min="4350" max="4359" width="6.5703125" style="414" bestFit="1" customWidth="1"/>
    <col min="4360" max="4604" width="11.42578125" style="414"/>
    <col min="4605" max="4605" width="9.42578125" style="414" bestFit="1" customWidth="1"/>
    <col min="4606" max="4615" width="6.5703125" style="414" bestFit="1" customWidth="1"/>
    <col min="4616" max="4860" width="11.42578125" style="414"/>
    <col min="4861" max="4861" width="9.42578125" style="414" bestFit="1" customWidth="1"/>
    <col min="4862" max="4871" width="6.5703125" style="414" bestFit="1" customWidth="1"/>
    <col min="4872" max="5116" width="11.42578125" style="414"/>
    <col min="5117" max="5117" width="9.42578125" style="414" bestFit="1" customWidth="1"/>
    <col min="5118" max="5127" width="6.5703125" style="414" bestFit="1" customWidth="1"/>
    <col min="5128" max="5372" width="11.42578125" style="414"/>
    <col min="5373" max="5373" width="9.42578125" style="414" bestFit="1" customWidth="1"/>
    <col min="5374" max="5383" width="6.5703125" style="414" bestFit="1" customWidth="1"/>
    <col min="5384" max="5628" width="11.42578125" style="414"/>
    <col min="5629" max="5629" width="9.42578125" style="414" bestFit="1" customWidth="1"/>
    <col min="5630" max="5639" width="6.5703125" style="414" bestFit="1" customWidth="1"/>
    <col min="5640" max="5884" width="11.42578125" style="414"/>
    <col min="5885" max="5885" width="9.42578125" style="414" bestFit="1" customWidth="1"/>
    <col min="5886" max="5895" width="6.5703125" style="414" bestFit="1" customWidth="1"/>
    <col min="5896" max="6140" width="11.42578125" style="414"/>
    <col min="6141" max="6141" width="9.42578125" style="414" bestFit="1" customWidth="1"/>
    <col min="6142" max="6151" width="6.5703125" style="414" bestFit="1" customWidth="1"/>
    <col min="6152" max="6396" width="11.42578125" style="414"/>
    <col min="6397" max="6397" width="9.42578125" style="414" bestFit="1" customWidth="1"/>
    <col min="6398" max="6407" width="6.5703125" style="414" bestFit="1" customWidth="1"/>
    <col min="6408" max="6652" width="11.42578125" style="414"/>
    <col min="6653" max="6653" width="9.42578125" style="414" bestFit="1" customWidth="1"/>
    <col min="6654" max="6663" width="6.5703125" style="414" bestFit="1" customWidth="1"/>
    <col min="6664" max="6908" width="11.42578125" style="414"/>
    <col min="6909" max="6909" width="9.42578125" style="414" bestFit="1" customWidth="1"/>
    <col min="6910" max="6919" width="6.5703125" style="414" bestFit="1" customWidth="1"/>
    <col min="6920" max="7164" width="11.42578125" style="414"/>
    <col min="7165" max="7165" width="9.42578125" style="414" bestFit="1" customWidth="1"/>
    <col min="7166" max="7175" width="6.5703125" style="414" bestFit="1" customWidth="1"/>
    <col min="7176" max="7420" width="11.42578125" style="414"/>
    <col min="7421" max="7421" width="9.42578125" style="414" bestFit="1" customWidth="1"/>
    <col min="7422" max="7431" width="6.5703125" style="414" bestFit="1" customWidth="1"/>
    <col min="7432" max="7676" width="11.42578125" style="414"/>
    <col min="7677" max="7677" width="9.42578125" style="414" bestFit="1" customWidth="1"/>
    <col min="7678" max="7687" width="6.5703125" style="414" bestFit="1" customWidth="1"/>
    <col min="7688" max="7932" width="11.42578125" style="414"/>
    <col min="7933" max="7933" width="9.42578125" style="414" bestFit="1" customWidth="1"/>
    <col min="7934" max="7943" width="6.5703125" style="414" bestFit="1" customWidth="1"/>
    <col min="7944" max="8188" width="11.42578125" style="414"/>
    <col min="8189" max="8189" width="9.42578125" style="414" bestFit="1" customWidth="1"/>
    <col min="8190" max="8199" width="6.5703125" style="414" bestFit="1" customWidth="1"/>
    <col min="8200" max="8444" width="11.42578125" style="414"/>
    <col min="8445" max="8445" width="9.42578125" style="414" bestFit="1" customWidth="1"/>
    <col min="8446" max="8455" width="6.5703125" style="414" bestFit="1" customWidth="1"/>
    <col min="8456" max="8700" width="11.42578125" style="414"/>
    <col min="8701" max="8701" width="9.42578125" style="414" bestFit="1" customWidth="1"/>
    <col min="8702" max="8711" width="6.5703125" style="414" bestFit="1" customWidth="1"/>
    <col min="8712" max="8956" width="11.42578125" style="414"/>
    <col min="8957" max="8957" width="9.42578125" style="414" bestFit="1" customWidth="1"/>
    <col min="8958" max="8967" width="6.5703125" style="414" bestFit="1" customWidth="1"/>
    <col min="8968" max="9212" width="11.42578125" style="414"/>
    <col min="9213" max="9213" width="9.42578125" style="414" bestFit="1" customWidth="1"/>
    <col min="9214" max="9223" width="6.5703125" style="414" bestFit="1" customWidth="1"/>
    <col min="9224" max="9468" width="11.42578125" style="414"/>
    <col min="9469" max="9469" width="9.42578125" style="414" bestFit="1" customWidth="1"/>
    <col min="9470" max="9479" width="6.5703125" style="414" bestFit="1" customWidth="1"/>
    <col min="9480" max="9724" width="11.42578125" style="414"/>
    <col min="9725" max="9725" width="9.42578125" style="414" bestFit="1" customWidth="1"/>
    <col min="9726" max="9735" width="6.5703125" style="414" bestFit="1" customWidth="1"/>
    <col min="9736" max="9980" width="11.42578125" style="414"/>
    <col min="9981" max="9981" width="9.42578125" style="414" bestFit="1" customWidth="1"/>
    <col min="9982" max="9991" width="6.5703125" style="414" bestFit="1" customWidth="1"/>
    <col min="9992" max="10236" width="11.42578125" style="414"/>
    <col min="10237" max="10237" width="9.42578125" style="414" bestFit="1" customWidth="1"/>
    <col min="10238" max="10247" width="6.5703125" style="414" bestFit="1" customWidth="1"/>
    <col min="10248" max="10492" width="11.42578125" style="414"/>
    <col min="10493" max="10493" width="9.42578125" style="414" bestFit="1" customWidth="1"/>
    <col min="10494" max="10503" width="6.5703125" style="414" bestFit="1" customWidth="1"/>
    <col min="10504" max="10748" width="11.42578125" style="414"/>
    <col min="10749" max="10749" width="9.42578125" style="414" bestFit="1" customWidth="1"/>
    <col min="10750" max="10759" width="6.5703125" style="414" bestFit="1" customWidth="1"/>
    <col min="10760" max="11004" width="11.42578125" style="414"/>
    <col min="11005" max="11005" width="9.42578125" style="414" bestFit="1" customWidth="1"/>
    <col min="11006" max="11015" width="6.5703125" style="414" bestFit="1" customWidth="1"/>
    <col min="11016" max="11260" width="11.42578125" style="414"/>
    <col min="11261" max="11261" width="9.42578125" style="414" bestFit="1" customWidth="1"/>
    <col min="11262" max="11271" width="6.5703125" style="414" bestFit="1" customWidth="1"/>
    <col min="11272" max="11516" width="11.42578125" style="414"/>
    <col min="11517" max="11517" width="9.42578125" style="414" bestFit="1" customWidth="1"/>
    <col min="11518" max="11527" width="6.5703125" style="414" bestFit="1" customWidth="1"/>
    <col min="11528" max="11772" width="11.42578125" style="414"/>
    <col min="11773" max="11773" width="9.42578125" style="414" bestFit="1" customWidth="1"/>
    <col min="11774" max="11783" width="6.5703125" style="414" bestFit="1" customWidth="1"/>
    <col min="11784" max="12028" width="11.42578125" style="414"/>
    <col min="12029" max="12029" width="9.42578125" style="414" bestFit="1" customWidth="1"/>
    <col min="12030" max="12039" width="6.5703125" style="414" bestFit="1" customWidth="1"/>
    <col min="12040" max="12284" width="11.42578125" style="414"/>
    <col min="12285" max="12285" width="9.42578125" style="414" bestFit="1" customWidth="1"/>
    <col min="12286" max="12295" width="6.5703125" style="414" bestFit="1" customWidth="1"/>
    <col min="12296" max="12540" width="11.42578125" style="414"/>
    <col min="12541" max="12541" width="9.42578125" style="414" bestFit="1" customWidth="1"/>
    <col min="12542" max="12551" width="6.5703125" style="414" bestFit="1" customWidth="1"/>
    <col min="12552" max="12796" width="11.42578125" style="414"/>
    <col min="12797" max="12797" width="9.42578125" style="414" bestFit="1" customWidth="1"/>
    <col min="12798" max="12807" width="6.5703125" style="414" bestFit="1" customWidth="1"/>
    <col min="12808" max="13052" width="11.42578125" style="414"/>
    <col min="13053" max="13053" width="9.42578125" style="414" bestFit="1" customWidth="1"/>
    <col min="13054" max="13063" width="6.5703125" style="414" bestFit="1" customWidth="1"/>
    <col min="13064" max="13308" width="11.42578125" style="414"/>
    <col min="13309" max="13309" width="9.42578125" style="414" bestFit="1" customWidth="1"/>
    <col min="13310" max="13319" width="6.5703125" style="414" bestFit="1" customWidth="1"/>
    <col min="13320" max="13564" width="11.42578125" style="414"/>
    <col min="13565" max="13565" width="9.42578125" style="414" bestFit="1" customWidth="1"/>
    <col min="13566" max="13575" width="6.5703125" style="414" bestFit="1" customWidth="1"/>
    <col min="13576" max="13820" width="11.42578125" style="414"/>
    <col min="13821" max="13821" width="9.42578125" style="414" bestFit="1" customWidth="1"/>
    <col min="13822" max="13831" width="6.5703125" style="414" bestFit="1" customWidth="1"/>
    <col min="13832" max="14076" width="11.42578125" style="414"/>
    <col min="14077" max="14077" width="9.42578125" style="414" bestFit="1" customWidth="1"/>
    <col min="14078" max="14087" width="6.5703125" style="414" bestFit="1" customWidth="1"/>
    <col min="14088" max="14332" width="11.42578125" style="414"/>
    <col min="14333" max="14333" width="9.42578125" style="414" bestFit="1" customWidth="1"/>
    <col min="14334" max="14343" width="6.5703125" style="414" bestFit="1" customWidth="1"/>
    <col min="14344" max="14588" width="11.42578125" style="414"/>
    <col min="14589" max="14589" width="9.42578125" style="414" bestFit="1" customWidth="1"/>
    <col min="14590" max="14599" width="6.5703125" style="414" bestFit="1" customWidth="1"/>
    <col min="14600" max="14844" width="11.42578125" style="414"/>
    <col min="14845" max="14845" width="9.42578125" style="414" bestFit="1" customWidth="1"/>
    <col min="14846" max="14855" width="6.5703125" style="414" bestFit="1" customWidth="1"/>
    <col min="14856" max="15100" width="11.42578125" style="414"/>
    <col min="15101" max="15101" width="9.42578125" style="414" bestFit="1" customWidth="1"/>
    <col min="15102" max="15111" width="6.5703125" style="414" bestFit="1" customWidth="1"/>
    <col min="15112" max="15356" width="11.42578125" style="414"/>
    <col min="15357" max="15357" width="9.42578125" style="414" bestFit="1" customWidth="1"/>
    <col min="15358" max="15367" width="6.5703125" style="414" bestFit="1" customWidth="1"/>
    <col min="15368" max="15612" width="11.42578125" style="414"/>
    <col min="15613" max="15613" width="9.42578125" style="414" bestFit="1" customWidth="1"/>
    <col min="15614" max="15623" width="6.5703125" style="414" bestFit="1" customWidth="1"/>
    <col min="15624" max="15868" width="11.42578125" style="414"/>
    <col min="15869" max="15869" width="9.42578125" style="414" bestFit="1" customWidth="1"/>
    <col min="15870" max="15879" width="6.5703125" style="414" bestFit="1" customWidth="1"/>
    <col min="15880" max="16124" width="11.42578125" style="414"/>
    <col min="16125" max="16125" width="9.42578125" style="414" bestFit="1" customWidth="1"/>
    <col min="16126" max="16135" width="6.5703125" style="414" bestFit="1" customWidth="1"/>
    <col min="16136" max="16384" width="11.42578125" style="414"/>
  </cols>
  <sheetData>
    <row r="1" spans="1:11" ht="12.75" customHeight="1">
      <c r="A1" s="394"/>
      <c r="B1" s="819" t="s">
        <v>277</v>
      </c>
      <c r="C1" s="820"/>
      <c r="D1" s="819" t="s">
        <v>277</v>
      </c>
      <c r="E1" s="820"/>
      <c r="F1" s="819" t="s">
        <v>277</v>
      </c>
      <c r="G1" s="820"/>
      <c r="H1" s="819" t="s">
        <v>277</v>
      </c>
      <c r="I1" s="820"/>
      <c r="J1" s="819" t="s">
        <v>277</v>
      </c>
      <c r="K1" s="821"/>
    </row>
    <row r="2" spans="1:11">
      <c r="A2" s="396"/>
      <c r="B2" s="816" t="s">
        <v>146</v>
      </c>
      <c r="C2" s="817"/>
      <c r="D2" s="816" t="s">
        <v>120</v>
      </c>
      <c r="E2" s="817"/>
      <c r="F2" s="816" t="s">
        <v>51</v>
      </c>
      <c r="G2" s="817"/>
      <c r="H2" s="816" t="s">
        <v>42</v>
      </c>
      <c r="I2" s="817"/>
      <c r="J2" s="816" t="s">
        <v>278</v>
      </c>
      <c r="K2" s="818"/>
    </row>
    <row r="3" spans="1:11">
      <c r="A3" s="397"/>
      <c r="B3" s="398" t="s">
        <v>325</v>
      </c>
      <c r="C3" s="399" t="s">
        <v>326</v>
      </c>
      <c r="D3" s="398" t="s">
        <v>325</v>
      </c>
      <c r="E3" s="399" t="s">
        <v>326</v>
      </c>
      <c r="F3" s="398" t="s">
        <v>325</v>
      </c>
      <c r="G3" s="399" t="s">
        <v>326</v>
      </c>
      <c r="H3" s="398" t="s">
        <v>325</v>
      </c>
      <c r="I3" s="399" t="s">
        <v>326</v>
      </c>
      <c r="J3" s="398" t="s">
        <v>325</v>
      </c>
      <c r="K3" s="400" t="s">
        <v>326</v>
      </c>
    </row>
    <row r="4" spans="1:11">
      <c r="A4" s="401"/>
      <c r="B4" s="822" t="s">
        <v>327</v>
      </c>
      <c r="C4" s="823"/>
      <c r="D4" s="822" t="s">
        <v>327</v>
      </c>
      <c r="E4" s="823"/>
      <c r="F4" s="822" t="s">
        <v>327</v>
      </c>
      <c r="G4" s="823"/>
      <c r="H4" s="822" t="s">
        <v>327</v>
      </c>
      <c r="I4" s="823"/>
      <c r="J4" s="822" t="s">
        <v>327</v>
      </c>
      <c r="K4" s="823"/>
    </row>
    <row r="5" spans="1:11" ht="14.25" customHeight="1">
      <c r="A5" s="415">
        <v>50000</v>
      </c>
      <c r="B5" s="415">
        <v>789</v>
      </c>
      <c r="C5" s="415">
        <v>1222</v>
      </c>
      <c r="D5" s="415">
        <v>1222</v>
      </c>
      <c r="E5" s="415">
        <v>1654</v>
      </c>
      <c r="F5" s="415">
        <v>1654</v>
      </c>
      <c r="G5" s="415">
        <v>2105</v>
      </c>
      <c r="H5" s="415">
        <v>2105</v>
      </c>
      <c r="I5" s="415">
        <v>2537</v>
      </c>
      <c r="J5" s="415">
        <v>2537</v>
      </c>
      <c r="K5" s="415">
        <v>2970</v>
      </c>
    </row>
    <row r="6" spans="1:11" ht="14.25" customHeight="1">
      <c r="A6" s="415">
        <v>75000</v>
      </c>
      <c r="B6" s="415">
        <v>951</v>
      </c>
      <c r="C6" s="415">
        <v>1472</v>
      </c>
      <c r="D6" s="415">
        <v>1472</v>
      </c>
      <c r="E6" s="415">
        <v>1993</v>
      </c>
      <c r="F6" s="415">
        <v>1993</v>
      </c>
      <c r="G6" s="415">
        <v>2537</v>
      </c>
      <c r="H6" s="415">
        <v>2537</v>
      </c>
      <c r="I6" s="415">
        <v>3058</v>
      </c>
      <c r="J6" s="415">
        <v>3058</v>
      </c>
      <c r="K6" s="415">
        <v>3579</v>
      </c>
    </row>
    <row r="7" spans="1:11">
      <c r="A7" s="415">
        <v>100000</v>
      </c>
      <c r="B7" s="415">
        <v>1086</v>
      </c>
      <c r="C7" s="415">
        <v>1681</v>
      </c>
      <c r="D7" s="415">
        <v>1681</v>
      </c>
      <c r="E7" s="415">
        <v>2276</v>
      </c>
      <c r="F7" s="415">
        <v>2276</v>
      </c>
      <c r="G7" s="415">
        <v>2896</v>
      </c>
      <c r="H7" s="415">
        <v>2896</v>
      </c>
      <c r="I7" s="415">
        <v>3491</v>
      </c>
      <c r="J7" s="415">
        <v>3491</v>
      </c>
      <c r="K7" s="415">
        <v>4086</v>
      </c>
    </row>
    <row r="8" spans="1:11">
      <c r="A8" s="415">
        <v>125000</v>
      </c>
      <c r="B8" s="415">
        <v>1204</v>
      </c>
      <c r="C8" s="415">
        <v>1863</v>
      </c>
      <c r="D8" s="415">
        <v>1863</v>
      </c>
      <c r="E8" s="415">
        <v>2522</v>
      </c>
      <c r="F8" s="415">
        <v>2522</v>
      </c>
      <c r="G8" s="415">
        <v>3210</v>
      </c>
      <c r="H8" s="415">
        <v>3210</v>
      </c>
      <c r="I8" s="415">
        <v>3869</v>
      </c>
      <c r="J8" s="415">
        <v>3869</v>
      </c>
      <c r="K8" s="415">
        <v>4528</v>
      </c>
    </row>
    <row r="9" spans="1:11">
      <c r="A9" s="415">
        <v>150000</v>
      </c>
      <c r="B9" s="415">
        <v>1309</v>
      </c>
      <c r="C9" s="415">
        <v>2026</v>
      </c>
      <c r="D9" s="415">
        <v>2026</v>
      </c>
      <c r="E9" s="415">
        <v>2742</v>
      </c>
      <c r="F9" s="415">
        <v>2742</v>
      </c>
      <c r="G9" s="415">
        <v>3490</v>
      </c>
      <c r="H9" s="415">
        <v>3490</v>
      </c>
      <c r="I9" s="415">
        <v>4207</v>
      </c>
      <c r="J9" s="415">
        <v>4207</v>
      </c>
      <c r="K9" s="415">
        <v>4924</v>
      </c>
    </row>
    <row r="10" spans="1:11">
      <c r="A10" s="415">
        <v>200000</v>
      </c>
      <c r="B10" s="415">
        <v>1494</v>
      </c>
      <c r="C10" s="415">
        <v>2312</v>
      </c>
      <c r="D10" s="415">
        <v>2312</v>
      </c>
      <c r="E10" s="415">
        <v>3130</v>
      </c>
      <c r="F10" s="415">
        <v>3130</v>
      </c>
      <c r="G10" s="415">
        <v>3984</v>
      </c>
      <c r="H10" s="415">
        <v>3984</v>
      </c>
      <c r="I10" s="415">
        <v>4802</v>
      </c>
      <c r="J10" s="415">
        <v>4802</v>
      </c>
      <c r="K10" s="415">
        <v>5621</v>
      </c>
    </row>
    <row r="11" spans="1:11">
      <c r="A11" s="415">
        <v>300000</v>
      </c>
      <c r="B11" s="415">
        <v>1800</v>
      </c>
      <c r="C11" s="415">
        <v>2786</v>
      </c>
      <c r="D11" s="415">
        <v>2786</v>
      </c>
      <c r="E11" s="415">
        <v>3772</v>
      </c>
      <c r="F11" s="415">
        <v>3772</v>
      </c>
      <c r="G11" s="415">
        <v>4800</v>
      </c>
      <c r="H11" s="415">
        <v>4800</v>
      </c>
      <c r="I11" s="415">
        <v>5786</v>
      </c>
      <c r="J11" s="415">
        <v>5786</v>
      </c>
      <c r="K11" s="415">
        <v>6772</v>
      </c>
    </row>
    <row r="12" spans="1:11">
      <c r="A12" s="415">
        <v>400000</v>
      </c>
      <c r="B12" s="415">
        <v>2054</v>
      </c>
      <c r="C12" s="415">
        <v>3179</v>
      </c>
      <c r="D12" s="415">
        <v>3179</v>
      </c>
      <c r="E12" s="415">
        <v>4304</v>
      </c>
      <c r="F12" s="415">
        <v>4304</v>
      </c>
      <c r="G12" s="415">
        <v>5478</v>
      </c>
      <c r="H12" s="415">
        <v>5478</v>
      </c>
      <c r="I12" s="415">
        <v>6603</v>
      </c>
      <c r="J12" s="415">
        <v>6603</v>
      </c>
      <c r="K12" s="415">
        <v>7728</v>
      </c>
    </row>
    <row r="13" spans="1:11">
      <c r="A13" s="415">
        <v>500000</v>
      </c>
      <c r="B13" s="415">
        <v>2276</v>
      </c>
      <c r="C13" s="415">
        <v>3522</v>
      </c>
      <c r="D13" s="415">
        <v>3522</v>
      </c>
      <c r="E13" s="415">
        <v>4768</v>
      </c>
      <c r="F13" s="415">
        <v>4768</v>
      </c>
      <c r="G13" s="415">
        <v>6069</v>
      </c>
      <c r="H13" s="415">
        <v>6069</v>
      </c>
      <c r="I13" s="415">
        <v>7315</v>
      </c>
      <c r="J13" s="415">
        <v>7315</v>
      </c>
      <c r="K13" s="415">
        <v>8561</v>
      </c>
    </row>
    <row r="14" spans="1:11">
      <c r="A14" s="415">
        <v>750000</v>
      </c>
      <c r="B14" s="415">
        <v>2740</v>
      </c>
      <c r="C14" s="415">
        <v>4241</v>
      </c>
      <c r="D14" s="415">
        <v>4241</v>
      </c>
      <c r="E14" s="415">
        <v>5741</v>
      </c>
      <c r="F14" s="415">
        <v>5741</v>
      </c>
      <c r="G14" s="415">
        <v>7307</v>
      </c>
      <c r="H14" s="415">
        <v>7307</v>
      </c>
      <c r="I14" s="415">
        <v>8808</v>
      </c>
      <c r="J14" s="415">
        <v>8808</v>
      </c>
      <c r="K14" s="415">
        <v>10308</v>
      </c>
    </row>
    <row r="15" spans="1:11">
      <c r="A15" s="415">
        <v>1000000</v>
      </c>
      <c r="B15" s="415">
        <v>3125</v>
      </c>
      <c r="C15" s="415">
        <v>4836</v>
      </c>
      <c r="D15" s="415">
        <v>4836</v>
      </c>
      <c r="E15" s="415">
        <v>6548</v>
      </c>
      <c r="F15" s="415">
        <v>6548</v>
      </c>
      <c r="G15" s="415">
        <v>8334</v>
      </c>
      <c r="H15" s="415">
        <v>8334</v>
      </c>
      <c r="I15" s="415">
        <v>10045</v>
      </c>
      <c r="J15" s="415">
        <v>10045</v>
      </c>
      <c r="K15" s="415">
        <v>11756</v>
      </c>
    </row>
    <row r="16" spans="1:11">
      <c r="A16" s="415">
        <v>1500000</v>
      </c>
      <c r="B16" s="415">
        <v>3765</v>
      </c>
      <c r="C16" s="415">
        <v>5827</v>
      </c>
      <c r="D16" s="415">
        <v>5827</v>
      </c>
      <c r="E16" s="415">
        <v>7889</v>
      </c>
      <c r="F16" s="415">
        <v>7889</v>
      </c>
      <c r="G16" s="415">
        <v>10041</v>
      </c>
      <c r="H16" s="415">
        <v>10041</v>
      </c>
      <c r="I16" s="415">
        <v>12103</v>
      </c>
      <c r="J16" s="415">
        <v>12103</v>
      </c>
      <c r="K16" s="415">
        <v>14165</v>
      </c>
    </row>
    <row r="17" spans="1:11">
      <c r="A17" s="415">
        <v>2000000</v>
      </c>
      <c r="B17" s="415">
        <v>4297</v>
      </c>
      <c r="C17" s="415">
        <v>6650</v>
      </c>
      <c r="D17" s="415">
        <v>6650</v>
      </c>
      <c r="E17" s="415">
        <v>9003</v>
      </c>
      <c r="F17" s="415">
        <v>9003</v>
      </c>
      <c r="G17" s="415">
        <v>11459</v>
      </c>
      <c r="H17" s="415">
        <v>11459</v>
      </c>
      <c r="I17" s="415">
        <v>13812</v>
      </c>
      <c r="J17" s="415">
        <v>13812</v>
      </c>
      <c r="K17" s="415">
        <v>16165</v>
      </c>
    </row>
    <row r="18" spans="1:11">
      <c r="A18" s="415">
        <v>3000000</v>
      </c>
      <c r="B18" s="415">
        <v>5175</v>
      </c>
      <c r="C18" s="415">
        <v>8009</v>
      </c>
      <c r="D18" s="415">
        <v>8009</v>
      </c>
      <c r="E18" s="415">
        <v>10842</v>
      </c>
      <c r="F18" s="415">
        <v>10842</v>
      </c>
      <c r="G18" s="415">
        <v>13799</v>
      </c>
      <c r="H18" s="415">
        <v>13799</v>
      </c>
      <c r="I18" s="415">
        <v>16633</v>
      </c>
      <c r="J18" s="415">
        <v>16633</v>
      </c>
      <c r="K18" s="415">
        <v>19467</v>
      </c>
    </row>
    <row r="19" spans="1:11">
      <c r="A19" s="415">
        <v>5000000</v>
      </c>
      <c r="B19" s="415">
        <v>6535</v>
      </c>
      <c r="C19" s="415">
        <v>10114</v>
      </c>
      <c r="D19" s="415">
        <v>10114</v>
      </c>
      <c r="E19" s="415">
        <v>13693</v>
      </c>
      <c r="F19" s="415">
        <v>13693</v>
      </c>
      <c r="G19" s="415">
        <v>17428</v>
      </c>
      <c r="H19" s="415">
        <v>17428</v>
      </c>
      <c r="I19" s="415">
        <v>21007</v>
      </c>
      <c r="J19" s="415">
        <v>21007</v>
      </c>
      <c r="K19" s="415">
        <v>24586</v>
      </c>
    </row>
    <row r="20" spans="1:11">
      <c r="A20" s="415">
        <v>7500000</v>
      </c>
      <c r="B20" s="415">
        <v>7878</v>
      </c>
      <c r="C20" s="415">
        <v>12192</v>
      </c>
      <c r="D20" s="415">
        <v>12192</v>
      </c>
      <c r="E20" s="415">
        <v>16506</v>
      </c>
      <c r="F20" s="415">
        <v>16506</v>
      </c>
      <c r="G20" s="415">
        <v>21007</v>
      </c>
      <c r="H20" s="415">
        <v>21007</v>
      </c>
      <c r="I20" s="415">
        <v>25321</v>
      </c>
      <c r="J20" s="415">
        <v>25321</v>
      </c>
      <c r="K20" s="415">
        <v>29635</v>
      </c>
    </row>
    <row r="21" spans="1:11">
      <c r="A21" s="415">
        <v>10000000</v>
      </c>
      <c r="B21" s="415">
        <v>8994</v>
      </c>
      <c r="C21" s="415">
        <v>13919</v>
      </c>
      <c r="D21" s="415">
        <v>13919</v>
      </c>
      <c r="E21" s="415">
        <v>18844</v>
      </c>
      <c r="F21" s="415">
        <v>18844</v>
      </c>
      <c r="G21" s="415">
        <v>23983</v>
      </c>
      <c r="H21" s="415">
        <v>23983</v>
      </c>
      <c r="I21" s="415">
        <v>28909</v>
      </c>
      <c r="J21" s="415">
        <v>28909</v>
      </c>
      <c r="K21" s="415">
        <v>33834</v>
      </c>
    </row>
    <row r="22" spans="1:11">
      <c r="A22" s="415">
        <v>15000000</v>
      </c>
      <c r="B22" s="415">
        <v>10839</v>
      </c>
      <c r="C22" s="415">
        <v>16775</v>
      </c>
      <c r="D22" s="415">
        <v>16775</v>
      </c>
      <c r="E22" s="415">
        <v>22711</v>
      </c>
      <c r="F22" s="415">
        <v>22711</v>
      </c>
      <c r="G22" s="415">
        <v>28905</v>
      </c>
      <c r="H22" s="415">
        <v>28905</v>
      </c>
      <c r="I22" s="415">
        <v>34840</v>
      </c>
      <c r="J22" s="415">
        <v>34840</v>
      </c>
      <c r="K22" s="415">
        <v>40776</v>
      </c>
    </row>
    <row r="23" spans="1:11">
      <c r="A23" s="415">
        <v>20000000</v>
      </c>
      <c r="B23" s="415">
        <v>12373</v>
      </c>
      <c r="C23" s="415">
        <v>19148</v>
      </c>
      <c r="D23" s="415">
        <v>19148</v>
      </c>
      <c r="E23" s="415">
        <v>25923</v>
      </c>
      <c r="F23" s="415">
        <v>25923</v>
      </c>
      <c r="G23" s="415">
        <v>32993</v>
      </c>
      <c r="H23" s="415">
        <v>32993</v>
      </c>
      <c r="I23" s="415">
        <v>39769</v>
      </c>
      <c r="J23" s="415">
        <v>39769</v>
      </c>
      <c r="K23" s="415">
        <v>46544</v>
      </c>
    </row>
    <row r="24" spans="1:11">
      <c r="A24" s="415">
        <v>25000000</v>
      </c>
      <c r="B24" s="415">
        <v>13708</v>
      </c>
      <c r="C24" s="415">
        <v>21215</v>
      </c>
      <c r="D24" s="415">
        <v>21215</v>
      </c>
      <c r="E24" s="415">
        <v>28722</v>
      </c>
      <c r="F24" s="415">
        <v>28722</v>
      </c>
      <c r="G24" s="415">
        <v>36556</v>
      </c>
      <c r="H24" s="415">
        <v>36556</v>
      </c>
      <c r="I24" s="415">
        <v>44063</v>
      </c>
      <c r="J24" s="415">
        <v>44063</v>
      </c>
      <c r="K24" s="415">
        <v>51570</v>
      </c>
    </row>
    <row r="25" spans="1:11">
      <c r="A25" s="416"/>
      <c r="B25" s="416"/>
      <c r="C25" s="416"/>
      <c r="D25" s="416"/>
      <c r="E25" s="416"/>
      <c r="F25" s="416"/>
      <c r="G25" s="416"/>
    </row>
    <row r="26" spans="1:11">
      <c r="A26" s="416"/>
      <c r="B26" s="416"/>
      <c r="C26" s="416"/>
      <c r="D26" s="416"/>
      <c r="E26" s="416"/>
      <c r="F26" s="416"/>
      <c r="G26" s="416"/>
    </row>
    <row r="27" spans="1:11">
      <c r="A27" s="416"/>
      <c r="B27" s="416"/>
      <c r="C27" s="416"/>
      <c r="D27" s="416"/>
      <c r="E27" s="416"/>
      <c r="F27" s="416"/>
      <c r="G27" s="416"/>
    </row>
    <row r="28" spans="1:11">
      <c r="A28" s="416"/>
      <c r="B28" s="416"/>
      <c r="C28" s="416"/>
      <c r="D28" s="416"/>
      <c r="E28" s="416"/>
      <c r="F28" s="416"/>
      <c r="G28" s="416"/>
    </row>
    <row r="29" spans="1:11">
      <c r="A29" s="416"/>
      <c r="B29" s="416"/>
      <c r="C29" s="416"/>
      <c r="D29" s="416"/>
      <c r="E29" s="416"/>
      <c r="F29" s="416"/>
      <c r="G29" s="416"/>
    </row>
    <row r="30" spans="1:11">
      <c r="A30" s="416"/>
      <c r="B30" s="416"/>
      <c r="C30" s="416"/>
      <c r="D30" s="416"/>
      <c r="E30" s="416"/>
      <c r="F30" s="416"/>
      <c r="G30" s="416"/>
    </row>
    <row r="31" spans="1:11">
      <c r="A31" s="416"/>
      <c r="B31" s="416"/>
      <c r="C31" s="416"/>
      <c r="D31" s="416"/>
      <c r="E31" s="416"/>
      <c r="F31" s="416"/>
      <c r="G31" s="416"/>
    </row>
    <row r="32" spans="1:11">
      <c r="A32" s="416"/>
      <c r="B32" s="416"/>
      <c r="C32" s="416"/>
      <c r="D32" s="416"/>
      <c r="E32" s="416"/>
      <c r="F32" s="416"/>
      <c r="G32" s="416"/>
    </row>
    <row r="33" spans="1:7">
      <c r="A33" s="416"/>
      <c r="B33" s="416"/>
      <c r="C33" s="416"/>
      <c r="D33" s="416"/>
      <c r="E33" s="416"/>
      <c r="F33" s="416"/>
      <c r="G33" s="416"/>
    </row>
  </sheetData>
  <mergeCells count="15">
    <mergeCell ref="B4:C4"/>
    <mergeCell ref="D4:E4"/>
    <mergeCell ref="F4:G4"/>
    <mergeCell ref="H4:I4"/>
    <mergeCell ref="J4:K4"/>
    <mergeCell ref="B1:C1"/>
    <mergeCell ref="D1:E1"/>
    <mergeCell ref="F1:G1"/>
    <mergeCell ref="H1:I1"/>
    <mergeCell ref="J1:K1"/>
    <mergeCell ref="B2:C2"/>
    <mergeCell ref="D2:E2"/>
    <mergeCell ref="F2:G2"/>
    <mergeCell ref="H2:I2"/>
    <mergeCell ref="J2:K2"/>
  </mergeCells>
  <pageMargins left="0.78740157480314965" right="0.78740157480314965" top="0.78740157480314965" bottom="0.78740157480314965" header="0.78740157480314965" footer="0.39370078740157483"/>
  <pageSetup paperSize="9" scale="68" orientation="portrait" r:id="rId1"/>
  <headerFooter>
    <oddHeader xml:space="preserve">&amp;R&amp;G
          </oddHeader>
    <oddFooter xml:space="preserve">&amp;R&amp;"|,Fett"&amp;7Seite &amp;P/&amp;N  &amp;G                                                 </oddFooter>
    <firstHeader>&amp;R&amp;G</firstHeader>
    <firstFooter>&amp;L&amp;6&amp;G&amp;Z&amp;F</first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5DD45-DC06-4B6F-AB9E-1BB61A758540}">
  <sheetPr>
    <tabColor theme="2" tint="-0.249977111117893"/>
  </sheetPr>
  <dimension ref="A1:K25"/>
  <sheetViews>
    <sheetView view="pageBreakPreview" zoomScaleNormal="100" zoomScaleSheetLayoutView="100" workbookViewId="0">
      <selection activeCell="K20" sqref="K20"/>
    </sheetView>
  </sheetViews>
  <sheetFormatPr baseColWidth="10" defaultRowHeight="12.75"/>
  <cols>
    <col min="1" max="1" width="10.140625" style="409" bestFit="1" customWidth="1"/>
    <col min="2" max="11" width="9.140625" style="409" bestFit="1" customWidth="1"/>
    <col min="12" max="256" width="11.42578125" style="395"/>
    <col min="257" max="257" width="10.140625" style="395" bestFit="1" customWidth="1"/>
    <col min="258" max="267" width="7" style="395" bestFit="1" customWidth="1"/>
    <col min="268" max="512" width="11.42578125" style="395"/>
    <col min="513" max="513" width="10.140625" style="395" bestFit="1" customWidth="1"/>
    <col min="514" max="523" width="7" style="395" bestFit="1" customWidth="1"/>
    <col min="524" max="768" width="11.42578125" style="395"/>
    <col min="769" max="769" width="10.140625" style="395" bestFit="1" customWidth="1"/>
    <col min="770" max="779" width="7" style="395" bestFit="1" customWidth="1"/>
    <col min="780" max="1024" width="11.42578125" style="395"/>
    <col min="1025" max="1025" width="10.140625" style="395" bestFit="1" customWidth="1"/>
    <col min="1026" max="1035" width="7" style="395" bestFit="1" customWidth="1"/>
    <col min="1036" max="1280" width="11.42578125" style="395"/>
    <col min="1281" max="1281" width="10.140625" style="395" bestFit="1" customWidth="1"/>
    <col min="1282" max="1291" width="7" style="395" bestFit="1" customWidth="1"/>
    <col min="1292" max="1536" width="11.42578125" style="395"/>
    <col min="1537" max="1537" width="10.140625" style="395" bestFit="1" customWidth="1"/>
    <col min="1538" max="1547" width="7" style="395" bestFit="1" customWidth="1"/>
    <col min="1548" max="1792" width="11.42578125" style="395"/>
    <col min="1793" max="1793" width="10.140625" style="395" bestFit="1" customWidth="1"/>
    <col min="1794" max="1803" width="7" style="395" bestFit="1" customWidth="1"/>
    <col min="1804" max="2048" width="11.42578125" style="395"/>
    <col min="2049" max="2049" width="10.140625" style="395" bestFit="1" customWidth="1"/>
    <col min="2050" max="2059" width="7" style="395" bestFit="1" customWidth="1"/>
    <col min="2060" max="2304" width="11.42578125" style="395"/>
    <col min="2305" max="2305" width="10.140625" style="395" bestFit="1" customWidth="1"/>
    <col min="2306" max="2315" width="7" style="395" bestFit="1" customWidth="1"/>
    <col min="2316" max="2560" width="11.42578125" style="395"/>
    <col min="2561" max="2561" width="10.140625" style="395" bestFit="1" customWidth="1"/>
    <col min="2562" max="2571" width="7" style="395" bestFit="1" customWidth="1"/>
    <col min="2572" max="2816" width="11.42578125" style="395"/>
    <col min="2817" max="2817" width="10.140625" style="395" bestFit="1" customWidth="1"/>
    <col min="2818" max="2827" width="7" style="395" bestFit="1" customWidth="1"/>
    <col min="2828" max="3072" width="11.42578125" style="395"/>
    <col min="3073" max="3073" width="10.140625" style="395" bestFit="1" customWidth="1"/>
    <col min="3074" max="3083" width="7" style="395" bestFit="1" customWidth="1"/>
    <col min="3084" max="3328" width="11.42578125" style="395"/>
    <col min="3329" max="3329" width="10.140625" style="395" bestFit="1" customWidth="1"/>
    <col min="3330" max="3339" width="7" style="395" bestFit="1" customWidth="1"/>
    <col min="3340" max="3584" width="11.42578125" style="395"/>
    <col min="3585" max="3585" width="10.140625" style="395" bestFit="1" customWidth="1"/>
    <col min="3586" max="3595" width="7" style="395" bestFit="1" customWidth="1"/>
    <col min="3596" max="3840" width="11.42578125" style="395"/>
    <col min="3841" max="3841" width="10.140625" style="395" bestFit="1" customWidth="1"/>
    <col min="3842" max="3851" width="7" style="395" bestFit="1" customWidth="1"/>
    <col min="3852" max="4096" width="11.42578125" style="395"/>
    <col min="4097" max="4097" width="10.140625" style="395" bestFit="1" customWidth="1"/>
    <col min="4098" max="4107" width="7" style="395" bestFit="1" customWidth="1"/>
    <col min="4108" max="4352" width="11.42578125" style="395"/>
    <col min="4353" max="4353" width="10.140625" style="395" bestFit="1" customWidth="1"/>
    <col min="4354" max="4363" width="7" style="395" bestFit="1" customWidth="1"/>
    <col min="4364" max="4608" width="11.42578125" style="395"/>
    <col min="4609" max="4609" width="10.140625" style="395" bestFit="1" customWidth="1"/>
    <col min="4610" max="4619" width="7" style="395" bestFit="1" customWidth="1"/>
    <col min="4620" max="4864" width="11.42578125" style="395"/>
    <col min="4865" max="4865" width="10.140625" style="395" bestFit="1" customWidth="1"/>
    <col min="4866" max="4875" width="7" style="395" bestFit="1" customWidth="1"/>
    <col min="4876" max="5120" width="11.42578125" style="395"/>
    <col min="5121" max="5121" width="10.140625" style="395" bestFit="1" customWidth="1"/>
    <col min="5122" max="5131" width="7" style="395" bestFit="1" customWidth="1"/>
    <col min="5132" max="5376" width="11.42578125" style="395"/>
    <col min="5377" max="5377" width="10.140625" style="395" bestFit="1" customWidth="1"/>
    <col min="5378" max="5387" width="7" style="395" bestFit="1" customWidth="1"/>
    <col min="5388" max="5632" width="11.42578125" style="395"/>
    <col min="5633" max="5633" width="10.140625" style="395" bestFit="1" customWidth="1"/>
    <col min="5634" max="5643" width="7" style="395" bestFit="1" customWidth="1"/>
    <col min="5644" max="5888" width="11.42578125" style="395"/>
    <col min="5889" max="5889" width="10.140625" style="395" bestFit="1" customWidth="1"/>
    <col min="5890" max="5899" width="7" style="395" bestFit="1" customWidth="1"/>
    <col min="5900" max="6144" width="11.42578125" style="395"/>
    <col min="6145" max="6145" width="10.140625" style="395" bestFit="1" customWidth="1"/>
    <col min="6146" max="6155" width="7" style="395" bestFit="1" customWidth="1"/>
    <col min="6156" max="6400" width="11.42578125" style="395"/>
    <col min="6401" max="6401" width="10.140625" style="395" bestFit="1" customWidth="1"/>
    <col min="6402" max="6411" width="7" style="395" bestFit="1" customWidth="1"/>
    <col min="6412" max="6656" width="11.42578125" style="395"/>
    <col min="6657" max="6657" width="10.140625" style="395" bestFit="1" customWidth="1"/>
    <col min="6658" max="6667" width="7" style="395" bestFit="1" customWidth="1"/>
    <col min="6668" max="6912" width="11.42578125" style="395"/>
    <col min="6913" max="6913" width="10.140625" style="395" bestFit="1" customWidth="1"/>
    <col min="6914" max="6923" width="7" style="395" bestFit="1" customWidth="1"/>
    <col min="6924" max="7168" width="11.42578125" style="395"/>
    <col min="7169" max="7169" width="10.140625" style="395" bestFit="1" customWidth="1"/>
    <col min="7170" max="7179" width="7" style="395" bestFit="1" customWidth="1"/>
    <col min="7180" max="7424" width="11.42578125" style="395"/>
    <col min="7425" max="7425" width="10.140625" style="395" bestFit="1" customWidth="1"/>
    <col min="7426" max="7435" width="7" style="395" bestFit="1" customWidth="1"/>
    <col min="7436" max="7680" width="11.42578125" style="395"/>
    <col min="7681" max="7681" width="10.140625" style="395" bestFit="1" customWidth="1"/>
    <col min="7682" max="7691" width="7" style="395" bestFit="1" customWidth="1"/>
    <col min="7692" max="7936" width="11.42578125" style="395"/>
    <col min="7937" max="7937" width="10.140625" style="395" bestFit="1" customWidth="1"/>
    <col min="7938" max="7947" width="7" style="395" bestFit="1" customWidth="1"/>
    <col min="7948" max="8192" width="11.42578125" style="395"/>
    <col min="8193" max="8193" width="10.140625" style="395" bestFit="1" customWidth="1"/>
    <col min="8194" max="8203" width="7" style="395" bestFit="1" customWidth="1"/>
    <col min="8204" max="8448" width="11.42578125" style="395"/>
    <col min="8449" max="8449" width="10.140625" style="395" bestFit="1" customWidth="1"/>
    <col min="8450" max="8459" width="7" style="395" bestFit="1" customWidth="1"/>
    <col min="8460" max="8704" width="11.42578125" style="395"/>
    <col min="8705" max="8705" width="10.140625" style="395" bestFit="1" customWidth="1"/>
    <col min="8706" max="8715" width="7" style="395" bestFit="1" customWidth="1"/>
    <col min="8716" max="8960" width="11.42578125" style="395"/>
    <col min="8961" max="8961" width="10.140625" style="395" bestFit="1" customWidth="1"/>
    <col min="8962" max="8971" width="7" style="395" bestFit="1" customWidth="1"/>
    <col min="8972" max="9216" width="11.42578125" style="395"/>
    <col min="9217" max="9217" width="10.140625" style="395" bestFit="1" customWidth="1"/>
    <col min="9218" max="9227" width="7" style="395" bestFit="1" customWidth="1"/>
    <col min="9228" max="9472" width="11.42578125" style="395"/>
    <col min="9473" max="9473" width="10.140625" style="395" bestFit="1" customWidth="1"/>
    <col min="9474" max="9483" width="7" style="395" bestFit="1" customWidth="1"/>
    <col min="9484" max="9728" width="11.42578125" style="395"/>
    <col min="9729" max="9729" width="10.140625" style="395" bestFit="1" customWidth="1"/>
    <col min="9730" max="9739" width="7" style="395" bestFit="1" customWidth="1"/>
    <col min="9740" max="9984" width="11.42578125" style="395"/>
    <col min="9985" max="9985" width="10.140625" style="395" bestFit="1" customWidth="1"/>
    <col min="9986" max="9995" width="7" style="395" bestFit="1" customWidth="1"/>
    <col min="9996" max="10240" width="11.42578125" style="395"/>
    <col min="10241" max="10241" width="10.140625" style="395" bestFit="1" customWidth="1"/>
    <col min="10242" max="10251" width="7" style="395" bestFit="1" customWidth="1"/>
    <col min="10252" max="10496" width="11.42578125" style="395"/>
    <col min="10497" max="10497" width="10.140625" style="395" bestFit="1" customWidth="1"/>
    <col min="10498" max="10507" width="7" style="395" bestFit="1" customWidth="1"/>
    <col min="10508" max="10752" width="11.42578125" style="395"/>
    <col min="10753" max="10753" width="10.140625" style="395" bestFit="1" customWidth="1"/>
    <col min="10754" max="10763" width="7" style="395" bestFit="1" customWidth="1"/>
    <col min="10764" max="11008" width="11.42578125" style="395"/>
    <col min="11009" max="11009" width="10.140625" style="395" bestFit="1" customWidth="1"/>
    <col min="11010" max="11019" width="7" style="395" bestFit="1" customWidth="1"/>
    <col min="11020" max="11264" width="11.42578125" style="395"/>
    <col min="11265" max="11265" width="10.140625" style="395" bestFit="1" customWidth="1"/>
    <col min="11266" max="11275" width="7" style="395" bestFit="1" customWidth="1"/>
    <col min="11276" max="11520" width="11.42578125" style="395"/>
    <col min="11521" max="11521" width="10.140625" style="395" bestFit="1" customWidth="1"/>
    <col min="11522" max="11531" width="7" style="395" bestFit="1" customWidth="1"/>
    <col min="11532" max="11776" width="11.42578125" style="395"/>
    <col min="11777" max="11777" width="10.140625" style="395" bestFit="1" customWidth="1"/>
    <col min="11778" max="11787" width="7" style="395" bestFit="1" customWidth="1"/>
    <col min="11788" max="12032" width="11.42578125" style="395"/>
    <col min="12033" max="12033" width="10.140625" style="395" bestFit="1" customWidth="1"/>
    <col min="12034" max="12043" width="7" style="395" bestFit="1" customWidth="1"/>
    <col min="12044" max="12288" width="11.42578125" style="395"/>
    <col min="12289" max="12289" width="10.140625" style="395" bestFit="1" customWidth="1"/>
    <col min="12290" max="12299" width="7" style="395" bestFit="1" customWidth="1"/>
    <col min="12300" max="12544" width="11.42578125" style="395"/>
    <col min="12545" max="12545" width="10.140625" style="395" bestFit="1" customWidth="1"/>
    <col min="12546" max="12555" width="7" style="395" bestFit="1" customWidth="1"/>
    <col min="12556" max="12800" width="11.42578125" style="395"/>
    <col min="12801" max="12801" width="10.140625" style="395" bestFit="1" customWidth="1"/>
    <col min="12802" max="12811" width="7" style="395" bestFit="1" customWidth="1"/>
    <col min="12812" max="13056" width="11.42578125" style="395"/>
    <col min="13057" max="13057" width="10.140625" style="395" bestFit="1" customWidth="1"/>
    <col min="13058" max="13067" width="7" style="395" bestFit="1" customWidth="1"/>
    <col min="13068" max="13312" width="11.42578125" style="395"/>
    <col min="13313" max="13313" width="10.140625" style="395" bestFit="1" customWidth="1"/>
    <col min="13314" max="13323" width="7" style="395" bestFit="1" customWidth="1"/>
    <col min="13324" max="13568" width="11.42578125" style="395"/>
    <col min="13569" max="13569" width="10.140625" style="395" bestFit="1" customWidth="1"/>
    <col min="13570" max="13579" width="7" style="395" bestFit="1" customWidth="1"/>
    <col min="13580" max="13824" width="11.42578125" style="395"/>
    <col min="13825" max="13825" width="10.140625" style="395" bestFit="1" customWidth="1"/>
    <col min="13826" max="13835" width="7" style="395" bestFit="1" customWidth="1"/>
    <col min="13836" max="14080" width="11.42578125" style="395"/>
    <col min="14081" max="14081" width="10.140625" style="395" bestFit="1" customWidth="1"/>
    <col min="14082" max="14091" width="7" style="395" bestFit="1" customWidth="1"/>
    <col min="14092" max="14336" width="11.42578125" style="395"/>
    <col min="14337" max="14337" width="10.140625" style="395" bestFit="1" customWidth="1"/>
    <col min="14338" max="14347" width="7" style="395" bestFit="1" customWidth="1"/>
    <col min="14348" max="14592" width="11.42578125" style="395"/>
    <col min="14593" max="14593" width="10.140625" style="395" bestFit="1" customWidth="1"/>
    <col min="14594" max="14603" width="7" style="395" bestFit="1" customWidth="1"/>
    <col min="14604" max="14848" width="11.42578125" style="395"/>
    <col min="14849" max="14849" width="10.140625" style="395" bestFit="1" customWidth="1"/>
    <col min="14850" max="14859" width="7" style="395" bestFit="1" customWidth="1"/>
    <col min="14860" max="15104" width="11.42578125" style="395"/>
    <col min="15105" max="15105" width="10.140625" style="395" bestFit="1" customWidth="1"/>
    <col min="15106" max="15115" width="7" style="395" bestFit="1" customWidth="1"/>
    <col min="15116" max="15360" width="11.42578125" style="395"/>
    <col min="15361" max="15361" width="10.140625" style="395" bestFit="1" customWidth="1"/>
    <col min="15362" max="15371" width="7" style="395" bestFit="1" customWidth="1"/>
    <col min="15372" max="15616" width="11.42578125" style="395"/>
    <col min="15617" max="15617" width="10.140625" style="395" bestFit="1" customWidth="1"/>
    <col min="15618" max="15627" width="7" style="395" bestFit="1" customWidth="1"/>
    <col min="15628" max="15872" width="11.42578125" style="395"/>
    <col min="15873" max="15873" width="10.140625" style="395" bestFit="1" customWidth="1"/>
    <col min="15874" max="15883" width="7" style="395" bestFit="1" customWidth="1"/>
    <col min="15884" max="16128" width="11.42578125" style="395"/>
    <col min="16129" max="16129" width="10.140625" style="395" bestFit="1" customWidth="1"/>
    <col min="16130" max="16139" width="7" style="395" bestFit="1" customWidth="1"/>
    <col min="16140" max="16384" width="11.42578125" style="395"/>
  </cols>
  <sheetData>
    <row r="1" spans="1:11">
      <c r="A1" s="394"/>
      <c r="B1" s="819" t="s">
        <v>277</v>
      </c>
      <c r="C1" s="820"/>
      <c r="D1" s="819" t="s">
        <v>277</v>
      </c>
      <c r="E1" s="820"/>
      <c r="F1" s="819" t="s">
        <v>277</v>
      </c>
      <c r="G1" s="820"/>
      <c r="H1" s="819" t="s">
        <v>277</v>
      </c>
      <c r="I1" s="820"/>
      <c r="J1" s="819" t="s">
        <v>277</v>
      </c>
      <c r="K1" s="821"/>
    </row>
    <row r="2" spans="1:11">
      <c r="A2" s="396"/>
      <c r="B2" s="816" t="s">
        <v>146</v>
      </c>
      <c r="C2" s="817"/>
      <c r="D2" s="816" t="s">
        <v>120</v>
      </c>
      <c r="E2" s="817"/>
      <c r="F2" s="816" t="s">
        <v>51</v>
      </c>
      <c r="G2" s="817"/>
      <c r="H2" s="816" t="s">
        <v>42</v>
      </c>
      <c r="I2" s="817"/>
      <c r="J2" s="816" t="s">
        <v>278</v>
      </c>
      <c r="K2" s="818"/>
    </row>
    <row r="3" spans="1:11">
      <c r="A3" s="397"/>
      <c r="B3" s="398" t="s">
        <v>325</v>
      </c>
      <c r="C3" s="399" t="s">
        <v>326</v>
      </c>
      <c r="D3" s="398" t="s">
        <v>325</v>
      </c>
      <c r="E3" s="399" t="s">
        <v>326</v>
      </c>
      <c r="F3" s="398" t="s">
        <v>325</v>
      </c>
      <c r="G3" s="399" t="s">
        <v>326</v>
      </c>
      <c r="H3" s="398" t="s">
        <v>325</v>
      </c>
      <c r="I3" s="399" t="s">
        <v>326</v>
      </c>
      <c r="J3" s="398" t="s">
        <v>325</v>
      </c>
      <c r="K3" s="400" t="s">
        <v>326</v>
      </c>
    </row>
    <row r="4" spans="1:11">
      <c r="A4" s="401"/>
      <c r="B4" s="822" t="s">
        <v>327</v>
      </c>
      <c r="C4" s="823"/>
      <c r="D4" s="822" t="s">
        <v>327</v>
      </c>
      <c r="E4" s="823"/>
      <c r="F4" s="822" t="s">
        <v>327</v>
      </c>
      <c r="G4" s="823"/>
      <c r="H4" s="822" t="s">
        <v>327</v>
      </c>
      <c r="I4" s="823"/>
      <c r="J4" s="822" t="s">
        <v>327</v>
      </c>
      <c r="K4" s="823"/>
    </row>
    <row r="5" spans="1:11" ht="12.75" customHeight="1">
      <c r="A5" s="402">
        <v>25000</v>
      </c>
      <c r="B5" s="402">
        <v>3120</v>
      </c>
      <c r="C5" s="402">
        <v>3657</v>
      </c>
      <c r="D5" s="402">
        <v>3657</v>
      </c>
      <c r="E5" s="402">
        <v>4339</v>
      </c>
      <c r="F5" s="402">
        <v>4339</v>
      </c>
      <c r="G5" s="402">
        <v>5412</v>
      </c>
      <c r="H5" s="402">
        <v>5412</v>
      </c>
      <c r="I5" s="402">
        <v>6094</v>
      </c>
      <c r="J5" s="402">
        <v>6094</v>
      </c>
      <c r="K5" s="402">
        <v>6631</v>
      </c>
    </row>
    <row r="6" spans="1:11" ht="12.75" customHeight="1">
      <c r="A6" s="403">
        <v>35000</v>
      </c>
      <c r="B6" s="403">
        <v>4217</v>
      </c>
      <c r="C6" s="403">
        <v>4942</v>
      </c>
      <c r="D6" s="403">
        <v>4942</v>
      </c>
      <c r="E6" s="403">
        <v>5865</v>
      </c>
      <c r="F6" s="403">
        <v>5865</v>
      </c>
      <c r="G6" s="403">
        <v>7315</v>
      </c>
      <c r="H6" s="403">
        <v>7315</v>
      </c>
      <c r="I6" s="403">
        <v>8237</v>
      </c>
      <c r="J6" s="403">
        <v>8237</v>
      </c>
      <c r="K6" s="403">
        <v>8962</v>
      </c>
    </row>
    <row r="7" spans="1:11" ht="12.75" customHeight="1">
      <c r="A7" s="403">
        <v>50000</v>
      </c>
      <c r="B7" s="403">
        <v>5804</v>
      </c>
      <c r="C7" s="403">
        <v>6801</v>
      </c>
      <c r="D7" s="403">
        <v>6801</v>
      </c>
      <c r="E7" s="403">
        <v>8071</v>
      </c>
      <c r="F7" s="403">
        <v>8071</v>
      </c>
      <c r="G7" s="403">
        <v>10066</v>
      </c>
      <c r="H7" s="403">
        <v>10066</v>
      </c>
      <c r="I7" s="403">
        <v>11336</v>
      </c>
      <c r="J7" s="403">
        <v>11336</v>
      </c>
      <c r="K7" s="403">
        <v>12333</v>
      </c>
    </row>
    <row r="8" spans="1:11" ht="12.75" customHeight="1">
      <c r="A8" s="403">
        <v>75000</v>
      </c>
      <c r="B8" s="403">
        <v>8342</v>
      </c>
      <c r="C8" s="403">
        <v>9776</v>
      </c>
      <c r="D8" s="403">
        <v>9776</v>
      </c>
      <c r="E8" s="403">
        <v>11601</v>
      </c>
      <c r="F8" s="403">
        <v>11601</v>
      </c>
      <c r="G8" s="403">
        <v>14469</v>
      </c>
      <c r="H8" s="403">
        <v>14469</v>
      </c>
      <c r="I8" s="403">
        <v>16293</v>
      </c>
      <c r="J8" s="403">
        <v>16293</v>
      </c>
      <c r="K8" s="403">
        <v>17727</v>
      </c>
    </row>
    <row r="9" spans="1:11" ht="12.75" customHeight="1">
      <c r="A9" s="404">
        <v>100000</v>
      </c>
      <c r="B9" s="404">
        <v>10790</v>
      </c>
      <c r="C9" s="404">
        <v>12644</v>
      </c>
      <c r="D9" s="404">
        <v>12644</v>
      </c>
      <c r="E9" s="404">
        <v>15005</v>
      </c>
      <c r="F9" s="404">
        <v>15005</v>
      </c>
      <c r="G9" s="404">
        <v>18713</v>
      </c>
      <c r="H9" s="404">
        <v>18713</v>
      </c>
      <c r="I9" s="404">
        <v>21074</v>
      </c>
      <c r="J9" s="404">
        <v>21074</v>
      </c>
      <c r="K9" s="404">
        <v>22928</v>
      </c>
    </row>
    <row r="10" spans="1:11" ht="12.75" customHeight="1">
      <c r="A10" s="402">
        <v>150000</v>
      </c>
      <c r="B10" s="402">
        <v>15500</v>
      </c>
      <c r="C10" s="402">
        <v>18164</v>
      </c>
      <c r="D10" s="402">
        <v>18164</v>
      </c>
      <c r="E10" s="402">
        <v>21555</v>
      </c>
      <c r="F10" s="402">
        <v>21555</v>
      </c>
      <c r="G10" s="402">
        <v>26883</v>
      </c>
      <c r="H10" s="402">
        <v>26883</v>
      </c>
      <c r="I10" s="402">
        <v>30274</v>
      </c>
      <c r="J10" s="402">
        <v>30274</v>
      </c>
      <c r="K10" s="402">
        <v>32938</v>
      </c>
    </row>
    <row r="11" spans="1:11" ht="12.75" customHeight="1">
      <c r="A11" s="403">
        <v>200000</v>
      </c>
      <c r="B11" s="403">
        <v>20037</v>
      </c>
      <c r="C11" s="403">
        <v>23480</v>
      </c>
      <c r="D11" s="403">
        <v>23480</v>
      </c>
      <c r="E11" s="403">
        <v>27863</v>
      </c>
      <c r="F11" s="403">
        <v>27863</v>
      </c>
      <c r="G11" s="403">
        <v>34751</v>
      </c>
      <c r="H11" s="403">
        <v>34751</v>
      </c>
      <c r="I11" s="403">
        <v>39134</v>
      </c>
      <c r="J11" s="403">
        <v>39134</v>
      </c>
      <c r="K11" s="403">
        <v>42578</v>
      </c>
    </row>
    <row r="12" spans="1:11" ht="12.75" customHeight="1">
      <c r="A12" s="403">
        <v>300000</v>
      </c>
      <c r="B12" s="403">
        <v>28750</v>
      </c>
      <c r="C12" s="403">
        <v>33692</v>
      </c>
      <c r="D12" s="403">
        <v>33692</v>
      </c>
      <c r="E12" s="403">
        <v>39981</v>
      </c>
      <c r="F12" s="403">
        <v>39981</v>
      </c>
      <c r="G12" s="403">
        <v>49864</v>
      </c>
      <c r="H12" s="403">
        <v>49864</v>
      </c>
      <c r="I12" s="403">
        <v>56153</v>
      </c>
      <c r="J12" s="403">
        <v>56153</v>
      </c>
      <c r="K12" s="403">
        <v>61095</v>
      </c>
    </row>
    <row r="13" spans="1:11" ht="12.75" customHeight="1">
      <c r="A13" s="403">
        <v>500000</v>
      </c>
      <c r="B13" s="403">
        <v>45232</v>
      </c>
      <c r="C13" s="403">
        <v>53006</v>
      </c>
      <c r="D13" s="403">
        <v>53006</v>
      </c>
      <c r="E13" s="403">
        <v>62900</v>
      </c>
      <c r="F13" s="403">
        <v>62900</v>
      </c>
      <c r="G13" s="403">
        <v>78449</v>
      </c>
      <c r="H13" s="403">
        <v>78449</v>
      </c>
      <c r="I13" s="403">
        <v>88343</v>
      </c>
      <c r="J13" s="403">
        <v>88343</v>
      </c>
      <c r="K13" s="403">
        <v>96118</v>
      </c>
    </row>
    <row r="14" spans="1:11" ht="12.75" customHeight="1">
      <c r="A14" s="404">
        <v>750000</v>
      </c>
      <c r="B14" s="404">
        <v>64666</v>
      </c>
      <c r="C14" s="404">
        <v>75781</v>
      </c>
      <c r="D14" s="404">
        <v>75781</v>
      </c>
      <c r="E14" s="404">
        <v>89927</v>
      </c>
      <c r="F14" s="404">
        <v>89927</v>
      </c>
      <c r="G14" s="404">
        <v>112156</v>
      </c>
      <c r="H14" s="404">
        <v>112156</v>
      </c>
      <c r="I14" s="404">
        <v>126301</v>
      </c>
      <c r="J14" s="404">
        <v>126301</v>
      </c>
      <c r="K14" s="404">
        <v>137416</v>
      </c>
    </row>
    <row r="15" spans="1:11" ht="12.75" customHeight="1">
      <c r="A15" s="402">
        <v>1000000</v>
      </c>
      <c r="B15" s="402">
        <v>83182</v>
      </c>
      <c r="C15" s="402">
        <v>97479</v>
      </c>
      <c r="D15" s="402">
        <v>97479</v>
      </c>
      <c r="E15" s="402">
        <v>115675</v>
      </c>
      <c r="F15" s="402">
        <v>115675</v>
      </c>
      <c r="G15" s="402">
        <v>144268</v>
      </c>
      <c r="H15" s="402">
        <v>144268</v>
      </c>
      <c r="I15" s="402">
        <v>162464</v>
      </c>
      <c r="J15" s="402">
        <v>162464</v>
      </c>
      <c r="K15" s="402">
        <v>176761</v>
      </c>
    </row>
    <row r="16" spans="1:11" ht="12.75" customHeight="1">
      <c r="A16" s="403">
        <v>1500000</v>
      </c>
      <c r="B16" s="403">
        <v>119307</v>
      </c>
      <c r="C16" s="403">
        <v>139813</v>
      </c>
      <c r="D16" s="403">
        <v>139813</v>
      </c>
      <c r="E16" s="403">
        <v>165911</v>
      </c>
      <c r="F16" s="403">
        <v>165911</v>
      </c>
      <c r="G16" s="403">
        <v>206923</v>
      </c>
      <c r="H16" s="403">
        <v>206923</v>
      </c>
      <c r="I16" s="403">
        <v>233022</v>
      </c>
      <c r="J16" s="403">
        <v>233022</v>
      </c>
      <c r="K16" s="403">
        <v>253527</v>
      </c>
    </row>
    <row r="17" spans="1:11" ht="12.75" customHeight="1">
      <c r="A17" s="403">
        <v>2000000</v>
      </c>
      <c r="B17" s="405">
        <v>153965</v>
      </c>
      <c r="C17" s="405">
        <v>180428</v>
      </c>
      <c r="D17" s="403">
        <v>180428</v>
      </c>
      <c r="E17" s="403">
        <v>214108</v>
      </c>
      <c r="F17" s="403">
        <v>214108</v>
      </c>
      <c r="G17" s="403">
        <v>267034</v>
      </c>
      <c r="H17" s="403">
        <v>267034</v>
      </c>
      <c r="I17" s="403">
        <v>300714</v>
      </c>
      <c r="J17" s="403">
        <v>300714</v>
      </c>
      <c r="K17" s="403">
        <v>327177</v>
      </c>
    </row>
    <row r="18" spans="1:11" ht="12.75" customHeight="1">
      <c r="A18" s="403">
        <v>3000000</v>
      </c>
      <c r="B18" s="405">
        <v>220161</v>
      </c>
      <c r="C18" s="405">
        <v>258002</v>
      </c>
      <c r="D18" s="403">
        <v>258002</v>
      </c>
      <c r="E18" s="403">
        <v>306162</v>
      </c>
      <c r="F18" s="403">
        <v>306162</v>
      </c>
      <c r="G18" s="403">
        <v>381843</v>
      </c>
      <c r="H18" s="403">
        <v>381843</v>
      </c>
      <c r="I18" s="403">
        <v>430003</v>
      </c>
      <c r="J18" s="403">
        <v>430003</v>
      </c>
      <c r="K18" s="403">
        <v>467843</v>
      </c>
    </row>
    <row r="19" spans="1:11" ht="12.75" customHeight="1">
      <c r="A19" s="404">
        <v>5000000</v>
      </c>
      <c r="B19" s="406">
        <v>343879</v>
      </c>
      <c r="C19" s="406">
        <v>402984</v>
      </c>
      <c r="D19" s="404">
        <v>402984</v>
      </c>
      <c r="E19" s="404">
        <v>478207</v>
      </c>
      <c r="F19" s="404">
        <v>478207</v>
      </c>
      <c r="G19" s="404">
        <v>596416</v>
      </c>
      <c r="H19" s="404">
        <v>596416</v>
      </c>
      <c r="I19" s="406">
        <v>671640</v>
      </c>
      <c r="J19" s="404">
        <v>671640</v>
      </c>
      <c r="K19" s="404">
        <v>730744</v>
      </c>
    </row>
    <row r="20" spans="1:11" ht="12.75" customHeight="1">
      <c r="A20" s="402">
        <v>7500000</v>
      </c>
      <c r="B20" s="402">
        <v>493923</v>
      </c>
      <c r="C20" s="402">
        <v>578816</v>
      </c>
      <c r="D20" s="402">
        <v>578816</v>
      </c>
      <c r="E20" s="402">
        <v>686862</v>
      </c>
      <c r="F20" s="402">
        <v>686862</v>
      </c>
      <c r="G20" s="402">
        <v>856648</v>
      </c>
      <c r="H20" s="402">
        <v>856648</v>
      </c>
      <c r="I20" s="402">
        <v>964694</v>
      </c>
      <c r="J20" s="402">
        <v>964694</v>
      </c>
      <c r="K20" s="402">
        <v>1049587</v>
      </c>
    </row>
    <row r="21" spans="1:11" ht="12.75" customHeight="1">
      <c r="A21" s="403">
        <v>10000000</v>
      </c>
      <c r="B21" s="407">
        <v>638277</v>
      </c>
      <c r="C21" s="403">
        <v>747981</v>
      </c>
      <c r="D21" s="407">
        <v>747981</v>
      </c>
      <c r="E21" s="403">
        <v>887604</v>
      </c>
      <c r="F21" s="407">
        <v>887604</v>
      </c>
      <c r="G21" s="403">
        <v>1107012</v>
      </c>
      <c r="H21" s="403">
        <v>1107012</v>
      </c>
      <c r="I21" s="403">
        <v>1246635</v>
      </c>
      <c r="J21" s="403">
        <v>1246635</v>
      </c>
      <c r="K21" s="403">
        <v>1356339</v>
      </c>
    </row>
    <row r="22" spans="1:11" ht="12.75" customHeight="1">
      <c r="A22" s="403">
        <v>15000000</v>
      </c>
      <c r="B22" s="405">
        <v>915129</v>
      </c>
      <c r="C22" s="403">
        <v>1072416</v>
      </c>
      <c r="D22" s="403">
        <v>1072416</v>
      </c>
      <c r="E22" s="403">
        <v>1272601</v>
      </c>
      <c r="F22" s="403">
        <v>1272601</v>
      </c>
      <c r="G22" s="403">
        <v>1587176</v>
      </c>
      <c r="H22" s="403">
        <v>1587176</v>
      </c>
      <c r="I22" s="403">
        <v>1787360</v>
      </c>
      <c r="J22" s="403">
        <v>1787360</v>
      </c>
      <c r="K22" s="403">
        <v>1944648</v>
      </c>
    </row>
    <row r="23" spans="1:11" ht="12.75" customHeight="1">
      <c r="A23" s="403">
        <v>20000000</v>
      </c>
      <c r="B23" s="403">
        <v>1180414</v>
      </c>
      <c r="C23" s="405">
        <v>1383298</v>
      </c>
      <c r="D23" s="405">
        <v>1383298</v>
      </c>
      <c r="E23" s="403">
        <v>1641513</v>
      </c>
      <c r="F23" s="405">
        <v>1641513</v>
      </c>
      <c r="G23" s="403">
        <v>2047281</v>
      </c>
      <c r="H23" s="403">
        <v>2047281</v>
      </c>
      <c r="I23" s="403">
        <v>2305496</v>
      </c>
      <c r="J23" s="403">
        <v>2305496</v>
      </c>
      <c r="K23" s="403">
        <v>2508380</v>
      </c>
    </row>
    <row r="24" spans="1:11" ht="12.75" customHeight="1">
      <c r="A24" s="404">
        <v>25000000</v>
      </c>
      <c r="B24" s="406">
        <v>1436874</v>
      </c>
      <c r="C24" s="406">
        <v>1683837</v>
      </c>
      <c r="D24" s="406">
        <v>1683837</v>
      </c>
      <c r="E24" s="404">
        <v>1998153</v>
      </c>
      <c r="F24" s="406">
        <v>1998153</v>
      </c>
      <c r="G24" s="404">
        <v>2492079</v>
      </c>
      <c r="H24" s="406">
        <v>2492079</v>
      </c>
      <c r="I24" s="404">
        <v>2806395</v>
      </c>
      <c r="J24" s="404">
        <v>2806395</v>
      </c>
      <c r="K24" s="404">
        <v>3053358</v>
      </c>
    </row>
    <row r="25" spans="1:11">
      <c r="A25" s="408"/>
      <c r="B25" s="408"/>
      <c r="C25" s="408"/>
      <c r="D25" s="408"/>
      <c r="E25" s="408"/>
      <c r="F25" s="408"/>
      <c r="G25" s="408"/>
      <c r="K25" s="408"/>
    </row>
  </sheetData>
  <mergeCells count="15">
    <mergeCell ref="B2:C2"/>
    <mergeCell ref="D2:E2"/>
    <mergeCell ref="F2:G2"/>
    <mergeCell ref="H2:I2"/>
    <mergeCell ref="J2:K2"/>
    <mergeCell ref="B1:C1"/>
    <mergeCell ref="D1:E1"/>
    <mergeCell ref="F1:G1"/>
    <mergeCell ref="H1:I1"/>
    <mergeCell ref="J1:K1"/>
    <mergeCell ref="B4:C4"/>
    <mergeCell ref="D4:E4"/>
    <mergeCell ref="F4:G4"/>
    <mergeCell ref="H4:I4"/>
    <mergeCell ref="J4:K4"/>
  </mergeCells>
  <pageMargins left="0.7" right="0.7" top="0.78740157499999996" bottom="0.78740157499999996" header="0.3" footer="0.3"/>
  <pageSetup paperSize="9" scale="63"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8"/>
  <dimension ref="A1:G10"/>
  <sheetViews>
    <sheetView zoomScaleNormal="100" workbookViewId="0">
      <selection activeCell="B15" sqref="B15"/>
    </sheetView>
  </sheetViews>
  <sheetFormatPr baseColWidth="10" defaultColWidth="10.5703125" defaultRowHeight="14.25"/>
  <cols>
    <col min="1" max="1" width="15" style="197" customWidth="1"/>
    <col min="2" max="2" width="19.7109375" style="197" bestFit="1" customWidth="1"/>
    <col min="3" max="16384" width="10.5703125" style="197"/>
  </cols>
  <sheetData>
    <row r="1" spans="1:7">
      <c r="A1" s="121" t="s">
        <v>275</v>
      </c>
      <c r="B1" s="3"/>
      <c r="C1" s="3"/>
      <c r="D1" s="3"/>
      <c r="E1" s="3"/>
      <c r="F1" s="3"/>
      <c r="G1" s="3"/>
    </row>
    <row r="2" spans="1:7">
      <c r="A2" s="198" t="s">
        <v>276</v>
      </c>
      <c r="B2" s="3"/>
      <c r="C2" s="3"/>
      <c r="D2" s="3"/>
      <c r="E2" s="3"/>
      <c r="F2" s="3"/>
      <c r="G2" s="3"/>
    </row>
    <row r="3" spans="1:7">
      <c r="A3" s="603">
        <v>44580</v>
      </c>
      <c r="B3" s="603"/>
      <c r="C3" s="3"/>
      <c r="D3" s="3"/>
      <c r="E3" s="3"/>
      <c r="F3" s="3"/>
      <c r="G3" s="3"/>
    </row>
    <row r="4" spans="1:7">
      <c r="A4" s="3"/>
      <c r="B4" s="3"/>
      <c r="C4" s="3"/>
      <c r="D4" s="3"/>
      <c r="E4" s="3"/>
      <c r="F4" s="3"/>
      <c r="G4" s="3"/>
    </row>
    <row r="5" spans="1:7">
      <c r="A5" s="271" t="s">
        <v>277</v>
      </c>
      <c r="B5" s="270" t="s">
        <v>279</v>
      </c>
    </row>
    <row r="6" spans="1:7">
      <c r="A6" s="199" t="s">
        <v>146</v>
      </c>
      <c r="B6" s="200" t="s">
        <v>280</v>
      </c>
    </row>
    <row r="7" spans="1:7">
      <c r="A7" s="201" t="s">
        <v>120</v>
      </c>
      <c r="B7" s="202" t="s">
        <v>52</v>
      </c>
    </row>
    <row r="8" spans="1:7">
      <c r="A8" s="201" t="s">
        <v>51</v>
      </c>
      <c r="B8" s="204" t="s">
        <v>281</v>
      </c>
    </row>
    <row r="9" spans="1:7">
      <c r="A9" s="201" t="s">
        <v>42</v>
      </c>
      <c r="B9" s="202"/>
    </row>
    <row r="10" spans="1:7">
      <c r="A10" s="203" t="s">
        <v>278</v>
      </c>
      <c r="B10" s="204"/>
    </row>
  </sheetData>
  <mergeCells count="1">
    <mergeCell ref="A3:B3"/>
  </mergeCells>
  <pageMargins left="0.78740157480314965" right="0.78740157480314965" top="0.78740157480314965" bottom="0.78740157480314965" header="0.78740157480314965" footer="0.39370078740157483"/>
  <pageSetup paperSize="9" orientation="portrait" r:id="rId1"/>
  <headerFooter differentFirst="1">
    <oddHeader>&amp;R&amp;G</oddHeader>
    <oddFooter>&amp;L&amp;"Arial,Standard"&amp;5&amp;Z&amp;F
&amp;Z&amp;F&amp;R&amp;"Arial,Standard"&amp;5Seite &amp;P/&amp;N</oddFooter>
    <firstHeader>&amp;R&amp;G</firstHeader>
    <firstFooter>&amp;L&amp;"Arial,Standard"&amp;5&amp;Z&amp;F</firstFooter>
  </headerFooter>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Q188"/>
  <sheetViews>
    <sheetView showWhiteSpace="0" view="pageBreakPreview" zoomScale="130" zoomScaleNormal="110" zoomScaleSheetLayoutView="130" workbookViewId="0">
      <selection activeCell="A2" sqref="A2"/>
    </sheetView>
  </sheetViews>
  <sheetFormatPr baseColWidth="10" defaultColWidth="10.5703125" defaultRowHeight="14.25"/>
  <cols>
    <col min="1" max="1" width="5.42578125" style="3" customWidth="1"/>
    <col min="2" max="3" width="12.5703125" style="3" customWidth="1"/>
    <col min="4" max="4" width="11.5703125" style="3" customWidth="1"/>
    <col min="5" max="5" width="9.7109375" style="3" customWidth="1"/>
    <col min="6" max="6" width="11.7109375" style="3" bestFit="1" customWidth="1"/>
    <col min="7" max="7" width="10.42578125" style="3" customWidth="1"/>
    <col min="8" max="8" width="18.28515625" style="3" customWidth="1"/>
    <col min="9" max="9" width="11.140625" style="3" hidden="1" customWidth="1"/>
    <col min="10" max="16384" width="10.5703125" style="3"/>
  </cols>
  <sheetData>
    <row r="1" spans="1:17">
      <c r="A1" s="656" t="s">
        <v>313</v>
      </c>
      <c r="B1" s="656"/>
      <c r="C1" s="656"/>
      <c r="D1" s="656"/>
      <c r="E1" s="656"/>
      <c r="F1" s="656"/>
      <c r="G1" s="656"/>
      <c r="H1" s="656"/>
      <c r="I1" s="657"/>
      <c r="J1" s="657"/>
      <c r="K1" s="657"/>
      <c r="L1" s="657"/>
      <c r="M1" s="657"/>
      <c r="N1" s="657"/>
      <c r="O1" s="657"/>
    </row>
    <row r="2" spans="1:17">
      <c r="A2" s="4" t="s">
        <v>93</v>
      </c>
      <c r="H2" s="5"/>
      <c r="I2" s="657"/>
      <c r="J2" s="657"/>
      <c r="K2" s="657"/>
      <c r="L2" s="657"/>
      <c r="M2" s="657"/>
      <c r="N2" s="657"/>
      <c r="O2" s="657"/>
    </row>
    <row r="3" spans="1:17" ht="15">
      <c r="A3" s="603">
        <f ca="1">TODAY()</f>
        <v>45845</v>
      </c>
      <c r="B3" s="603"/>
      <c r="F3" s="103"/>
      <c r="H3" s="116"/>
      <c r="I3" s="657"/>
      <c r="J3" s="657"/>
      <c r="K3" s="657"/>
      <c r="L3" s="657"/>
      <c r="M3" s="657"/>
      <c r="N3" s="657"/>
      <c r="O3" s="657"/>
    </row>
    <row r="4" spans="1:17">
      <c r="I4" s="657"/>
      <c r="J4" s="657"/>
      <c r="K4" s="657"/>
      <c r="L4" s="657"/>
      <c r="M4" s="657"/>
      <c r="N4" s="657"/>
      <c r="O4" s="657"/>
    </row>
    <row r="5" spans="1:17" ht="30" customHeight="1">
      <c r="A5" s="658" t="s">
        <v>0</v>
      </c>
      <c r="B5" s="658"/>
      <c r="C5" s="658"/>
      <c r="D5" s="658"/>
      <c r="E5" s="658"/>
      <c r="F5" s="658"/>
      <c r="G5" s="658"/>
      <c r="H5" s="658"/>
      <c r="I5" s="657"/>
      <c r="J5" s="657"/>
      <c r="K5" s="657"/>
      <c r="L5" s="657"/>
      <c r="M5" s="657"/>
      <c r="N5" s="657"/>
      <c r="O5" s="657"/>
    </row>
    <row r="6" spans="1:17">
      <c r="A6" s="9" t="s">
        <v>3</v>
      </c>
      <c r="B6" s="628" t="s">
        <v>4</v>
      </c>
      <c r="C6" s="629"/>
      <c r="D6" s="629"/>
      <c r="E6" s="629"/>
      <c r="F6" s="629"/>
      <c r="G6" s="629"/>
      <c r="H6" s="629"/>
    </row>
    <row r="7" spans="1:17" ht="30" customHeight="1">
      <c r="A7" s="10"/>
      <c r="B7" s="659"/>
      <c r="C7" s="659"/>
      <c r="D7" s="659"/>
      <c r="E7" s="659"/>
      <c r="F7" s="659"/>
      <c r="G7" s="659"/>
      <c r="H7" s="10"/>
      <c r="I7" s="11"/>
      <c r="J7" s="104"/>
      <c r="K7" s="104"/>
      <c r="L7" s="104"/>
      <c r="M7" s="104"/>
      <c r="N7" s="104"/>
      <c r="O7" s="104"/>
      <c r="P7" s="104"/>
      <c r="Q7" s="104"/>
    </row>
    <row r="8" spans="1:17" ht="15">
      <c r="A8" s="9" t="s">
        <v>2</v>
      </c>
      <c r="B8" s="628" t="s">
        <v>1</v>
      </c>
      <c r="C8" s="629"/>
      <c r="D8" s="12"/>
      <c r="E8" s="12"/>
      <c r="F8" s="12"/>
      <c r="G8" s="12"/>
      <c r="H8" s="13" t="s">
        <v>45</v>
      </c>
      <c r="I8" s="11"/>
      <c r="J8" s="104"/>
      <c r="K8" s="104"/>
      <c r="L8" s="104"/>
      <c r="M8" s="104"/>
      <c r="N8" s="104"/>
      <c r="O8" s="104"/>
      <c r="P8" s="104"/>
      <c r="Q8" s="104"/>
    </row>
    <row r="9" spans="1:17" ht="182.25" customHeight="1">
      <c r="A9" s="14"/>
      <c r="B9" s="647" t="s">
        <v>125</v>
      </c>
      <c r="C9" s="647"/>
      <c r="D9" s="647"/>
      <c r="E9" s="647"/>
      <c r="F9" s="647"/>
      <c r="G9" s="647"/>
      <c r="H9" s="647"/>
      <c r="I9" s="11"/>
      <c r="J9" s="104"/>
      <c r="K9" s="104"/>
      <c r="L9" s="104"/>
      <c r="M9" s="104"/>
      <c r="N9" s="104"/>
      <c r="O9" s="104"/>
      <c r="P9" s="104"/>
      <c r="Q9" s="104"/>
    </row>
    <row r="10" spans="1:17" ht="15">
      <c r="A10" s="9" t="s">
        <v>5</v>
      </c>
      <c r="B10" s="628" t="s">
        <v>46</v>
      </c>
      <c r="C10" s="629"/>
      <c r="D10" s="629"/>
      <c r="E10" s="629"/>
      <c r="F10" s="629"/>
      <c r="G10" s="629"/>
      <c r="H10" s="629"/>
      <c r="I10" s="11"/>
      <c r="J10" s="104"/>
      <c r="K10" s="104"/>
      <c r="L10" s="104"/>
      <c r="M10" s="104"/>
      <c r="N10" s="104"/>
      <c r="O10" s="104"/>
      <c r="P10" s="104"/>
      <c r="Q10" s="104"/>
    </row>
    <row r="11" spans="1:17" ht="15" customHeight="1">
      <c r="A11" s="105" t="s">
        <v>126</v>
      </c>
      <c r="B11" s="652" t="s">
        <v>127</v>
      </c>
      <c r="C11" s="653"/>
      <c r="D11" s="653"/>
      <c r="E11" s="653"/>
      <c r="F11" s="653"/>
      <c r="G11" s="653"/>
      <c r="H11" s="653"/>
      <c r="I11" s="11"/>
      <c r="J11" s="654"/>
      <c r="K11" s="654"/>
      <c r="L11" s="654"/>
      <c r="M11" s="654"/>
      <c r="N11" s="104"/>
      <c r="O11" s="104"/>
      <c r="P11" s="104"/>
      <c r="Q11" s="104"/>
    </row>
    <row r="12" spans="1:17" ht="15">
      <c r="A12" s="117" t="s">
        <v>13</v>
      </c>
      <c r="B12" s="655" t="s">
        <v>128</v>
      </c>
      <c r="C12" s="638"/>
      <c r="D12" s="638"/>
      <c r="E12" s="638"/>
      <c r="F12" s="638"/>
      <c r="G12" s="639"/>
      <c r="H12" s="324" t="s">
        <v>272</v>
      </c>
      <c r="I12" s="11"/>
      <c r="J12" s="654"/>
      <c r="K12" s="654"/>
      <c r="L12" s="654"/>
      <c r="M12" s="654"/>
      <c r="N12" s="104"/>
      <c r="O12" s="104"/>
      <c r="P12" s="104"/>
      <c r="Q12" s="104"/>
    </row>
    <row r="13" spans="1:17" ht="15">
      <c r="A13" s="118" t="s">
        <v>33</v>
      </c>
      <c r="B13" s="648" t="s">
        <v>129</v>
      </c>
      <c r="C13" s="636"/>
      <c r="D13" s="636"/>
      <c r="E13" s="636"/>
      <c r="F13" s="636"/>
      <c r="G13" s="637"/>
      <c r="H13" s="325" t="s">
        <v>272</v>
      </c>
      <c r="I13" s="11"/>
      <c r="J13" s="114"/>
      <c r="K13" s="114"/>
      <c r="L13" s="114"/>
      <c r="M13" s="114"/>
      <c r="N13" s="104"/>
      <c r="O13" s="104"/>
      <c r="P13" s="104"/>
      <c r="Q13" s="104"/>
    </row>
    <row r="14" spans="1:17" ht="15">
      <c r="A14" s="118" t="s">
        <v>130</v>
      </c>
      <c r="B14" s="648" t="s">
        <v>131</v>
      </c>
      <c r="C14" s="636"/>
      <c r="D14" s="636"/>
      <c r="E14" s="636"/>
      <c r="F14" s="636"/>
      <c r="G14" s="637"/>
      <c r="H14" s="325" t="s">
        <v>272</v>
      </c>
      <c r="I14" s="11"/>
      <c r="J14" s="114"/>
      <c r="K14" s="114"/>
      <c r="L14" s="114"/>
      <c r="M14" s="114"/>
      <c r="N14" s="104"/>
      <c r="O14" s="104"/>
      <c r="P14" s="104"/>
      <c r="Q14" s="104"/>
    </row>
    <row r="15" spans="1:17" ht="15">
      <c r="A15" s="118" t="s">
        <v>132</v>
      </c>
      <c r="B15" s="648" t="s">
        <v>133</v>
      </c>
      <c r="C15" s="636"/>
      <c r="D15" s="636"/>
      <c r="E15" s="636"/>
      <c r="F15" s="636"/>
      <c r="G15" s="637"/>
      <c r="H15" s="325" t="s">
        <v>272</v>
      </c>
      <c r="I15" s="11"/>
      <c r="J15" s="114"/>
      <c r="K15" s="114"/>
      <c r="L15" s="114"/>
      <c r="M15" s="114"/>
      <c r="N15" s="104"/>
      <c r="O15" s="104"/>
      <c r="P15" s="104"/>
      <c r="Q15" s="104"/>
    </row>
    <row r="16" spans="1:17" ht="15">
      <c r="A16" s="118" t="s">
        <v>134</v>
      </c>
      <c r="B16" s="648" t="s">
        <v>135</v>
      </c>
      <c r="C16" s="636"/>
      <c r="D16" s="636"/>
      <c r="E16" s="636"/>
      <c r="F16" s="636"/>
      <c r="G16" s="637"/>
      <c r="H16" s="325" t="s">
        <v>272</v>
      </c>
      <c r="I16" s="11"/>
      <c r="J16" s="114"/>
      <c r="K16" s="114"/>
      <c r="L16" s="114"/>
      <c r="M16" s="114"/>
      <c r="N16" s="104"/>
      <c r="O16" s="104"/>
      <c r="P16" s="104"/>
      <c r="Q16" s="104"/>
    </row>
    <row r="17" spans="1:17" ht="15">
      <c r="A17" s="118" t="s">
        <v>136</v>
      </c>
      <c r="B17" s="648" t="s">
        <v>137</v>
      </c>
      <c r="C17" s="636"/>
      <c r="D17" s="636"/>
      <c r="E17" s="636"/>
      <c r="F17" s="636"/>
      <c r="G17" s="637"/>
      <c r="H17" s="325" t="s">
        <v>272</v>
      </c>
      <c r="I17" s="11"/>
      <c r="J17" s="114"/>
      <c r="K17" s="114"/>
      <c r="L17" s="114"/>
      <c r="M17" s="114"/>
      <c r="N17" s="104"/>
      <c r="O17" s="104"/>
      <c r="P17" s="104"/>
      <c r="Q17" s="104"/>
    </row>
    <row r="18" spans="1:17" ht="15">
      <c r="A18" s="118" t="s">
        <v>138</v>
      </c>
      <c r="B18" s="648" t="s">
        <v>139</v>
      </c>
      <c r="C18" s="636"/>
      <c r="D18" s="636"/>
      <c r="E18" s="636"/>
      <c r="F18" s="636"/>
      <c r="G18" s="637"/>
      <c r="H18" s="325" t="s">
        <v>272</v>
      </c>
      <c r="I18" s="11"/>
      <c r="J18" s="114"/>
      <c r="K18" s="114"/>
      <c r="L18" s="114"/>
      <c r="M18" s="114"/>
      <c r="N18" s="104"/>
      <c r="O18" s="104"/>
      <c r="P18" s="104"/>
      <c r="Q18" s="104"/>
    </row>
    <row r="19" spans="1:17" ht="15">
      <c r="A19" s="119" t="s">
        <v>140</v>
      </c>
      <c r="B19" s="649" t="s">
        <v>141</v>
      </c>
      <c r="C19" s="650"/>
      <c r="D19" s="650"/>
      <c r="E19" s="650"/>
      <c r="F19" s="650"/>
      <c r="G19" s="651"/>
      <c r="H19" s="326" t="s">
        <v>272</v>
      </c>
      <c r="I19" s="11"/>
      <c r="J19" s="114"/>
      <c r="K19" s="114"/>
      <c r="L19" s="114"/>
      <c r="M19" s="114"/>
      <c r="N19" s="104"/>
      <c r="O19" s="104"/>
      <c r="P19" s="104"/>
      <c r="Q19" s="104"/>
    </row>
    <row r="20" spans="1:17" ht="7.5" customHeight="1">
      <c r="A20" s="15"/>
      <c r="B20" s="16"/>
      <c r="C20" s="16"/>
      <c r="D20" s="17"/>
      <c r="E20" s="17"/>
      <c r="F20" s="17"/>
      <c r="G20" s="17"/>
      <c r="H20" s="17"/>
    </row>
    <row r="21" spans="1:17">
      <c r="A21" s="18" t="s">
        <v>6</v>
      </c>
      <c r="B21" s="628" t="s">
        <v>48</v>
      </c>
      <c r="C21" s="629"/>
      <c r="D21" s="629"/>
      <c r="E21" s="629"/>
      <c r="F21" s="20"/>
      <c r="G21" s="21" t="s">
        <v>14</v>
      </c>
      <c r="H21" s="22" t="s">
        <v>49</v>
      </c>
      <c r="I21" s="23"/>
    </row>
    <row r="22" spans="1:17" ht="15" customHeight="1">
      <c r="A22" s="105" t="s">
        <v>142</v>
      </c>
      <c r="B22" s="652" t="s">
        <v>143</v>
      </c>
      <c r="C22" s="653"/>
      <c r="D22" s="653"/>
      <c r="E22" s="653"/>
      <c r="F22" s="653"/>
      <c r="G22" s="653"/>
      <c r="H22" s="653"/>
      <c r="I22" s="11"/>
      <c r="J22" s="654"/>
      <c r="K22" s="654"/>
      <c r="L22" s="654"/>
      <c r="M22" s="654"/>
      <c r="N22" s="104"/>
      <c r="O22" s="104"/>
      <c r="P22" s="104"/>
      <c r="Q22" s="104"/>
    </row>
    <row r="23" spans="1:17" ht="14.25" customHeight="1">
      <c r="A23" s="117" t="s">
        <v>15</v>
      </c>
      <c r="B23" s="655" t="s">
        <v>128</v>
      </c>
      <c r="C23" s="638"/>
      <c r="D23" s="638"/>
      <c r="E23" s="638"/>
      <c r="F23" s="639"/>
      <c r="G23" s="327" t="s">
        <v>120</v>
      </c>
      <c r="H23" s="328" t="s">
        <v>52</v>
      </c>
      <c r="I23" s="106"/>
    </row>
    <row r="24" spans="1:17" ht="14.25" customHeight="1">
      <c r="A24" s="118" t="s">
        <v>23</v>
      </c>
      <c r="B24" s="648" t="s">
        <v>129</v>
      </c>
      <c r="C24" s="636"/>
      <c r="D24" s="636"/>
      <c r="E24" s="636"/>
      <c r="F24" s="637"/>
      <c r="G24" s="329" t="s">
        <v>120</v>
      </c>
      <c r="H24" s="330" t="s">
        <v>52</v>
      </c>
      <c r="I24" s="106"/>
    </row>
    <row r="25" spans="1:17" ht="14.25" customHeight="1">
      <c r="A25" s="118" t="s">
        <v>24</v>
      </c>
      <c r="B25" s="648" t="s">
        <v>131</v>
      </c>
      <c r="C25" s="636"/>
      <c r="D25" s="636"/>
      <c r="E25" s="636"/>
      <c r="F25" s="637"/>
      <c r="G25" s="329" t="s">
        <v>120</v>
      </c>
      <c r="H25" s="330" t="s">
        <v>52</v>
      </c>
      <c r="I25" s="106"/>
    </row>
    <row r="26" spans="1:17" ht="14.25" customHeight="1">
      <c r="A26" s="118" t="s">
        <v>34</v>
      </c>
      <c r="B26" s="648" t="s">
        <v>133</v>
      </c>
      <c r="C26" s="636"/>
      <c r="D26" s="636"/>
      <c r="E26" s="636"/>
      <c r="F26" s="637"/>
      <c r="G26" s="329" t="s">
        <v>120</v>
      </c>
      <c r="H26" s="330" t="s">
        <v>52</v>
      </c>
      <c r="I26" s="106"/>
    </row>
    <row r="27" spans="1:17" ht="14.25" customHeight="1">
      <c r="A27" s="118" t="s">
        <v>144</v>
      </c>
      <c r="B27" s="648" t="s">
        <v>135</v>
      </c>
      <c r="C27" s="636"/>
      <c r="D27" s="636"/>
      <c r="E27" s="636"/>
      <c r="F27" s="637"/>
      <c r="G27" s="329" t="s">
        <v>120</v>
      </c>
      <c r="H27" s="330" t="s">
        <v>52</v>
      </c>
      <c r="I27" s="106"/>
    </row>
    <row r="28" spans="1:17" ht="14.25" customHeight="1">
      <c r="A28" s="118" t="s">
        <v>145</v>
      </c>
      <c r="B28" s="648" t="s">
        <v>137</v>
      </c>
      <c r="C28" s="636"/>
      <c r="D28" s="636"/>
      <c r="E28" s="636"/>
      <c r="F28" s="637"/>
      <c r="G28" s="329" t="s">
        <v>146</v>
      </c>
      <c r="H28" s="330" t="s">
        <v>52</v>
      </c>
      <c r="I28" s="106"/>
    </row>
    <row r="29" spans="1:17" ht="14.25" customHeight="1">
      <c r="A29" s="118" t="s">
        <v>147</v>
      </c>
      <c r="B29" s="648" t="s">
        <v>139</v>
      </c>
      <c r="C29" s="636"/>
      <c r="D29" s="636"/>
      <c r="E29" s="636"/>
      <c r="F29" s="637"/>
      <c r="G29" s="329" t="s">
        <v>120</v>
      </c>
      <c r="H29" s="330" t="s">
        <v>52</v>
      </c>
      <c r="I29" s="106"/>
    </row>
    <row r="30" spans="1:17" ht="14.25" customHeight="1">
      <c r="A30" s="119" t="s">
        <v>148</v>
      </c>
      <c r="B30" s="649" t="s">
        <v>141</v>
      </c>
      <c r="C30" s="650"/>
      <c r="D30" s="650"/>
      <c r="E30" s="650"/>
      <c r="F30" s="651"/>
      <c r="G30" s="331" t="s">
        <v>51</v>
      </c>
      <c r="H30" s="332" t="s">
        <v>52</v>
      </c>
      <c r="I30" s="106"/>
    </row>
    <row r="31" spans="1:17" ht="7.5" customHeight="1">
      <c r="A31" s="127"/>
      <c r="B31" s="127"/>
      <c r="C31" s="127"/>
      <c r="D31" s="127"/>
      <c r="E31" s="127"/>
      <c r="F31" s="127"/>
      <c r="G31" s="127"/>
      <c r="H31" s="127"/>
      <c r="I31" s="23"/>
      <c r="J31" s="25"/>
      <c r="K31" s="26"/>
      <c r="M31" s="27"/>
      <c r="N31" s="27"/>
    </row>
    <row r="32" spans="1:17">
      <c r="A32" s="9" t="s">
        <v>7</v>
      </c>
      <c r="B32" s="628" t="s">
        <v>149</v>
      </c>
      <c r="C32" s="629"/>
      <c r="D32" s="629"/>
      <c r="E32" s="629"/>
      <c r="F32" s="629"/>
      <c r="G32" s="629"/>
      <c r="H32" s="629"/>
      <c r="I32" s="23"/>
    </row>
    <row r="33" spans="1:13" ht="29.25" customHeight="1">
      <c r="A33" s="14"/>
      <c r="B33" s="647" t="s">
        <v>150</v>
      </c>
      <c r="C33" s="647"/>
      <c r="D33" s="647"/>
      <c r="E33" s="647"/>
      <c r="F33" s="647"/>
      <c r="G33" s="647"/>
      <c r="H33" s="647"/>
      <c r="I33" s="23"/>
    </row>
    <row r="34" spans="1:13">
      <c r="A34" s="28" t="s">
        <v>8</v>
      </c>
      <c r="B34" s="621" t="s">
        <v>128</v>
      </c>
      <c r="C34" s="622"/>
      <c r="D34" s="622"/>
      <c r="E34" s="622"/>
      <c r="F34" s="622"/>
      <c r="G34" s="622"/>
      <c r="H34" s="29" t="s">
        <v>56</v>
      </c>
      <c r="I34" s="23">
        <v>0</v>
      </c>
      <c r="J34" s="30"/>
    </row>
    <row r="35" spans="1:13" ht="14.25" customHeight="1">
      <c r="A35" s="31"/>
      <c r="B35" s="616" t="s">
        <v>57</v>
      </c>
      <c r="C35" s="616"/>
      <c r="D35" s="623"/>
      <c r="E35" s="606" t="s">
        <v>58</v>
      </c>
      <c r="F35" s="79" t="s">
        <v>59</v>
      </c>
      <c r="G35" s="275">
        <v>0.02</v>
      </c>
      <c r="H35" s="276">
        <f>I34*G35</f>
        <v>0</v>
      </c>
      <c r="I35" s="23"/>
    </row>
    <row r="36" spans="1:13">
      <c r="A36" s="31"/>
      <c r="B36" s="609" t="s">
        <v>60</v>
      </c>
      <c r="C36" s="609"/>
      <c r="D36" s="610"/>
      <c r="E36" s="607"/>
      <c r="F36" s="34" t="s">
        <v>61</v>
      </c>
      <c r="G36" s="275">
        <v>0.09</v>
      </c>
      <c r="H36" s="276">
        <f>I34*G36</f>
        <v>0</v>
      </c>
      <c r="I36" s="23"/>
    </row>
    <row r="37" spans="1:13" ht="14.25" customHeight="1">
      <c r="A37" s="31"/>
      <c r="B37" s="609" t="s">
        <v>62</v>
      </c>
      <c r="C37" s="609"/>
      <c r="D37" s="610"/>
      <c r="E37" s="607"/>
      <c r="F37" s="34" t="s">
        <v>63</v>
      </c>
      <c r="G37" s="275">
        <v>0.17</v>
      </c>
      <c r="H37" s="276">
        <f>I34*G37</f>
        <v>0</v>
      </c>
      <c r="I37" s="23"/>
    </row>
    <row r="38" spans="1:13" ht="14.25" customHeight="1">
      <c r="A38" s="31"/>
      <c r="B38" s="611" t="s">
        <v>64</v>
      </c>
      <c r="C38" s="611"/>
      <c r="D38" s="612"/>
      <c r="E38" s="608"/>
      <c r="F38" s="36" t="s">
        <v>65</v>
      </c>
      <c r="G38" s="277">
        <v>0.02</v>
      </c>
      <c r="H38" s="278">
        <f>I34*G38</f>
        <v>0</v>
      </c>
      <c r="I38" s="23"/>
    </row>
    <row r="39" spans="1:13" ht="14.25" customHeight="1">
      <c r="A39" s="31"/>
      <c r="B39" s="616" t="s">
        <v>66</v>
      </c>
      <c r="C39" s="616"/>
      <c r="D39" s="623"/>
      <c r="E39" s="606" t="s">
        <v>67</v>
      </c>
      <c r="F39" s="79" t="s">
        <v>68</v>
      </c>
      <c r="G39" s="279">
        <v>0.22</v>
      </c>
      <c r="H39" s="280">
        <f>I34*G39</f>
        <v>0</v>
      </c>
      <c r="I39" s="23"/>
    </row>
    <row r="40" spans="1:13" ht="14.25" customHeight="1">
      <c r="A40" s="31"/>
      <c r="B40" s="609" t="s">
        <v>69</v>
      </c>
      <c r="C40" s="609"/>
      <c r="D40" s="610"/>
      <c r="E40" s="607"/>
      <c r="F40" s="34" t="s">
        <v>70</v>
      </c>
      <c r="G40" s="275">
        <v>7.0000000000000007E-2</v>
      </c>
      <c r="H40" s="276">
        <f>I34*G40</f>
        <v>0</v>
      </c>
      <c r="I40" s="23"/>
    </row>
    <row r="41" spans="1:13" ht="14.25" customHeight="1">
      <c r="A41" s="31"/>
      <c r="B41" s="611" t="s">
        <v>98</v>
      </c>
      <c r="C41" s="611"/>
      <c r="D41" s="612"/>
      <c r="E41" s="608"/>
      <c r="F41" s="36" t="s">
        <v>99</v>
      </c>
      <c r="G41" s="281">
        <v>0.05</v>
      </c>
      <c r="H41" s="282">
        <f>I34*G41</f>
        <v>0</v>
      </c>
      <c r="I41" s="23"/>
      <c r="J41" s="644"/>
      <c r="K41" s="644"/>
      <c r="L41" s="644"/>
      <c r="M41" s="644"/>
    </row>
    <row r="42" spans="1:13" ht="14.25" customHeight="1">
      <c r="A42" s="31"/>
      <c r="B42" s="624" t="s">
        <v>100</v>
      </c>
      <c r="C42" s="624"/>
      <c r="D42" s="625"/>
      <c r="E42" s="626" t="s">
        <v>101</v>
      </c>
      <c r="F42" s="32" t="s">
        <v>76</v>
      </c>
      <c r="G42" s="283">
        <v>0.35</v>
      </c>
      <c r="H42" s="284">
        <f>I34*G42</f>
        <v>0</v>
      </c>
      <c r="I42" s="23"/>
    </row>
    <row r="43" spans="1:13" ht="15" customHeight="1" thickBot="1">
      <c r="A43" s="31"/>
      <c r="B43" s="609" t="s">
        <v>102</v>
      </c>
      <c r="C43" s="609"/>
      <c r="D43" s="610"/>
      <c r="E43" s="626"/>
      <c r="F43" s="34" t="s">
        <v>103</v>
      </c>
      <c r="G43" s="275">
        <v>0.01</v>
      </c>
      <c r="H43" s="276">
        <f>I34*G43</f>
        <v>0</v>
      </c>
      <c r="I43" s="23"/>
    </row>
    <row r="44" spans="1:13" ht="15" thickTop="1">
      <c r="A44" s="38"/>
      <c r="B44" s="613" t="s">
        <v>71</v>
      </c>
      <c r="C44" s="613"/>
      <c r="D44" s="614"/>
      <c r="E44" s="614"/>
      <c r="F44" s="614"/>
      <c r="G44" s="205">
        <f>SUM(G35:G43)</f>
        <v>1</v>
      </c>
      <c r="H44" s="40">
        <f>SUM(H35:H43)</f>
        <v>0</v>
      </c>
      <c r="I44" s="23"/>
    </row>
    <row r="45" spans="1:13" ht="7.5" customHeight="1">
      <c r="A45" s="38"/>
      <c r="B45" s="31"/>
      <c r="C45" s="31"/>
      <c r="D45" s="31"/>
      <c r="E45" s="31"/>
      <c r="F45" s="41"/>
      <c r="G45" s="41"/>
      <c r="H45" s="42"/>
      <c r="I45" s="23"/>
    </row>
    <row r="46" spans="1:13" ht="25.35" customHeight="1">
      <c r="A46" s="38"/>
      <c r="B46" s="615" t="s">
        <v>72</v>
      </c>
      <c r="C46" s="615"/>
      <c r="D46" s="615"/>
      <c r="E46" s="615"/>
      <c r="F46" s="616"/>
      <c r="G46" s="43"/>
      <c r="H46" s="44">
        <f>H44*G46</f>
        <v>0</v>
      </c>
      <c r="I46" s="23"/>
      <c r="J46" s="644"/>
      <c r="K46" s="644"/>
      <c r="L46" s="644"/>
      <c r="M46" s="644"/>
    </row>
    <row r="47" spans="1:13" ht="25.35" customHeight="1" thickBot="1">
      <c r="A47" s="38"/>
      <c r="B47" s="645" t="s">
        <v>73</v>
      </c>
      <c r="C47" s="645"/>
      <c r="D47" s="645"/>
      <c r="E47" s="645"/>
      <c r="F47" s="646"/>
      <c r="G47" s="45"/>
      <c r="H47" s="46">
        <f>H44*G47</f>
        <v>0</v>
      </c>
      <c r="I47" s="23"/>
      <c r="J47" s="644"/>
      <c r="K47" s="644"/>
      <c r="L47" s="644"/>
      <c r="M47" s="644"/>
    </row>
    <row r="48" spans="1:13" ht="15" thickTop="1">
      <c r="A48" s="38"/>
      <c r="B48" s="620" t="s">
        <v>284</v>
      </c>
      <c r="C48" s="620"/>
      <c r="D48" s="620"/>
      <c r="E48" s="620"/>
      <c r="F48" s="620"/>
      <c r="G48" s="613"/>
      <c r="H48" s="40">
        <f>(H44+H47)-H46</f>
        <v>0</v>
      </c>
      <c r="I48" s="23"/>
    </row>
    <row r="49" spans="1:13" ht="7.5" customHeight="1">
      <c r="A49" s="38"/>
      <c r="B49" s="66"/>
      <c r="C49" s="66"/>
      <c r="D49" s="66"/>
      <c r="E49" s="66"/>
      <c r="F49" s="66"/>
      <c r="G49" s="66"/>
      <c r="H49" s="120"/>
      <c r="I49" s="23"/>
    </row>
    <row r="50" spans="1:13">
      <c r="A50" s="28" t="s">
        <v>21</v>
      </c>
      <c r="B50" s="621" t="s">
        <v>129</v>
      </c>
      <c r="C50" s="622"/>
      <c r="D50" s="622"/>
      <c r="E50" s="622"/>
      <c r="F50" s="622"/>
      <c r="G50" s="622"/>
      <c r="H50" s="29" t="s">
        <v>56</v>
      </c>
      <c r="I50" s="23">
        <v>0</v>
      </c>
      <c r="J50" s="30"/>
    </row>
    <row r="51" spans="1:13" ht="14.25" customHeight="1">
      <c r="A51" s="31"/>
      <c r="B51" s="616" t="s">
        <v>57</v>
      </c>
      <c r="C51" s="616"/>
      <c r="D51" s="623"/>
      <c r="E51" s="606" t="s">
        <v>58</v>
      </c>
      <c r="F51" s="79" t="s">
        <v>59</v>
      </c>
      <c r="G51" s="275">
        <v>0.02</v>
      </c>
      <c r="H51" s="276">
        <f>I50*G51</f>
        <v>0</v>
      </c>
      <c r="I51" s="23"/>
    </row>
    <row r="52" spans="1:13">
      <c r="A52" s="31"/>
      <c r="B52" s="609" t="s">
        <v>60</v>
      </c>
      <c r="C52" s="609"/>
      <c r="D52" s="610"/>
      <c r="E52" s="607"/>
      <c r="F52" s="34" t="s">
        <v>61</v>
      </c>
      <c r="G52" s="275">
        <v>0.09</v>
      </c>
      <c r="H52" s="276">
        <f>I50*G52</f>
        <v>0</v>
      </c>
      <c r="I52" s="23"/>
    </row>
    <row r="53" spans="1:13" ht="14.25" customHeight="1">
      <c r="A53" s="31"/>
      <c r="B53" s="609" t="s">
        <v>62</v>
      </c>
      <c r="C53" s="609"/>
      <c r="D53" s="610"/>
      <c r="E53" s="607"/>
      <c r="F53" s="34" t="s">
        <v>63</v>
      </c>
      <c r="G53" s="275">
        <v>0.17</v>
      </c>
      <c r="H53" s="276">
        <f>I50*G53</f>
        <v>0</v>
      </c>
      <c r="I53" s="23"/>
    </row>
    <row r="54" spans="1:13" ht="14.25" customHeight="1">
      <c r="A54" s="31"/>
      <c r="B54" s="611" t="s">
        <v>64</v>
      </c>
      <c r="C54" s="611"/>
      <c r="D54" s="612"/>
      <c r="E54" s="608"/>
      <c r="F54" s="36" t="s">
        <v>65</v>
      </c>
      <c r="G54" s="277">
        <v>0.02</v>
      </c>
      <c r="H54" s="278">
        <f>I50*G54</f>
        <v>0</v>
      </c>
      <c r="I54" s="23"/>
    </row>
    <row r="55" spans="1:13" ht="14.25" customHeight="1">
      <c r="A55" s="31"/>
      <c r="B55" s="616" t="s">
        <v>66</v>
      </c>
      <c r="C55" s="616"/>
      <c r="D55" s="623"/>
      <c r="E55" s="606" t="s">
        <v>67</v>
      </c>
      <c r="F55" s="79" t="s">
        <v>68</v>
      </c>
      <c r="G55" s="279">
        <v>0.22</v>
      </c>
      <c r="H55" s="280">
        <f>I50*G55</f>
        <v>0</v>
      </c>
      <c r="I55" s="23"/>
    </row>
    <row r="56" spans="1:13" ht="14.25" customHeight="1">
      <c r="A56" s="31"/>
      <c r="B56" s="609" t="s">
        <v>69</v>
      </c>
      <c r="C56" s="609"/>
      <c r="D56" s="610"/>
      <c r="E56" s="607"/>
      <c r="F56" s="34" t="s">
        <v>70</v>
      </c>
      <c r="G56" s="275">
        <v>7.0000000000000007E-2</v>
      </c>
      <c r="H56" s="276">
        <f>I50*G56</f>
        <v>0</v>
      </c>
      <c r="I56" s="23"/>
    </row>
    <row r="57" spans="1:13" ht="14.25" customHeight="1">
      <c r="A57" s="31"/>
      <c r="B57" s="611" t="s">
        <v>98</v>
      </c>
      <c r="C57" s="611"/>
      <c r="D57" s="612"/>
      <c r="E57" s="608"/>
      <c r="F57" s="36" t="s">
        <v>99</v>
      </c>
      <c r="G57" s="281">
        <v>0.05</v>
      </c>
      <c r="H57" s="282">
        <f>I50*G57</f>
        <v>0</v>
      </c>
      <c r="I57" s="23"/>
      <c r="J57" s="644"/>
      <c r="K57" s="644"/>
      <c r="L57" s="644"/>
      <c r="M57" s="644"/>
    </row>
    <row r="58" spans="1:13" ht="14.25" customHeight="1">
      <c r="A58" s="31"/>
      <c r="B58" s="624" t="s">
        <v>100</v>
      </c>
      <c r="C58" s="624"/>
      <c r="D58" s="625"/>
      <c r="E58" s="626" t="s">
        <v>101</v>
      </c>
      <c r="F58" s="32" t="s">
        <v>76</v>
      </c>
      <c r="G58" s="283">
        <v>0.35</v>
      </c>
      <c r="H58" s="284">
        <f>I50*G58</f>
        <v>0</v>
      </c>
      <c r="I58" s="23"/>
    </row>
    <row r="59" spans="1:13" ht="15" customHeight="1" thickBot="1">
      <c r="A59" s="31"/>
      <c r="B59" s="609" t="s">
        <v>102</v>
      </c>
      <c r="C59" s="609"/>
      <c r="D59" s="610"/>
      <c r="E59" s="626"/>
      <c r="F59" s="34" t="s">
        <v>103</v>
      </c>
      <c r="G59" s="275">
        <v>0.01</v>
      </c>
      <c r="H59" s="276">
        <f>I50*G59</f>
        <v>0</v>
      </c>
      <c r="I59" s="23"/>
    </row>
    <row r="60" spans="1:13" ht="15" thickTop="1">
      <c r="A60" s="38"/>
      <c r="B60" s="613" t="s">
        <v>71</v>
      </c>
      <c r="C60" s="613"/>
      <c r="D60" s="614"/>
      <c r="E60" s="614"/>
      <c r="F60" s="614"/>
      <c r="G60" s="39">
        <f>SUM(G51:G59)</f>
        <v>1</v>
      </c>
      <c r="H60" s="40">
        <f>SUM(H51:H59)</f>
        <v>0</v>
      </c>
      <c r="I60" s="23"/>
    </row>
    <row r="61" spans="1:13" ht="7.5" customHeight="1">
      <c r="A61" s="38"/>
      <c r="B61" s="31"/>
      <c r="C61" s="31"/>
      <c r="D61" s="31"/>
      <c r="E61" s="31"/>
      <c r="F61" s="41"/>
      <c r="G61" s="41"/>
      <c r="H61" s="42"/>
      <c r="I61" s="23"/>
    </row>
    <row r="62" spans="1:13" ht="25.35" customHeight="1">
      <c r="A62" s="38"/>
      <c r="B62" s="615" t="s">
        <v>72</v>
      </c>
      <c r="C62" s="615"/>
      <c r="D62" s="615"/>
      <c r="E62" s="615"/>
      <c r="F62" s="616"/>
      <c r="G62" s="43"/>
      <c r="H62" s="44">
        <f>H60*G62</f>
        <v>0</v>
      </c>
      <c r="I62" s="23"/>
      <c r="J62" s="644"/>
      <c r="K62" s="644"/>
      <c r="L62" s="644"/>
      <c r="M62" s="644"/>
    </row>
    <row r="63" spans="1:13" ht="25.35" customHeight="1" thickBot="1">
      <c r="A63" s="38"/>
      <c r="B63" s="645" t="s">
        <v>73</v>
      </c>
      <c r="C63" s="645"/>
      <c r="D63" s="645"/>
      <c r="E63" s="645"/>
      <c r="F63" s="646"/>
      <c r="G63" s="45"/>
      <c r="H63" s="46">
        <f>H60*G63</f>
        <v>0</v>
      </c>
      <c r="I63" s="23"/>
      <c r="J63" s="644"/>
      <c r="K63" s="644"/>
      <c r="L63" s="644"/>
      <c r="M63" s="644"/>
    </row>
    <row r="64" spans="1:13" ht="15" thickTop="1">
      <c r="A64" s="38"/>
      <c r="B64" s="620" t="s">
        <v>151</v>
      </c>
      <c r="C64" s="620"/>
      <c r="D64" s="620"/>
      <c r="E64" s="620"/>
      <c r="F64" s="620"/>
      <c r="G64" s="613"/>
      <c r="H64" s="40">
        <f>(H60+H63)-H62</f>
        <v>0</v>
      </c>
      <c r="I64" s="23"/>
    </row>
    <row r="65" spans="1:13" ht="7.5" customHeight="1">
      <c r="A65" s="38"/>
      <c r="B65" s="66"/>
      <c r="C65" s="66"/>
      <c r="D65" s="66"/>
      <c r="E65" s="66"/>
      <c r="F65" s="66"/>
      <c r="G65" s="66"/>
      <c r="H65" s="120"/>
      <c r="I65" s="23"/>
    </row>
    <row r="66" spans="1:13">
      <c r="A66" s="28" t="s">
        <v>26</v>
      </c>
      <c r="B66" s="621" t="s">
        <v>131</v>
      </c>
      <c r="C66" s="622"/>
      <c r="D66" s="622"/>
      <c r="E66" s="622"/>
      <c r="F66" s="622"/>
      <c r="G66" s="622"/>
      <c r="H66" s="29" t="s">
        <v>56</v>
      </c>
      <c r="I66" s="23">
        <v>0</v>
      </c>
      <c r="J66" s="30"/>
    </row>
    <row r="67" spans="1:13" ht="14.25" customHeight="1">
      <c r="A67" s="31"/>
      <c r="B67" s="616" t="s">
        <v>57</v>
      </c>
      <c r="C67" s="616"/>
      <c r="D67" s="623"/>
      <c r="E67" s="606" t="s">
        <v>58</v>
      </c>
      <c r="F67" s="79" t="s">
        <v>59</v>
      </c>
      <c r="G67" s="275">
        <v>0.02</v>
      </c>
      <c r="H67" s="276">
        <f>I66*G67</f>
        <v>0</v>
      </c>
      <c r="I67" s="23"/>
    </row>
    <row r="68" spans="1:13">
      <c r="A68" s="31"/>
      <c r="B68" s="609" t="s">
        <v>60</v>
      </c>
      <c r="C68" s="609"/>
      <c r="D68" s="610"/>
      <c r="E68" s="607"/>
      <c r="F68" s="34" t="s">
        <v>61</v>
      </c>
      <c r="G68" s="275">
        <v>0.09</v>
      </c>
      <c r="H68" s="276">
        <f>I66*G68</f>
        <v>0</v>
      </c>
      <c r="I68" s="23"/>
    </row>
    <row r="69" spans="1:13" ht="14.25" customHeight="1">
      <c r="A69" s="31"/>
      <c r="B69" s="609" t="s">
        <v>62</v>
      </c>
      <c r="C69" s="609"/>
      <c r="D69" s="610"/>
      <c r="E69" s="607"/>
      <c r="F69" s="34" t="s">
        <v>63</v>
      </c>
      <c r="G69" s="275">
        <v>0.17</v>
      </c>
      <c r="H69" s="276">
        <f>I66*G69</f>
        <v>0</v>
      </c>
      <c r="I69" s="23"/>
    </row>
    <row r="70" spans="1:13" ht="14.25" customHeight="1">
      <c r="A70" s="31"/>
      <c r="B70" s="611" t="s">
        <v>64</v>
      </c>
      <c r="C70" s="611"/>
      <c r="D70" s="612"/>
      <c r="E70" s="608"/>
      <c r="F70" s="36" t="s">
        <v>65</v>
      </c>
      <c r="G70" s="277">
        <v>0.02</v>
      </c>
      <c r="H70" s="278">
        <f>I66*G70</f>
        <v>0</v>
      </c>
      <c r="I70" s="23"/>
    </row>
    <row r="71" spans="1:13" ht="14.25" customHeight="1">
      <c r="A71" s="31"/>
      <c r="B71" s="616" t="s">
        <v>66</v>
      </c>
      <c r="C71" s="616"/>
      <c r="D71" s="623"/>
      <c r="E71" s="606" t="s">
        <v>67</v>
      </c>
      <c r="F71" s="79" t="s">
        <v>68</v>
      </c>
      <c r="G71" s="279">
        <v>0.22</v>
      </c>
      <c r="H71" s="280">
        <f>I66*G71</f>
        <v>0</v>
      </c>
      <c r="I71" s="23"/>
    </row>
    <row r="72" spans="1:13" ht="14.25" customHeight="1">
      <c r="A72" s="31"/>
      <c r="B72" s="609" t="s">
        <v>69</v>
      </c>
      <c r="C72" s="609"/>
      <c r="D72" s="610"/>
      <c r="E72" s="607"/>
      <c r="F72" s="34" t="s">
        <v>70</v>
      </c>
      <c r="G72" s="275">
        <v>7.0000000000000007E-2</v>
      </c>
      <c r="H72" s="276">
        <f>I66*G72</f>
        <v>0</v>
      </c>
      <c r="I72" s="23"/>
    </row>
    <row r="73" spans="1:13" ht="14.25" customHeight="1">
      <c r="A73" s="31"/>
      <c r="B73" s="611" t="s">
        <v>98</v>
      </c>
      <c r="C73" s="611"/>
      <c r="D73" s="612"/>
      <c r="E73" s="608"/>
      <c r="F73" s="36" t="s">
        <v>99</v>
      </c>
      <c r="G73" s="281">
        <v>0.05</v>
      </c>
      <c r="H73" s="282">
        <f>I66*G73</f>
        <v>0</v>
      </c>
      <c r="I73" s="23"/>
      <c r="J73" s="644"/>
      <c r="K73" s="644"/>
      <c r="L73" s="644"/>
      <c r="M73" s="644"/>
    </row>
    <row r="74" spans="1:13" ht="14.25" customHeight="1">
      <c r="A74" s="31"/>
      <c r="B74" s="624" t="s">
        <v>100</v>
      </c>
      <c r="C74" s="624"/>
      <c r="D74" s="625"/>
      <c r="E74" s="626" t="s">
        <v>101</v>
      </c>
      <c r="F74" s="32" t="s">
        <v>76</v>
      </c>
      <c r="G74" s="283">
        <v>0.35</v>
      </c>
      <c r="H74" s="284">
        <f>I66*G74</f>
        <v>0</v>
      </c>
      <c r="I74" s="23"/>
    </row>
    <row r="75" spans="1:13" ht="15" customHeight="1" thickBot="1">
      <c r="A75" s="31"/>
      <c r="B75" s="609" t="s">
        <v>102</v>
      </c>
      <c r="C75" s="609"/>
      <c r="D75" s="610"/>
      <c r="E75" s="626"/>
      <c r="F75" s="34" t="s">
        <v>103</v>
      </c>
      <c r="G75" s="275">
        <v>0.01</v>
      </c>
      <c r="H75" s="276">
        <f>I66*G75</f>
        <v>0</v>
      </c>
      <c r="I75" s="23"/>
    </row>
    <row r="76" spans="1:13" ht="15" thickTop="1">
      <c r="A76" s="38"/>
      <c r="B76" s="613" t="s">
        <v>71</v>
      </c>
      <c r="C76" s="613"/>
      <c r="D76" s="614"/>
      <c r="E76" s="614"/>
      <c r="F76" s="614"/>
      <c r="G76" s="39">
        <f>SUM(G67:G75)</f>
        <v>1</v>
      </c>
      <c r="H76" s="40">
        <f>SUM(H67:H75)</f>
        <v>0</v>
      </c>
      <c r="I76" s="23"/>
    </row>
    <row r="77" spans="1:13" ht="3.75" customHeight="1">
      <c r="A77" s="38"/>
      <c r="B77" s="31"/>
      <c r="C77" s="31"/>
      <c r="D77" s="31"/>
      <c r="E77" s="31"/>
      <c r="F77" s="41"/>
      <c r="G77" s="41"/>
      <c r="H77" s="42"/>
      <c r="I77" s="23"/>
    </row>
    <row r="78" spans="1:13" ht="25.35" customHeight="1">
      <c r="A78" s="38"/>
      <c r="B78" s="615" t="s">
        <v>72</v>
      </c>
      <c r="C78" s="615"/>
      <c r="D78" s="615"/>
      <c r="E78" s="615"/>
      <c r="F78" s="616"/>
      <c r="G78" s="43"/>
      <c r="H78" s="44">
        <f>H76*G78</f>
        <v>0</v>
      </c>
      <c r="I78" s="23"/>
      <c r="J78" s="644"/>
      <c r="K78" s="644"/>
      <c r="L78" s="644"/>
      <c r="M78" s="644"/>
    </row>
    <row r="79" spans="1:13" ht="25.35" customHeight="1" thickBot="1">
      <c r="A79" s="38"/>
      <c r="B79" s="645" t="s">
        <v>73</v>
      </c>
      <c r="C79" s="645"/>
      <c r="D79" s="645"/>
      <c r="E79" s="645"/>
      <c r="F79" s="646"/>
      <c r="G79" s="45"/>
      <c r="H79" s="46">
        <f>H76*G79</f>
        <v>0</v>
      </c>
      <c r="I79" s="23"/>
      <c r="J79" s="644"/>
      <c r="K79" s="644"/>
      <c r="L79" s="644"/>
      <c r="M79" s="644"/>
    </row>
    <row r="80" spans="1:13" ht="15" thickTop="1">
      <c r="A80" s="38"/>
      <c r="B80" s="620" t="s">
        <v>152</v>
      </c>
      <c r="C80" s="620"/>
      <c r="D80" s="620"/>
      <c r="E80" s="620"/>
      <c r="F80" s="620"/>
      <c r="G80" s="613"/>
      <c r="H80" s="40">
        <f>(H76+H79)-H78</f>
        <v>0</v>
      </c>
      <c r="I80" s="23"/>
    </row>
    <row r="81" spans="1:13" ht="7.5" customHeight="1">
      <c r="A81" s="38"/>
      <c r="B81" s="31"/>
      <c r="C81" s="31"/>
      <c r="D81" s="31"/>
      <c r="E81" s="31"/>
      <c r="F81" s="41"/>
      <c r="G81" s="41"/>
      <c r="H81" s="42"/>
      <c r="I81" s="23"/>
    </row>
    <row r="82" spans="1:13">
      <c r="A82" s="28" t="s">
        <v>27</v>
      </c>
      <c r="B82" s="621" t="s">
        <v>133</v>
      </c>
      <c r="C82" s="622"/>
      <c r="D82" s="622"/>
      <c r="E82" s="622"/>
      <c r="F82" s="622"/>
      <c r="G82" s="622"/>
      <c r="H82" s="29" t="s">
        <v>56</v>
      </c>
      <c r="I82" s="23">
        <v>0</v>
      </c>
      <c r="J82" s="30"/>
    </row>
    <row r="83" spans="1:13" ht="14.25" customHeight="1">
      <c r="A83" s="31"/>
      <c r="B83" s="616" t="s">
        <v>57</v>
      </c>
      <c r="C83" s="616"/>
      <c r="D83" s="623"/>
      <c r="E83" s="606" t="s">
        <v>58</v>
      </c>
      <c r="F83" s="79" t="s">
        <v>59</v>
      </c>
      <c r="G83" s="275">
        <v>0.02</v>
      </c>
      <c r="H83" s="276">
        <f>I82*G83</f>
        <v>0</v>
      </c>
      <c r="I83" s="23"/>
    </row>
    <row r="84" spans="1:13">
      <c r="A84" s="31"/>
      <c r="B84" s="609" t="s">
        <v>60</v>
      </c>
      <c r="C84" s="609"/>
      <c r="D84" s="610"/>
      <c r="E84" s="607"/>
      <c r="F84" s="34" t="s">
        <v>61</v>
      </c>
      <c r="G84" s="275">
        <v>0.09</v>
      </c>
      <c r="H84" s="276">
        <f>I82*G84</f>
        <v>0</v>
      </c>
      <c r="I84" s="23"/>
    </row>
    <row r="85" spans="1:13" ht="14.25" customHeight="1">
      <c r="A85" s="31"/>
      <c r="B85" s="609" t="s">
        <v>62</v>
      </c>
      <c r="C85" s="609"/>
      <c r="D85" s="610"/>
      <c r="E85" s="607"/>
      <c r="F85" s="34" t="s">
        <v>63</v>
      </c>
      <c r="G85" s="275">
        <v>0.17</v>
      </c>
      <c r="H85" s="276">
        <f>I82*G85</f>
        <v>0</v>
      </c>
      <c r="I85" s="23"/>
    </row>
    <row r="86" spans="1:13" ht="14.25" customHeight="1">
      <c r="A86" s="31"/>
      <c r="B86" s="611" t="s">
        <v>64</v>
      </c>
      <c r="C86" s="611"/>
      <c r="D86" s="612"/>
      <c r="E86" s="608"/>
      <c r="F86" s="36" t="s">
        <v>65</v>
      </c>
      <c r="G86" s="277">
        <v>0.02</v>
      </c>
      <c r="H86" s="278">
        <f>I82*G86</f>
        <v>0</v>
      </c>
      <c r="I86" s="23"/>
    </row>
    <row r="87" spans="1:13" ht="14.25" customHeight="1">
      <c r="A87" s="31"/>
      <c r="B87" s="616" t="s">
        <v>66</v>
      </c>
      <c r="C87" s="616"/>
      <c r="D87" s="623"/>
      <c r="E87" s="606" t="s">
        <v>67</v>
      </c>
      <c r="F87" s="79" t="s">
        <v>68</v>
      </c>
      <c r="G87" s="279">
        <v>0.22</v>
      </c>
      <c r="H87" s="280">
        <f>I82*G87</f>
        <v>0</v>
      </c>
      <c r="I87" s="23"/>
    </row>
    <row r="88" spans="1:13" ht="14.25" customHeight="1">
      <c r="A88" s="31"/>
      <c r="B88" s="609" t="s">
        <v>69</v>
      </c>
      <c r="C88" s="609"/>
      <c r="D88" s="610"/>
      <c r="E88" s="607"/>
      <c r="F88" s="34" t="s">
        <v>70</v>
      </c>
      <c r="G88" s="275">
        <v>7.0000000000000007E-2</v>
      </c>
      <c r="H88" s="276">
        <f>I82*G88</f>
        <v>0</v>
      </c>
      <c r="I88" s="23"/>
    </row>
    <row r="89" spans="1:13" ht="14.25" customHeight="1">
      <c r="A89" s="31"/>
      <c r="B89" s="611" t="s">
        <v>98</v>
      </c>
      <c r="C89" s="611"/>
      <c r="D89" s="612"/>
      <c r="E89" s="608"/>
      <c r="F89" s="36" t="s">
        <v>99</v>
      </c>
      <c r="G89" s="281">
        <v>0.05</v>
      </c>
      <c r="H89" s="282">
        <f>I82*G89</f>
        <v>0</v>
      </c>
      <c r="I89" s="23"/>
      <c r="J89" s="644"/>
      <c r="K89" s="644"/>
      <c r="L89" s="644"/>
      <c r="M89" s="644"/>
    </row>
    <row r="90" spans="1:13" ht="14.25" customHeight="1">
      <c r="A90" s="31"/>
      <c r="B90" s="624" t="s">
        <v>100</v>
      </c>
      <c r="C90" s="624"/>
      <c r="D90" s="625"/>
      <c r="E90" s="626" t="s">
        <v>101</v>
      </c>
      <c r="F90" s="32" t="s">
        <v>76</v>
      </c>
      <c r="G90" s="283">
        <v>0.35</v>
      </c>
      <c r="H90" s="284">
        <f>I82*G90</f>
        <v>0</v>
      </c>
      <c r="I90" s="23"/>
    </row>
    <row r="91" spans="1:13" ht="15" customHeight="1" thickBot="1">
      <c r="A91" s="31"/>
      <c r="B91" s="609" t="s">
        <v>102</v>
      </c>
      <c r="C91" s="609"/>
      <c r="D91" s="610"/>
      <c r="E91" s="626"/>
      <c r="F91" s="34" t="s">
        <v>103</v>
      </c>
      <c r="G91" s="275">
        <v>0.01</v>
      </c>
      <c r="H91" s="276">
        <f>I82*G91</f>
        <v>0</v>
      </c>
      <c r="I91" s="23"/>
    </row>
    <row r="92" spans="1:13" ht="15" thickTop="1">
      <c r="A92" s="38"/>
      <c r="B92" s="613" t="s">
        <v>71</v>
      </c>
      <c r="C92" s="613"/>
      <c r="D92" s="614"/>
      <c r="E92" s="614"/>
      <c r="F92" s="614"/>
      <c r="G92" s="39">
        <f>SUM(G83:G91)</f>
        <v>1</v>
      </c>
      <c r="H92" s="40">
        <f>SUM(H83:H91)</f>
        <v>0</v>
      </c>
      <c r="I92" s="23"/>
    </row>
    <row r="93" spans="1:13" ht="7.5" customHeight="1">
      <c r="A93" s="38"/>
      <c r="B93" s="31"/>
      <c r="C93" s="31"/>
      <c r="D93" s="31"/>
      <c r="E93" s="31"/>
      <c r="F93" s="41"/>
      <c r="G93" s="41"/>
      <c r="H93" s="42"/>
      <c r="I93" s="23"/>
    </row>
    <row r="94" spans="1:13" ht="25.35" customHeight="1">
      <c r="A94" s="38"/>
      <c r="B94" s="615" t="s">
        <v>72</v>
      </c>
      <c r="C94" s="615"/>
      <c r="D94" s="615"/>
      <c r="E94" s="615"/>
      <c r="F94" s="616"/>
      <c r="G94" s="43"/>
      <c r="H94" s="44">
        <f>H92*G94</f>
        <v>0</v>
      </c>
      <c r="I94" s="23"/>
      <c r="J94" s="644"/>
      <c r="K94" s="644"/>
      <c r="L94" s="644"/>
      <c r="M94" s="644"/>
    </row>
    <row r="95" spans="1:13" ht="25.35" customHeight="1" thickBot="1">
      <c r="A95" s="38"/>
      <c r="B95" s="645" t="s">
        <v>73</v>
      </c>
      <c r="C95" s="645"/>
      <c r="D95" s="645"/>
      <c r="E95" s="645"/>
      <c r="F95" s="646"/>
      <c r="G95" s="45"/>
      <c r="H95" s="46">
        <f>H92*G95</f>
        <v>0</v>
      </c>
      <c r="I95" s="23"/>
      <c r="J95" s="644"/>
      <c r="K95" s="644"/>
      <c r="L95" s="644"/>
      <c r="M95" s="644"/>
    </row>
    <row r="96" spans="1:13" ht="15" thickTop="1">
      <c r="A96" s="38"/>
      <c r="B96" s="620" t="s">
        <v>153</v>
      </c>
      <c r="C96" s="620"/>
      <c r="D96" s="620"/>
      <c r="E96" s="620"/>
      <c r="F96" s="620"/>
      <c r="G96" s="613"/>
      <c r="H96" s="40">
        <f>(H92+H95)-H94</f>
        <v>0</v>
      </c>
      <c r="I96" s="23"/>
    </row>
    <row r="97" spans="1:13" ht="7.5" customHeight="1">
      <c r="A97" s="38"/>
      <c r="B97" s="31"/>
      <c r="C97" s="31"/>
      <c r="D97" s="31"/>
      <c r="E97" s="31"/>
      <c r="F97" s="41"/>
      <c r="G97" s="41"/>
      <c r="H97" s="42"/>
      <c r="I97" s="23"/>
    </row>
    <row r="98" spans="1:13">
      <c r="A98" s="28" t="s">
        <v>28</v>
      </c>
      <c r="B98" s="621" t="s">
        <v>135</v>
      </c>
      <c r="C98" s="622"/>
      <c r="D98" s="622"/>
      <c r="E98" s="622"/>
      <c r="F98" s="622"/>
      <c r="G98" s="622"/>
      <c r="H98" s="29" t="s">
        <v>56</v>
      </c>
      <c r="I98" s="23">
        <v>0</v>
      </c>
      <c r="J98" s="30"/>
    </row>
    <row r="99" spans="1:13" ht="14.25" customHeight="1">
      <c r="A99" s="31"/>
      <c r="B99" s="616" t="s">
        <v>57</v>
      </c>
      <c r="C99" s="616"/>
      <c r="D99" s="623"/>
      <c r="E99" s="606" t="s">
        <v>58</v>
      </c>
      <c r="F99" s="79" t="s">
        <v>59</v>
      </c>
      <c r="G99" s="275">
        <v>0.02</v>
      </c>
      <c r="H99" s="276">
        <f>I98*G99</f>
        <v>0</v>
      </c>
      <c r="I99" s="23"/>
    </row>
    <row r="100" spans="1:13">
      <c r="A100" s="31"/>
      <c r="B100" s="609" t="s">
        <v>60</v>
      </c>
      <c r="C100" s="609"/>
      <c r="D100" s="610"/>
      <c r="E100" s="607"/>
      <c r="F100" s="34" t="s">
        <v>61</v>
      </c>
      <c r="G100" s="275">
        <v>0.09</v>
      </c>
      <c r="H100" s="276">
        <f>I98*G100</f>
        <v>0</v>
      </c>
      <c r="I100" s="23"/>
    </row>
    <row r="101" spans="1:13" ht="14.25" customHeight="1">
      <c r="A101" s="31"/>
      <c r="B101" s="609" t="s">
        <v>62</v>
      </c>
      <c r="C101" s="609"/>
      <c r="D101" s="610"/>
      <c r="E101" s="607"/>
      <c r="F101" s="34" t="s">
        <v>63</v>
      </c>
      <c r="G101" s="275">
        <v>0.17</v>
      </c>
      <c r="H101" s="276">
        <f>I98*G101</f>
        <v>0</v>
      </c>
      <c r="I101" s="23"/>
    </row>
    <row r="102" spans="1:13" ht="14.25" customHeight="1">
      <c r="A102" s="31"/>
      <c r="B102" s="611" t="s">
        <v>64</v>
      </c>
      <c r="C102" s="611"/>
      <c r="D102" s="612"/>
      <c r="E102" s="608"/>
      <c r="F102" s="36" t="s">
        <v>65</v>
      </c>
      <c r="G102" s="277">
        <v>0.02</v>
      </c>
      <c r="H102" s="278">
        <f>I98*G102</f>
        <v>0</v>
      </c>
      <c r="I102" s="23"/>
    </row>
    <row r="103" spans="1:13" ht="14.25" customHeight="1">
      <c r="A103" s="31"/>
      <c r="B103" s="616" t="s">
        <v>66</v>
      </c>
      <c r="C103" s="616"/>
      <c r="D103" s="623"/>
      <c r="E103" s="606" t="s">
        <v>67</v>
      </c>
      <c r="F103" s="79" t="s">
        <v>68</v>
      </c>
      <c r="G103" s="279">
        <v>0.22</v>
      </c>
      <c r="H103" s="280">
        <f>I98*G103</f>
        <v>0</v>
      </c>
      <c r="I103" s="23"/>
    </row>
    <row r="104" spans="1:13" ht="14.25" customHeight="1">
      <c r="A104" s="31"/>
      <c r="B104" s="609" t="s">
        <v>69</v>
      </c>
      <c r="C104" s="609"/>
      <c r="D104" s="610"/>
      <c r="E104" s="607"/>
      <c r="F104" s="34" t="s">
        <v>70</v>
      </c>
      <c r="G104" s="275">
        <v>7.0000000000000007E-2</v>
      </c>
      <c r="H104" s="276">
        <f>I98*G104</f>
        <v>0</v>
      </c>
      <c r="I104" s="23"/>
    </row>
    <row r="105" spans="1:13" ht="14.25" customHeight="1">
      <c r="A105" s="31"/>
      <c r="B105" s="611" t="s">
        <v>98</v>
      </c>
      <c r="C105" s="611"/>
      <c r="D105" s="612"/>
      <c r="E105" s="608"/>
      <c r="F105" s="36" t="s">
        <v>99</v>
      </c>
      <c r="G105" s="281">
        <v>0.05</v>
      </c>
      <c r="H105" s="282">
        <f>I98*G105</f>
        <v>0</v>
      </c>
      <c r="I105" s="23"/>
      <c r="J105" s="644"/>
      <c r="K105" s="644"/>
      <c r="L105" s="644"/>
      <c r="M105" s="644"/>
    </row>
    <row r="106" spans="1:13" ht="14.25" customHeight="1">
      <c r="A106" s="31"/>
      <c r="B106" s="624" t="s">
        <v>100</v>
      </c>
      <c r="C106" s="624"/>
      <c r="D106" s="625"/>
      <c r="E106" s="626" t="s">
        <v>101</v>
      </c>
      <c r="F106" s="32" t="s">
        <v>76</v>
      </c>
      <c r="G106" s="283">
        <v>0.35</v>
      </c>
      <c r="H106" s="284">
        <f>I98*G106</f>
        <v>0</v>
      </c>
      <c r="I106" s="23"/>
    </row>
    <row r="107" spans="1:13" ht="15" customHeight="1" thickBot="1">
      <c r="A107" s="31"/>
      <c r="B107" s="609" t="s">
        <v>102</v>
      </c>
      <c r="C107" s="609"/>
      <c r="D107" s="610"/>
      <c r="E107" s="626"/>
      <c r="F107" s="34" t="s">
        <v>103</v>
      </c>
      <c r="G107" s="275">
        <v>0.01</v>
      </c>
      <c r="H107" s="276">
        <f>I98*G107</f>
        <v>0</v>
      </c>
      <c r="I107" s="23"/>
    </row>
    <row r="108" spans="1:13" ht="15" thickTop="1">
      <c r="A108" s="38"/>
      <c r="B108" s="613" t="s">
        <v>71</v>
      </c>
      <c r="C108" s="613"/>
      <c r="D108" s="614"/>
      <c r="E108" s="614"/>
      <c r="F108" s="614"/>
      <c r="G108" s="39">
        <f>SUM(G99:G107)</f>
        <v>1</v>
      </c>
      <c r="H108" s="40">
        <f>SUM(H99:H107)</f>
        <v>0</v>
      </c>
      <c r="I108" s="23"/>
    </row>
    <row r="109" spans="1:13" ht="7.5" customHeight="1">
      <c r="A109" s="38"/>
      <c r="B109" s="31"/>
      <c r="C109" s="31"/>
      <c r="D109" s="31"/>
      <c r="E109" s="31"/>
      <c r="F109" s="41"/>
      <c r="G109" s="41"/>
      <c r="H109" s="42"/>
      <c r="I109" s="23"/>
    </row>
    <row r="110" spans="1:13" ht="25.35" customHeight="1">
      <c r="A110" s="38"/>
      <c r="B110" s="615" t="s">
        <v>72</v>
      </c>
      <c r="C110" s="615"/>
      <c r="D110" s="615"/>
      <c r="E110" s="615"/>
      <c r="F110" s="616"/>
      <c r="G110" s="43"/>
      <c r="H110" s="44">
        <f>H108*G110</f>
        <v>0</v>
      </c>
      <c r="I110" s="23"/>
      <c r="J110" s="644"/>
      <c r="K110" s="644"/>
      <c r="L110" s="644"/>
      <c r="M110" s="644"/>
    </row>
    <row r="111" spans="1:13" ht="25.35" customHeight="1" thickBot="1">
      <c r="A111" s="38"/>
      <c r="B111" s="645" t="s">
        <v>73</v>
      </c>
      <c r="C111" s="645"/>
      <c r="D111" s="645"/>
      <c r="E111" s="645"/>
      <c r="F111" s="646"/>
      <c r="G111" s="45"/>
      <c r="H111" s="46">
        <f>H108*G111</f>
        <v>0</v>
      </c>
      <c r="I111" s="23"/>
      <c r="J111" s="644"/>
      <c r="K111" s="644"/>
      <c r="L111" s="644"/>
      <c r="M111" s="644"/>
    </row>
    <row r="112" spans="1:13" ht="15" thickTop="1">
      <c r="A112" s="38"/>
      <c r="B112" s="620" t="s">
        <v>154</v>
      </c>
      <c r="C112" s="620"/>
      <c r="D112" s="620"/>
      <c r="E112" s="620"/>
      <c r="F112" s="620"/>
      <c r="G112" s="613"/>
      <c r="H112" s="40">
        <f>(H108+H111)-H110</f>
        <v>0</v>
      </c>
      <c r="I112" s="23"/>
    </row>
    <row r="113" spans="1:13" ht="7.5" customHeight="1">
      <c r="A113" s="38"/>
      <c r="B113" s="31"/>
      <c r="C113" s="31"/>
      <c r="D113" s="31"/>
      <c r="E113" s="31"/>
      <c r="F113" s="41"/>
      <c r="G113" s="41"/>
      <c r="H113" s="42"/>
      <c r="I113" s="23"/>
    </row>
    <row r="114" spans="1:13">
      <c r="A114" s="28" t="s">
        <v>35</v>
      </c>
      <c r="B114" s="621" t="s">
        <v>137</v>
      </c>
      <c r="C114" s="622"/>
      <c r="D114" s="622"/>
      <c r="E114" s="622"/>
      <c r="F114" s="622"/>
      <c r="G114" s="622"/>
      <c r="H114" s="29" t="s">
        <v>56</v>
      </c>
      <c r="I114" s="23">
        <v>0</v>
      </c>
      <c r="J114" s="30"/>
    </row>
    <row r="115" spans="1:13" ht="14.25" customHeight="1">
      <c r="A115" s="31"/>
      <c r="B115" s="616" t="s">
        <v>57</v>
      </c>
      <c r="C115" s="616"/>
      <c r="D115" s="623"/>
      <c r="E115" s="606" t="s">
        <v>58</v>
      </c>
      <c r="F115" s="79" t="s">
        <v>59</v>
      </c>
      <c r="G115" s="275">
        <v>0.02</v>
      </c>
      <c r="H115" s="276">
        <f>I114*G115</f>
        <v>0</v>
      </c>
      <c r="I115" s="23"/>
    </row>
    <row r="116" spans="1:13">
      <c r="A116" s="31"/>
      <c r="B116" s="609" t="s">
        <v>60</v>
      </c>
      <c r="C116" s="609"/>
      <c r="D116" s="610"/>
      <c r="E116" s="607"/>
      <c r="F116" s="34" t="s">
        <v>61</v>
      </c>
      <c r="G116" s="275">
        <v>0.09</v>
      </c>
      <c r="H116" s="276">
        <f>I114*G116</f>
        <v>0</v>
      </c>
      <c r="I116" s="23"/>
    </row>
    <row r="117" spans="1:13" ht="14.25" customHeight="1">
      <c r="A117" s="31"/>
      <c r="B117" s="609" t="s">
        <v>62</v>
      </c>
      <c r="C117" s="609"/>
      <c r="D117" s="610"/>
      <c r="E117" s="607"/>
      <c r="F117" s="34" t="s">
        <v>63</v>
      </c>
      <c r="G117" s="275">
        <v>0.17</v>
      </c>
      <c r="H117" s="276">
        <f>I114*G117</f>
        <v>0</v>
      </c>
      <c r="I117" s="23"/>
    </row>
    <row r="118" spans="1:13" ht="14.25" customHeight="1">
      <c r="A118" s="31"/>
      <c r="B118" s="611" t="s">
        <v>64</v>
      </c>
      <c r="C118" s="611"/>
      <c r="D118" s="612"/>
      <c r="E118" s="608"/>
      <c r="F118" s="36" t="s">
        <v>65</v>
      </c>
      <c r="G118" s="277">
        <v>0.02</v>
      </c>
      <c r="H118" s="278">
        <f>I114*G118</f>
        <v>0</v>
      </c>
      <c r="I118" s="23"/>
    </row>
    <row r="119" spans="1:13" ht="14.25" customHeight="1">
      <c r="A119" s="31"/>
      <c r="B119" s="616" t="s">
        <v>66</v>
      </c>
      <c r="C119" s="616"/>
      <c r="D119" s="623"/>
      <c r="E119" s="606" t="s">
        <v>67</v>
      </c>
      <c r="F119" s="79" t="s">
        <v>68</v>
      </c>
      <c r="G119" s="279">
        <v>0.22</v>
      </c>
      <c r="H119" s="280">
        <f>I114*G119</f>
        <v>0</v>
      </c>
      <c r="I119" s="23"/>
    </row>
    <row r="120" spans="1:13" ht="14.25" customHeight="1">
      <c r="A120" s="31"/>
      <c r="B120" s="609" t="s">
        <v>69</v>
      </c>
      <c r="C120" s="609"/>
      <c r="D120" s="610"/>
      <c r="E120" s="607"/>
      <c r="F120" s="34" t="s">
        <v>70</v>
      </c>
      <c r="G120" s="275">
        <v>7.0000000000000007E-2</v>
      </c>
      <c r="H120" s="276">
        <f>I114*G120</f>
        <v>0</v>
      </c>
      <c r="I120" s="23"/>
    </row>
    <row r="121" spans="1:13" ht="14.25" customHeight="1">
      <c r="A121" s="31"/>
      <c r="B121" s="611" t="s">
        <v>98</v>
      </c>
      <c r="C121" s="611"/>
      <c r="D121" s="612"/>
      <c r="E121" s="608"/>
      <c r="F121" s="36" t="s">
        <v>99</v>
      </c>
      <c r="G121" s="281">
        <v>0.05</v>
      </c>
      <c r="H121" s="282">
        <f>I114*G121</f>
        <v>0</v>
      </c>
      <c r="I121" s="23"/>
      <c r="J121" s="644"/>
      <c r="K121" s="644"/>
      <c r="L121" s="644"/>
      <c r="M121" s="644"/>
    </row>
    <row r="122" spans="1:13" ht="14.25" customHeight="1">
      <c r="A122" s="31"/>
      <c r="B122" s="624" t="s">
        <v>100</v>
      </c>
      <c r="C122" s="624"/>
      <c r="D122" s="625"/>
      <c r="E122" s="626" t="s">
        <v>101</v>
      </c>
      <c r="F122" s="32" t="s">
        <v>76</v>
      </c>
      <c r="G122" s="283">
        <v>0.35</v>
      </c>
      <c r="H122" s="284">
        <f>I114*G122</f>
        <v>0</v>
      </c>
      <c r="I122" s="23"/>
    </row>
    <row r="123" spans="1:13" ht="15" customHeight="1" thickBot="1">
      <c r="A123" s="31"/>
      <c r="B123" s="609" t="s">
        <v>102</v>
      </c>
      <c r="C123" s="609"/>
      <c r="D123" s="610"/>
      <c r="E123" s="626"/>
      <c r="F123" s="34" t="s">
        <v>103</v>
      </c>
      <c r="G123" s="275">
        <v>0.01</v>
      </c>
      <c r="H123" s="276">
        <f>I114*G123</f>
        <v>0</v>
      </c>
      <c r="I123" s="23"/>
    </row>
    <row r="124" spans="1:13" ht="15" thickTop="1">
      <c r="A124" s="38"/>
      <c r="B124" s="613" t="s">
        <v>71</v>
      </c>
      <c r="C124" s="613"/>
      <c r="D124" s="614"/>
      <c r="E124" s="614"/>
      <c r="F124" s="614"/>
      <c r="G124" s="39">
        <f>SUM(G115:G123)</f>
        <v>1</v>
      </c>
      <c r="H124" s="40">
        <f>SUM(H115:H123)</f>
        <v>0</v>
      </c>
      <c r="I124" s="23"/>
    </row>
    <row r="125" spans="1:13" ht="7.5" customHeight="1">
      <c r="A125" s="38"/>
      <c r="B125" s="31"/>
      <c r="C125" s="31"/>
      <c r="D125" s="31"/>
      <c r="E125" s="31"/>
      <c r="F125" s="41"/>
      <c r="G125" s="41"/>
      <c r="H125" s="42"/>
      <c r="I125" s="23"/>
    </row>
    <row r="126" spans="1:13" ht="25.35" customHeight="1">
      <c r="A126" s="38"/>
      <c r="B126" s="615" t="s">
        <v>72</v>
      </c>
      <c r="C126" s="615"/>
      <c r="D126" s="615"/>
      <c r="E126" s="615"/>
      <c r="F126" s="616"/>
      <c r="G126" s="43"/>
      <c r="H126" s="44">
        <f>H124*G126</f>
        <v>0</v>
      </c>
      <c r="I126" s="23"/>
      <c r="J126" s="644"/>
      <c r="K126" s="644"/>
      <c r="L126" s="644"/>
      <c r="M126" s="644"/>
    </row>
    <row r="127" spans="1:13" ht="25.35" customHeight="1" thickBot="1">
      <c r="A127" s="38"/>
      <c r="B127" s="645" t="s">
        <v>73</v>
      </c>
      <c r="C127" s="645"/>
      <c r="D127" s="645"/>
      <c r="E127" s="645"/>
      <c r="F127" s="646"/>
      <c r="G127" s="45"/>
      <c r="H127" s="46">
        <f>H124*G127</f>
        <v>0</v>
      </c>
      <c r="I127" s="23"/>
      <c r="J127" s="644"/>
      <c r="K127" s="644"/>
      <c r="L127" s="644"/>
      <c r="M127" s="644"/>
    </row>
    <row r="128" spans="1:13" ht="15" thickTop="1">
      <c r="A128" s="38"/>
      <c r="B128" s="620" t="s">
        <v>155</v>
      </c>
      <c r="C128" s="620"/>
      <c r="D128" s="620"/>
      <c r="E128" s="620"/>
      <c r="F128" s="620"/>
      <c r="G128" s="613"/>
      <c r="H128" s="40">
        <f>(H124+H127)-H126</f>
        <v>0</v>
      </c>
      <c r="I128" s="23"/>
    </row>
    <row r="129" spans="1:13" ht="7.5" customHeight="1">
      <c r="A129" s="38"/>
      <c r="B129" s="31"/>
      <c r="C129" s="31"/>
      <c r="D129" s="31"/>
      <c r="E129" s="31"/>
      <c r="F129" s="41"/>
      <c r="G129" s="41"/>
      <c r="H129" s="42"/>
      <c r="I129" s="23"/>
    </row>
    <row r="130" spans="1:13">
      <c r="A130" s="28" t="s">
        <v>156</v>
      </c>
      <c r="B130" s="621" t="s">
        <v>139</v>
      </c>
      <c r="C130" s="622"/>
      <c r="D130" s="622"/>
      <c r="E130" s="622"/>
      <c r="F130" s="622"/>
      <c r="G130" s="622"/>
      <c r="H130" s="29" t="s">
        <v>56</v>
      </c>
      <c r="I130" s="23">
        <v>0</v>
      </c>
      <c r="J130" s="30"/>
    </row>
    <row r="131" spans="1:13" ht="14.25" customHeight="1">
      <c r="A131" s="31"/>
      <c r="B131" s="616" t="s">
        <v>57</v>
      </c>
      <c r="C131" s="616"/>
      <c r="D131" s="623"/>
      <c r="E131" s="606" t="s">
        <v>58</v>
      </c>
      <c r="F131" s="79" t="s">
        <v>59</v>
      </c>
      <c r="G131" s="275">
        <v>0.02</v>
      </c>
      <c r="H131" s="276">
        <f>I130*G131</f>
        <v>0</v>
      </c>
      <c r="I131" s="23"/>
    </row>
    <row r="132" spans="1:13">
      <c r="A132" s="31"/>
      <c r="B132" s="609" t="s">
        <v>60</v>
      </c>
      <c r="C132" s="609"/>
      <c r="D132" s="610"/>
      <c r="E132" s="607"/>
      <c r="F132" s="34" t="s">
        <v>61</v>
      </c>
      <c r="G132" s="275">
        <v>0.09</v>
      </c>
      <c r="H132" s="276">
        <f>I130*G132</f>
        <v>0</v>
      </c>
      <c r="I132" s="23"/>
    </row>
    <row r="133" spans="1:13" ht="14.25" customHeight="1">
      <c r="A133" s="31"/>
      <c r="B133" s="609" t="s">
        <v>62</v>
      </c>
      <c r="C133" s="609"/>
      <c r="D133" s="610"/>
      <c r="E133" s="607"/>
      <c r="F133" s="34" t="s">
        <v>63</v>
      </c>
      <c r="G133" s="275">
        <v>0.17</v>
      </c>
      <c r="H133" s="276">
        <f>I130*G133</f>
        <v>0</v>
      </c>
      <c r="I133" s="23"/>
    </row>
    <row r="134" spans="1:13" ht="14.25" customHeight="1">
      <c r="A134" s="31"/>
      <c r="B134" s="611" t="s">
        <v>64</v>
      </c>
      <c r="C134" s="611"/>
      <c r="D134" s="612"/>
      <c r="E134" s="608"/>
      <c r="F134" s="36" t="s">
        <v>65</v>
      </c>
      <c r="G134" s="277">
        <v>0.02</v>
      </c>
      <c r="H134" s="278">
        <f>I130*G134</f>
        <v>0</v>
      </c>
      <c r="I134" s="23"/>
    </row>
    <row r="135" spans="1:13" ht="14.25" customHeight="1">
      <c r="A135" s="31"/>
      <c r="B135" s="616" t="s">
        <v>66</v>
      </c>
      <c r="C135" s="616"/>
      <c r="D135" s="623"/>
      <c r="E135" s="606" t="s">
        <v>67</v>
      </c>
      <c r="F135" s="79" t="s">
        <v>68</v>
      </c>
      <c r="G135" s="279">
        <v>0.22</v>
      </c>
      <c r="H135" s="280">
        <f>I130*G135</f>
        <v>0</v>
      </c>
      <c r="I135" s="23"/>
    </row>
    <row r="136" spans="1:13" ht="14.25" customHeight="1">
      <c r="A136" s="31"/>
      <c r="B136" s="609" t="s">
        <v>69</v>
      </c>
      <c r="C136" s="609"/>
      <c r="D136" s="610"/>
      <c r="E136" s="607"/>
      <c r="F136" s="34" t="s">
        <v>70</v>
      </c>
      <c r="G136" s="275">
        <v>7.0000000000000007E-2</v>
      </c>
      <c r="H136" s="276">
        <f>I130*G136</f>
        <v>0</v>
      </c>
      <c r="I136" s="23"/>
    </row>
    <row r="137" spans="1:13" ht="14.25" customHeight="1">
      <c r="A137" s="31"/>
      <c r="B137" s="611" t="s">
        <v>98</v>
      </c>
      <c r="C137" s="611"/>
      <c r="D137" s="612"/>
      <c r="E137" s="608"/>
      <c r="F137" s="36" t="s">
        <v>99</v>
      </c>
      <c r="G137" s="281">
        <v>0.05</v>
      </c>
      <c r="H137" s="282">
        <f>I130*G137</f>
        <v>0</v>
      </c>
      <c r="I137" s="23"/>
      <c r="J137" s="644"/>
      <c r="K137" s="644"/>
      <c r="L137" s="644"/>
      <c r="M137" s="644"/>
    </row>
    <row r="138" spans="1:13" ht="14.25" customHeight="1">
      <c r="A138" s="31"/>
      <c r="B138" s="624" t="s">
        <v>100</v>
      </c>
      <c r="C138" s="624"/>
      <c r="D138" s="625"/>
      <c r="E138" s="626" t="s">
        <v>101</v>
      </c>
      <c r="F138" s="32" t="s">
        <v>76</v>
      </c>
      <c r="G138" s="283">
        <v>0.35</v>
      </c>
      <c r="H138" s="284">
        <f>I130*G138</f>
        <v>0</v>
      </c>
      <c r="I138" s="23"/>
    </row>
    <row r="139" spans="1:13" ht="15" customHeight="1" thickBot="1">
      <c r="A139" s="31"/>
      <c r="B139" s="609" t="s">
        <v>102</v>
      </c>
      <c r="C139" s="609"/>
      <c r="D139" s="610"/>
      <c r="E139" s="626"/>
      <c r="F139" s="34" t="s">
        <v>103</v>
      </c>
      <c r="G139" s="275">
        <v>0.01</v>
      </c>
      <c r="H139" s="276">
        <f>I130*G139</f>
        <v>0</v>
      </c>
      <c r="I139" s="23"/>
    </row>
    <row r="140" spans="1:13" ht="15" thickTop="1">
      <c r="A140" s="38"/>
      <c r="B140" s="613" t="s">
        <v>71</v>
      </c>
      <c r="C140" s="613"/>
      <c r="D140" s="614"/>
      <c r="E140" s="614"/>
      <c r="F140" s="614"/>
      <c r="G140" s="39">
        <f>SUM(G131:G139)</f>
        <v>1</v>
      </c>
      <c r="H140" s="40">
        <f>SUM(H131:H139)</f>
        <v>0</v>
      </c>
      <c r="I140" s="23"/>
    </row>
    <row r="141" spans="1:13" ht="7.5" customHeight="1">
      <c r="A141" s="38"/>
      <c r="B141" s="31"/>
      <c r="C141" s="31"/>
      <c r="D141" s="31"/>
      <c r="E141" s="31"/>
      <c r="F141" s="41"/>
      <c r="G141" s="41"/>
      <c r="H141" s="42"/>
      <c r="I141" s="23"/>
    </row>
    <row r="142" spans="1:13" ht="25.35" customHeight="1">
      <c r="A142" s="38"/>
      <c r="B142" s="615" t="s">
        <v>72</v>
      </c>
      <c r="C142" s="615"/>
      <c r="D142" s="615"/>
      <c r="E142" s="615"/>
      <c r="F142" s="616"/>
      <c r="G142" s="43"/>
      <c r="H142" s="44">
        <f>H140*G142</f>
        <v>0</v>
      </c>
      <c r="I142" s="23"/>
      <c r="J142" s="644"/>
      <c r="K142" s="644"/>
      <c r="L142" s="644"/>
      <c r="M142" s="644"/>
    </row>
    <row r="143" spans="1:13" ht="25.35" customHeight="1" thickBot="1">
      <c r="A143" s="38"/>
      <c r="B143" s="645" t="s">
        <v>73</v>
      </c>
      <c r="C143" s="645"/>
      <c r="D143" s="645"/>
      <c r="E143" s="645"/>
      <c r="F143" s="646"/>
      <c r="G143" s="45"/>
      <c r="H143" s="46">
        <f>H140*G143</f>
        <v>0</v>
      </c>
      <c r="I143" s="23"/>
      <c r="J143" s="644"/>
      <c r="K143" s="644"/>
      <c r="L143" s="644"/>
      <c r="M143" s="644"/>
    </row>
    <row r="144" spans="1:13" ht="15" thickTop="1">
      <c r="A144" s="38"/>
      <c r="B144" s="620" t="s">
        <v>157</v>
      </c>
      <c r="C144" s="620"/>
      <c r="D144" s="620"/>
      <c r="E144" s="620"/>
      <c r="F144" s="620"/>
      <c r="G144" s="613"/>
      <c r="H144" s="40">
        <f>(H140+H143)-H142</f>
        <v>0</v>
      </c>
      <c r="I144" s="23"/>
    </row>
    <row r="145" spans="1:13" ht="7.5" customHeight="1">
      <c r="A145" s="38"/>
      <c r="B145" s="31"/>
      <c r="C145" s="31"/>
      <c r="D145" s="31"/>
      <c r="E145" s="31"/>
      <c r="F145" s="41"/>
      <c r="G145" s="41"/>
      <c r="H145" s="42"/>
      <c r="I145" s="23"/>
    </row>
    <row r="146" spans="1:13">
      <c r="A146" s="28" t="s">
        <v>158</v>
      </c>
      <c r="B146" s="621" t="s">
        <v>141</v>
      </c>
      <c r="C146" s="622"/>
      <c r="D146" s="622"/>
      <c r="E146" s="622"/>
      <c r="F146" s="622"/>
      <c r="G146" s="622"/>
      <c r="H146" s="29" t="s">
        <v>56</v>
      </c>
      <c r="I146" s="23">
        <v>0</v>
      </c>
      <c r="J146" s="30"/>
    </row>
    <row r="147" spans="1:13" ht="14.25" customHeight="1">
      <c r="A147" s="31"/>
      <c r="B147" s="616" t="s">
        <v>57</v>
      </c>
      <c r="C147" s="616"/>
      <c r="D147" s="623"/>
      <c r="E147" s="606" t="s">
        <v>58</v>
      </c>
      <c r="F147" s="79" t="s">
        <v>59</v>
      </c>
      <c r="G147" s="275">
        <v>0.02</v>
      </c>
      <c r="H147" s="276">
        <f>I146*G147</f>
        <v>0</v>
      </c>
      <c r="I147" s="23"/>
    </row>
    <row r="148" spans="1:13">
      <c r="A148" s="31"/>
      <c r="B148" s="609" t="s">
        <v>60</v>
      </c>
      <c r="C148" s="609"/>
      <c r="D148" s="610"/>
      <c r="E148" s="607"/>
      <c r="F148" s="34" t="s">
        <v>61</v>
      </c>
      <c r="G148" s="275">
        <v>0.09</v>
      </c>
      <c r="H148" s="276">
        <f>I146*G148</f>
        <v>0</v>
      </c>
      <c r="I148" s="23"/>
    </row>
    <row r="149" spans="1:13" ht="14.25" customHeight="1">
      <c r="A149" s="31"/>
      <c r="B149" s="609" t="s">
        <v>62</v>
      </c>
      <c r="C149" s="609"/>
      <c r="D149" s="610"/>
      <c r="E149" s="607"/>
      <c r="F149" s="34" t="s">
        <v>63</v>
      </c>
      <c r="G149" s="275">
        <v>0.17</v>
      </c>
      <c r="H149" s="276">
        <f>I146*G149</f>
        <v>0</v>
      </c>
      <c r="I149" s="23"/>
    </row>
    <row r="150" spans="1:13" ht="14.25" customHeight="1">
      <c r="A150" s="31"/>
      <c r="B150" s="611" t="s">
        <v>64</v>
      </c>
      <c r="C150" s="611"/>
      <c r="D150" s="612"/>
      <c r="E150" s="608"/>
      <c r="F150" s="36" t="s">
        <v>65</v>
      </c>
      <c r="G150" s="277">
        <v>0.02</v>
      </c>
      <c r="H150" s="278">
        <f>I146*G150</f>
        <v>0</v>
      </c>
      <c r="I150" s="23"/>
    </row>
    <row r="151" spans="1:13" ht="14.25" customHeight="1">
      <c r="A151" s="31"/>
      <c r="B151" s="616" t="s">
        <v>66</v>
      </c>
      <c r="C151" s="616"/>
      <c r="D151" s="623"/>
      <c r="E151" s="606" t="s">
        <v>67</v>
      </c>
      <c r="F151" s="79" t="s">
        <v>68</v>
      </c>
      <c r="G151" s="279">
        <v>0.22</v>
      </c>
      <c r="H151" s="280">
        <f>I146*G151</f>
        <v>0</v>
      </c>
      <c r="I151" s="23"/>
    </row>
    <row r="152" spans="1:13" ht="14.25" customHeight="1">
      <c r="A152" s="31"/>
      <c r="B152" s="609" t="s">
        <v>69</v>
      </c>
      <c r="C152" s="609"/>
      <c r="D152" s="610"/>
      <c r="E152" s="607"/>
      <c r="F152" s="34" t="s">
        <v>70</v>
      </c>
      <c r="G152" s="275">
        <v>7.0000000000000007E-2</v>
      </c>
      <c r="H152" s="276">
        <f>I146*G152</f>
        <v>0</v>
      </c>
      <c r="I152" s="23"/>
    </row>
    <row r="153" spans="1:13" ht="14.25" customHeight="1">
      <c r="A153" s="31"/>
      <c r="B153" s="611" t="s">
        <v>98</v>
      </c>
      <c r="C153" s="611"/>
      <c r="D153" s="612"/>
      <c r="E153" s="608"/>
      <c r="F153" s="36" t="s">
        <v>99</v>
      </c>
      <c r="G153" s="281">
        <v>0.05</v>
      </c>
      <c r="H153" s="282">
        <f>I146*G153</f>
        <v>0</v>
      </c>
      <c r="I153" s="23"/>
      <c r="J153" s="644"/>
      <c r="K153" s="644"/>
      <c r="L153" s="644"/>
      <c r="M153" s="644"/>
    </row>
    <row r="154" spans="1:13" ht="14.25" customHeight="1">
      <c r="A154" s="31"/>
      <c r="B154" s="624" t="s">
        <v>100</v>
      </c>
      <c r="C154" s="624"/>
      <c r="D154" s="625"/>
      <c r="E154" s="626" t="s">
        <v>101</v>
      </c>
      <c r="F154" s="32" t="s">
        <v>76</v>
      </c>
      <c r="G154" s="283">
        <v>0.35</v>
      </c>
      <c r="H154" s="284">
        <f>I146*G154</f>
        <v>0</v>
      </c>
      <c r="I154" s="23"/>
    </row>
    <row r="155" spans="1:13" ht="15" customHeight="1" thickBot="1">
      <c r="A155" s="31"/>
      <c r="B155" s="609" t="s">
        <v>102</v>
      </c>
      <c r="C155" s="609"/>
      <c r="D155" s="610"/>
      <c r="E155" s="626"/>
      <c r="F155" s="34" t="s">
        <v>103</v>
      </c>
      <c r="G155" s="275">
        <v>0.01</v>
      </c>
      <c r="H155" s="276">
        <f>I146*G155</f>
        <v>0</v>
      </c>
      <c r="I155" s="23"/>
    </row>
    <row r="156" spans="1:13" ht="15" thickTop="1">
      <c r="A156" s="38"/>
      <c r="B156" s="613" t="s">
        <v>71</v>
      </c>
      <c r="C156" s="613"/>
      <c r="D156" s="614"/>
      <c r="E156" s="614"/>
      <c r="F156" s="614"/>
      <c r="G156" s="39">
        <f>SUM(G147:G155)</f>
        <v>1</v>
      </c>
      <c r="H156" s="40">
        <f>SUM(H147:H155)</f>
        <v>0</v>
      </c>
      <c r="I156" s="23"/>
    </row>
    <row r="157" spans="1:13" ht="7.5" customHeight="1">
      <c r="A157" s="38"/>
      <c r="B157" s="31"/>
      <c r="C157" s="31"/>
      <c r="D157" s="31"/>
      <c r="E157" s="31"/>
      <c r="F157" s="41"/>
      <c r="G157" s="41"/>
      <c r="H157" s="42"/>
      <c r="I157" s="23"/>
    </row>
    <row r="158" spans="1:13" ht="25.35" customHeight="1">
      <c r="A158" s="38"/>
      <c r="B158" s="615" t="s">
        <v>72</v>
      </c>
      <c r="C158" s="615"/>
      <c r="D158" s="615"/>
      <c r="E158" s="615"/>
      <c r="F158" s="616"/>
      <c r="G158" s="43"/>
      <c r="H158" s="44">
        <f>H156*G158</f>
        <v>0</v>
      </c>
      <c r="I158" s="23"/>
      <c r="J158" s="644"/>
      <c r="K158" s="644"/>
      <c r="L158" s="644"/>
      <c r="M158" s="644"/>
    </row>
    <row r="159" spans="1:13" ht="25.35" customHeight="1" thickBot="1">
      <c r="A159" s="38"/>
      <c r="B159" s="645" t="s">
        <v>73</v>
      </c>
      <c r="C159" s="645"/>
      <c r="D159" s="645"/>
      <c r="E159" s="645"/>
      <c r="F159" s="646"/>
      <c r="G159" s="45"/>
      <c r="H159" s="46">
        <f>H156*G159</f>
        <v>0</v>
      </c>
      <c r="I159" s="23"/>
      <c r="J159" s="644"/>
      <c r="K159" s="644"/>
      <c r="L159" s="644"/>
      <c r="M159" s="644"/>
    </row>
    <row r="160" spans="1:13" ht="15" thickTop="1">
      <c r="A160" s="38"/>
      <c r="B160" s="620" t="s">
        <v>159</v>
      </c>
      <c r="C160" s="620"/>
      <c r="D160" s="620"/>
      <c r="E160" s="620"/>
      <c r="F160" s="620"/>
      <c r="G160" s="613"/>
      <c r="H160" s="40">
        <f>(H156+H159)-H158</f>
        <v>0</v>
      </c>
      <c r="I160" s="23"/>
    </row>
    <row r="161" spans="1:9" ht="7.5" customHeight="1">
      <c r="A161" s="38"/>
      <c r="B161" s="31"/>
      <c r="C161" s="31"/>
      <c r="D161" s="31"/>
      <c r="E161" s="31"/>
      <c r="F161" s="41"/>
      <c r="G161" s="41"/>
      <c r="H161" s="42"/>
      <c r="I161" s="23"/>
    </row>
    <row r="162" spans="1:9">
      <c r="A162" s="47" t="s">
        <v>9</v>
      </c>
      <c r="B162" s="621" t="s">
        <v>75</v>
      </c>
      <c r="C162" s="622"/>
      <c r="D162" s="622"/>
      <c r="E162" s="622"/>
      <c r="F162" s="622"/>
      <c r="G162" s="622"/>
      <c r="H162" s="622"/>
      <c r="I162" s="23"/>
    </row>
    <row r="163" spans="1:9" ht="37.9" customHeight="1">
      <c r="A163" s="312" t="s">
        <v>18</v>
      </c>
      <c r="B163" s="638" t="s">
        <v>274</v>
      </c>
      <c r="C163" s="638"/>
      <c r="D163" s="638"/>
      <c r="E163" s="638"/>
      <c r="F163" s="639"/>
      <c r="G163" s="316" t="s">
        <v>273</v>
      </c>
      <c r="H163" s="49"/>
      <c r="I163" s="23"/>
    </row>
    <row r="164" spans="1:9" ht="37.9" customHeight="1" thickBot="1">
      <c r="A164" s="312" t="s">
        <v>22</v>
      </c>
      <c r="B164" s="640" t="s">
        <v>274</v>
      </c>
      <c r="C164" s="640"/>
      <c r="D164" s="640"/>
      <c r="E164" s="640"/>
      <c r="F164" s="641"/>
      <c r="G164" s="317" t="s">
        <v>273</v>
      </c>
      <c r="H164" s="50"/>
      <c r="I164" s="23"/>
    </row>
    <row r="165" spans="1:9" ht="15" thickTop="1">
      <c r="A165" s="51"/>
      <c r="B165" s="620" t="s">
        <v>77</v>
      </c>
      <c r="C165" s="620"/>
      <c r="D165" s="620"/>
      <c r="E165" s="620"/>
      <c r="F165" s="620"/>
      <c r="G165" s="613"/>
      <c r="H165" s="40">
        <f>SUM(H163:H164)</f>
        <v>0</v>
      </c>
      <c r="I165" s="23"/>
    </row>
    <row r="166" spans="1:9" ht="7.35" customHeight="1">
      <c r="A166" s="51"/>
      <c r="B166" s="31"/>
      <c r="C166" s="31"/>
      <c r="D166" s="31"/>
      <c r="E166" s="31"/>
      <c r="F166" s="31"/>
      <c r="G166" s="31"/>
      <c r="H166" s="31"/>
      <c r="I166" s="23"/>
    </row>
    <row r="167" spans="1:9">
      <c r="A167" s="65" t="s">
        <v>10</v>
      </c>
      <c r="B167" s="628" t="s">
        <v>43</v>
      </c>
      <c r="C167" s="629"/>
      <c r="D167" s="629"/>
      <c r="E167" s="629"/>
      <c r="F167" s="629"/>
      <c r="G167" s="629"/>
      <c r="H167" s="629"/>
      <c r="I167" s="23"/>
    </row>
    <row r="168" spans="1:9" ht="30" customHeight="1">
      <c r="A168" s="52"/>
      <c r="B168" s="632" t="s">
        <v>44</v>
      </c>
      <c r="C168" s="632"/>
      <c r="D168" s="632"/>
      <c r="E168" s="632"/>
      <c r="F168" s="632"/>
      <c r="G168" s="632"/>
      <c r="H168" s="632"/>
      <c r="I168" s="23"/>
    </row>
    <row r="169" spans="1:9" ht="25.35" customHeight="1" thickBot="1">
      <c r="A169" s="48" t="s">
        <v>17</v>
      </c>
      <c r="B169" s="633" t="s">
        <v>295</v>
      </c>
      <c r="C169" s="633"/>
      <c r="D169" s="633"/>
      <c r="E169" s="633"/>
      <c r="F169" s="633"/>
      <c r="G169" s="633"/>
      <c r="H169" s="107"/>
      <c r="I169" s="23"/>
    </row>
    <row r="170" spans="1:9" ht="15" thickTop="1">
      <c r="A170" s="51"/>
      <c r="B170" s="620" t="s">
        <v>78</v>
      </c>
      <c r="C170" s="620"/>
      <c r="D170" s="620"/>
      <c r="E170" s="620"/>
      <c r="F170" s="620"/>
      <c r="G170" s="613"/>
      <c r="H170" s="40">
        <f>H173*H169</f>
        <v>0</v>
      </c>
      <c r="I170" s="23"/>
    </row>
    <row r="171" spans="1:9" ht="7.15" customHeight="1">
      <c r="A171" s="51"/>
      <c r="B171" s="31"/>
      <c r="C171" s="31"/>
      <c r="D171" s="31"/>
      <c r="E171" s="31"/>
      <c r="F171" s="31"/>
      <c r="G171" s="31"/>
      <c r="H171" s="31"/>
      <c r="I171" s="23"/>
    </row>
    <row r="172" spans="1:9">
      <c r="A172" s="65" t="s">
        <v>36</v>
      </c>
      <c r="B172" s="628" t="s">
        <v>11</v>
      </c>
      <c r="C172" s="629"/>
      <c r="D172" s="629"/>
      <c r="E172" s="629"/>
      <c r="F172" s="629"/>
      <c r="G172" s="629"/>
      <c r="H172" s="629"/>
      <c r="I172" s="23"/>
    </row>
    <row r="173" spans="1:9" ht="14.25" customHeight="1">
      <c r="A173" s="57" t="s">
        <v>37</v>
      </c>
      <c r="B173" s="615" t="s">
        <v>56</v>
      </c>
      <c r="C173" s="615"/>
      <c r="D173" s="615"/>
      <c r="E173" s="616"/>
      <c r="F173" s="634" t="s">
        <v>30</v>
      </c>
      <c r="G173" s="635"/>
      <c r="H173" s="56">
        <f>H160</f>
        <v>0</v>
      </c>
      <c r="I173" s="23"/>
    </row>
    <row r="174" spans="1:9" ht="14.25" customHeight="1">
      <c r="A174" s="315" t="s">
        <v>79</v>
      </c>
      <c r="B174" s="636" t="s">
        <v>75</v>
      </c>
      <c r="C174" s="636"/>
      <c r="D174" s="636"/>
      <c r="E174" s="637"/>
      <c r="F174" s="642" t="s">
        <v>16</v>
      </c>
      <c r="G174" s="643"/>
      <c r="H174" s="276">
        <f>H169</f>
        <v>0</v>
      </c>
      <c r="I174" s="23"/>
    </row>
    <row r="175" spans="1:9" ht="14.25" customHeight="1" thickBot="1">
      <c r="A175" s="57" t="s">
        <v>80</v>
      </c>
      <c r="B175" s="617" t="s">
        <v>43</v>
      </c>
      <c r="C175" s="617"/>
      <c r="D175" s="617"/>
      <c r="E175" s="609"/>
      <c r="F175" s="618" t="s">
        <v>40</v>
      </c>
      <c r="G175" s="619"/>
      <c r="H175" s="33">
        <f>H170</f>
        <v>0</v>
      </c>
      <c r="I175" s="23"/>
    </row>
    <row r="176" spans="1:9" ht="15" thickTop="1">
      <c r="A176" s="59"/>
      <c r="B176" s="620" t="s">
        <v>12</v>
      </c>
      <c r="C176" s="620"/>
      <c r="D176" s="620"/>
      <c r="E176" s="620"/>
      <c r="F176" s="620"/>
      <c r="G176" s="613"/>
      <c r="H176" s="40">
        <f>SUM(H173:H175)</f>
        <v>0</v>
      </c>
      <c r="I176" s="23"/>
    </row>
    <row r="177" spans="1:9" ht="7.15" customHeight="1">
      <c r="A177" s="51"/>
      <c r="B177" s="31"/>
      <c r="C177" s="31"/>
      <c r="D177" s="31"/>
      <c r="E177" s="31"/>
      <c r="F177" s="31"/>
      <c r="G177" s="31"/>
      <c r="H177" s="31"/>
      <c r="I177" s="23"/>
    </row>
    <row r="178" spans="1:9" ht="14.25" customHeight="1">
      <c r="A178" s="65" t="s">
        <v>36</v>
      </c>
      <c r="B178" s="628" t="s">
        <v>81</v>
      </c>
      <c r="C178" s="629"/>
      <c r="D178" s="629"/>
      <c r="E178" s="629"/>
      <c r="F178" s="629"/>
      <c r="G178" s="629"/>
      <c r="H178" s="629"/>
      <c r="I178" s="23"/>
    </row>
    <row r="179" spans="1:9" ht="25.35" customHeight="1">
      <c r="A179" s="60" t="s">
        <v>39</v>
      </c>
      <c r="B179" s="615" t="s">
        <v>82</v>
      </c>
      <c r="C179" s="615"/>
      <c r="D179" s="615"/>
      <c r="E179" s="615"/>
      <c r="F179" s="615"/>
      <c r="G179" s="616"/>
      <c r="H179" s="108" t="s">
        <v>83</v>
      </c>
      <c r="I179" s="23"/>
    </row>
    <row r="180" spans="1:9" ht="25.35" customHeight="1">
      <c r="A180" s="57" t="s">
        <v>84</v>
      </c>
      <c r="B180" s="617" t="s">
        <v>85</v>
      </c>
      <c r="C180" s="617"/>
      <c r="D180" s="617"/>
      <c r="E180" s="617"/>
      <c r="F180" s="617"/>
      <c r="G180" s="609"/>
      <c r="H180" s="109" t="s">
        <v>83</v>
      </c>
      <c r="I180" s="23"/>
    </row>
    <row r="181" spans="1:9" ht="25.35" customHeight="1">
      <c r="A181" s="57" t="s">
        <v>86</v>
      </c>
      <c r="B181" s="617" t="s">
        <v>87</v>
      </c>
      <c r="C181" s="617"/>
      <c r="D181" s="617"/>
      <c r="E181" s="617"/>
      <c r="F181" s="617"/>
      <c r="G181" s="609"/>
      <c r="H181" s="109" t="s">
        <v>83</v>
      </c>
      <c r="I181" s="23"/>
    </row>
    <row r="182" spans="1:9" ht="25.35" customHeight="1">
      <c r="A182" s="57" t="s">
        <v>88</v>
      </c>
      <c r="B182" s="617" t="s">
        <v>124</v>
      </c>
      <c r="C182" s="617"/>
      <c r="D182" s="617"/>
      <c r="E182" s="617"/>
      <c r="F182" s="617"/>
      <c r="G182" s="609"/>
      <c r="H182" s="111" t="s">
        <v>83</v>
      </c>
      <c r="I182" s="23"/>
    </row>
    <row r="183" spans="1:9" ht="25.35" customHeight="1">
      <c r="A183" s="57" t="s">
        <v>90</v>
      </c>
      <c r="B183" s="627" t="s">
        <v>91</v>
      </c>
      <c r="C183" s="627"/>
      <c r="D183" s="627"/>
      <c r="E183" s="627"/>
      <c r="F183" s="627"/>
      <c r="G183" s="611"/>
      <c r="H183" s="112" t="s">
        <v>83</v>
      </c>
      <c r="I183" s="23"/>
    </row>
    <row r="184" spans="1:9" ht="7.15" customHeight="1">
      <c r="A184" s="51"/>
      <c r="B184" s="31"/>
      <c r="C184" s="31"/>
      <c r="D184" s="31"/>
      <c r="E184" s="31"/>
      <c r="F184" s="31"/>
      <c r="G184" s="31"/>
      <c r="H184" s="31"/>
      <c r="I184" s="23"/>
    </row>
    <row r="185" spans="1:9" ht="14.25" customHeight="1">
      <c r="A185" s="65" t="s">
        <v>41</v>
      </c>
      <c r="B185" s="628" t="s">
        <v>25</v>
      </c>
      <c r="C185" s="629"/>
      <c r="D185" s="629"/>
      <c r="E185" s="629"/>
      <c r="F185" s="629"/>
      <c r="G185" s="629"/>
      <c r="H185" s="629"/>
      <c r="I185" s="23"/>
    </row>
    <row r="186" spans="1:9" ht="30" customHeight="1">
      <c r="A186" s="113"/>
      <c r="B186" s="630"/>
      <c r="C186" s="630"/>
      <c r="D186" s="630"/>
      <c r="E186" s="630"/>
      <c r="F186" s="630"/>
      <c r="G186" s="630"/>
      <c r="H186" s="31"/>
      <c r="I186" s="23"/>
    </row>
    <row r="187" spans="1:9">
      <c r="A187" s="51"/>
      <c r="B187" s="631" t="s">
        <v>31</v>
      </c>
      <c r="C187" s="631"/>
      <c r="D187" s="631"/>
      <c r="E187" s="631"/>
      <c r="F187" s="631"/>
      <c r="G187" s="631"/>
      <c r="H187" s="31"/>
      <c r="I187" s="23"/>
    </row>
    <row r="188" spans="1:9">
      <c r="A188" s="31"/>
      <c r="B188" s="31"/>
      <c r="C188" s="31"/>
      <c r="D188" s="31"/>
      <c r="E188" s="31"/>
      <c r="F188" s="31"/>
      <c r="G188" s="31"/>
      <c r="H188" s="31"/>
    </row>
  </sheetData>
  <protectedRanges>
    <protectedRange algorithmName="SHA-512" hashValue="YGOtZ8xkM9erlRsFWL0gVtMuo0yo7EQsZLBpg/UpduOdm1yF0o+R8ZHN71RxquN3nmFxF1kp4WvOHJso/GndvA==" saltValue="SXhEzDzm9+9I1IlJxmRjYw==" spinCount="100000" sqref="B186 H179:H183" name="Bieter"/>
    <protectedRange algorithmName="SHA-512" hashValue="YGOtZ8xkM9erlRsFWL0gVtMuo0yo7EQsZLBpg/UpduOdm1yF0o+R8ZHN71RxquN3nmFxF1kp4WvOHJso/GndvA==" saltValue="SXhEzDzm9+9I1IlJxmRjYw==" spinCount="100000" sqref="H169" name="Bieter_1"/>
  </protectedRanges>
  <mergeCells count="210">
    <mergeCell ref="B10:H10"/>
    <mergeCell ref="B11:H11"/>
    <mergeCell ref="J11:M11"/>
    <mergeCell ref="B12:G12"/>
    <mergeCell ref="J12:M12"/>
    <mergeCell ref="A1:H1"/>
    <mergeCell ref="I1:O5"/>
    <mergeCell ref="A5:H5"/>
    <mergeCell ref="B6:H6"/>
    <mergeCell ref="B7:G7"/>
    <mergeCell ref="B8:C8"/>
    <mergeCell ref="A3:B3"/>
    <mergeCell ref="B9:H9"/>
    <mergeCell ref="B19:G19"/>
    <mergeCell ref="B21:E21"/>
    <mergeCell ref="B22:H22"/>
    <mergeCell ref="J22:M22"/>
    <mergeCell ref="B23:F23"/>
    <mergeCell ref="B24:F24"/>
    <mergeCell ref="B13:G13"/>
    <mergeCell ref="B14:G14"/>
    <mergeCell ref="B15:G15"/>
    <mergeCell ref="B16:G16"/>
    <mergeCell ref="B17:G17"/>
    <mergeCell ref="B18:G18"/>
    <mergeCell ref="J41:M41"/>
    <mergeCell ref="B32:H32"/>
    <mergeCell ref="B33:H33"/>
    <mergeCell ref="B34:G34"/>
    <mergeCell ref="B25:F25"/>
    <mergeCell ref="B26:F26"/>
    <mergeCell ref="B27:F27"/>
    <mergeCell ref="B28:F28"/>
    <mergeCell ref="B29:F29"/>
    <mergeCell ref="B30:F30"/>
    <mergeCell ref="B35:D35"/>
    <mergeCell ref="E35:E38"/>
    <mergeCell ref="B36:D36"/>
    <mergeCell ref="B37:D37"/>
    <mergeCell ref="B38:D38"/>
    <mergeCell ref="B39:D39"/>
    <mergeCell ref="E39:E41"/>
    <mergeCell ref="B40:D40"/>
    <mergeCell ref="B41:D41"/>
    <mergeCell ref="J57:M57"/>
    <mergeCell ref="B60:F60"/>
    <mergeCell ref="B57:D57"/>
    <mergeCell ref="B58:D58"/>
    <mergeCell ref="E58:E59"/>
    <mergeCell ref="B59:D59"/>
    <mergeCell ref="B50:G50"/>
    <mergeCell ref="B44:F44"/>
    <mergeCell ref="B46:F46"/>
    <mergeCell ref="J46:M47"/>
    <mergeCell ref="B47:F47"/>
    <mergeCell ref="B48:G48"/>
    <mergeCell ref="J89:M89"/>
    <mergeCell ref="B80:G80"/>
    <mergeCell ref="B82:G82"/>
    <mergeCell ref="B83:D83"/>
    <mergeCell ref="B62:F62"/>
    <mergeCell ref="J62:M63"/>
    <mergeCell ref="B63:F63"/>
    <mergeCell ref="B64:G64"/>
    <mergeCell ref="B66:G66"/>
    <mergeCell ref="J73:M73"/>
    <mergeCell ref="B76:F76"/>
    <mergeCell ref="B78:F78"/>
    <mergeCell ref="J78:M79"/>
    <mergeCell ref="B79:F79"/>
    <mergeCell ref="E67:E70"/>
    <mergeCell ref="B68:D68"/>
    <mergeCell ref="B69:D69"/>
    <mergeCell ref="B70:D70"/>
    <mergeCell ref="B71:D71"/>
    <mergeCell ref="E71:E73"/>
    <mergeCell ref="B72:D72"/>
    <mergeCell ref="B73:D73"/>
    <mergeCell ref="B74:D74"/>
    <mergeCell ref="E74:E75"/>
    <mergeCell ref="B75:D75"/>
    <mergeCell ref="B67:D67"/>
    <mergeCell ref="E83:E86"/>
    <mergeCell ref="B84:D84"/>
    <mergeCell ref="B85:D85"/>
    <mergeCell ref="B86:D86"/>
    <mergeCell ref="B87:D87"/>
    <mergeCell ref="E87:E89"/>
    <mergeCell ref="B88:D88"/>
    <mergeCell ref="B89:D89"/>
    <mergeCell ref="B92:F92"/>
    <mergeCell ref="B90:D90"/>
    <mergeCell ref="E90:E91"/>
    <mergeCell ref="B91:D91"/>
    <mergeCell ref="B94:F94"/>
    <mergeCell ref="J94:M95"/>
    <mergeCell ref="B95:F95"/>
    <mergeCell ref="B96:G96"/>
    <mergeCell ref="B98:G98"/>
    <mergeCell ref="B99:D99"/>
    <mergeCell ref="E99:E102"/>
    <mergeCell ref="B100:D100"/>
    <mergeCell ref="B101:D101"/>
    <mergeCell ref="B102:D102"/>
    <mergeCell ref="J126:M127"/>
    <mergeCell ref="B127:F127"/>
    <mergeCell ref="B128:G128"/>
    <mergeCell ref="B130:G130"/>
    <mergeCell ref="J121:M121"/>
    <mergeCell ref="B112:G112"/>
    <mergeCell ref="B114:G114"/>
    <mergeCell ref="J105:M105"/>
    <mergeCell ref="B108:F108"/>
    <mergeCell ref="B110:F110"/>
    <mergeCell ref="J110:M111"/>
    <mergeCell ref="B111:F111"/>
    <mergeCell ref="E103:E105"/>
    <mergeCell ref="B104:D104"/>
    <mergeCell ref="B105:D105"/>
    <mergeCell ref="B106:D106"/>
    <mergeCell ref="E106:E107"/>
    <mergeCell ref="B107:D107"/>
    <mergeCell ref="B115:D115"/>
    <mergeCell ref="E115:E118"/>
    <mergeCell ref="B116:D116"/>
    <mergeCell ref="B117:D117"/>
    <mergeCell ref="B103:D103"/>
    <mergeCell ref="B119:D119"/>
    <mergeCell ref="J137:M137"/>
    <mergeCell ref="B140:F140"/>
    <mergeCell ref="B142:F142"/>
    <mergeCell ref="J142:M143"/>
    <mergeCell ref="B143:F143"/>
    <mergeCell ref="B135:D135"/>
    <mergeCell ref="E135:E137"/>
    <mergeCell ref="B136:D136"/>
    <mergeCell ref="B137:D137"/>
    <mergeCell ref="B138:D138"/>
    <mergeCell ref="E138:E139"/>
    <mergeCell ref="B139:D139"/>
    <mergeCell ref="E119:E121"/>
    <mergeCell ref="B120:D120"/>
    <mergeCell ref="B121:D121"/>
    <mergeCell ref="B122:D122"/>
    <mergeCell ref="E122:E123"/>
    <mergeCell ref="B123:D123"/>
    <mergeCell ref="B131:D131"/>
    <mergeCell ref="J153:M153"/>
    <mergeCell ref="B154:D154"/>
    <mergeCell ref="E154:E155"/>
    <mergeCell ref="B155:D155"/>
    <mergeCell ref="B156:F156"/>
    <mergeCell ref="B158:F158"/>
    <mergeCell ref="J158:M159"/>
    <mergeCell ref="B159:F159"/>
    <mergeCell ref="B160:G160"/>
    <mergeCell ref="E151:E153"/>
    <mergeCell ref="B152:D152"/>
    <mergeCell ref="B153:D153"/>
    <mergeCell ref="B118:D118"/>
    <mergeCell ref="B181:G181"/>
    <mergeCell ref="B182:G182"/>
    <mergeCell ref="B183:G183"/>
    <mergeCell ref="B185:H185"/>
    <mergeCell ref="B186:G186"/>
    <mergeCell ref="B187:G187"/>
    <mergeCell ref="B178:H178"/>
    <mergeCell ref="B179:G179"/>
    <mergeCell ref="B180:G180"/>
    <mergeCell ref="B167:H167"/>
    <mergeCell ref="B168:H168"/>
    <mergeCell ref="B169:G169"/>
    <mergeCell ref="B170:G170"/>
    <mergeCell ref="B172:H172"/>
    <mergeCell ref="B173:E173"/>
    <mergeCell ref="F173:G173"/>
    <mergeCell ref="B174:E174"/>
    <mergeCell ref="B162:H162"/>
    <mergeCell ref="B163:F163"/>
    <mergeCell ref="B164:F164"/>
    <mergeCell ref="B165:G165"/>
    <mergeCell ref="F174:G174"/>
    <mergeCell ref="B144:G144"/>
    <mergeCell ref="B42:D42"/>
    <mergeCell ref="E42:E43"/>
    <mergeCell ref="B43:D43"/>
    <mergeCell ref="B51:D51"/>
    <mergeCell ref="E51:E54"/>
    <mergeCell ref="B52:D52"/>
    <mergeCell ref="B53:D53"/>
    <mergeCell ref="B54:D54"/>
    <mergeCell ref="B55:D55"/>
    <mergeCell ref="E55:E57"/>
    <mergeCell ref="B56:D56"/>
    <mergeCell ref="E131:E134"/>
    <mergeCell ref="B132:D132"/>
    <mergeCell ref="B133:D133"/>
    <mergeCell ref="B134:D134"/>
    <mergeCell ref="B124:F124"/>
    <mergeCell ref="B126:F126"/>
    <mergeCell ref="B175:E175"/>
    <mergeCell ref="F175:G175"/>
    <mergeCell ref="B176:G176"/>
    <mergeCell ref="B146:G146"/>
    <mergeCell ref="B147:D147"/>
    <mergeCell ref="E147:E150"/>
    <mergeCell ref="B148:D148"/>
    <mergeCell ref="B149:D149"/>
    <mergeCell ref="B150:D150"/>
    <mergeCell ref="B151:D151"/>
  </mergeCells>
  <pageMargins left="0.70866141732283472" right="0.70866141732283472" top="0.78740157480314965" bottom="0.78740157480314965" header="0.31496062992125984" footer="0.31496062992125984"/>
  <pageSetup paperSize="9" scale="94" fitToHeight="0" orientation="portrait" r:id="rId1"/>
  <headerFooter differentFirst="1">
    <oddFooter>&amp;L&amp;"Arial,Standard"&amp;5&amp;Z&amp;F&amp;R&amp;"Arial,Standard"&amp;5Seite &amp;P/&amp;N</oddFooter>
    <firstFooter>&amp;L&amp;"Arial,Standard"&amp;5&amp;Z&amp;F</firstFooter>
  </headerFooter>
  <rowBreaks count="4" manualBreakCount="4">
    <brk id="31" max="7" man="1"/>
    <brk id="65" max="7" man="1"/>
    <brk id="113" max="7" man="1"/>
    <brk id="161" max="7"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Bezüge!$A$6:$A$8</xm:f>
          </x14:formula1>
          <xm:sqref>G23:G29</xm:sqref>
        </x14:dataValidation>
        <x14:dataValidation type="list" allowBlank="1" showInputMessage="1" showErrorMessage="1" xr:uid="{00000000-0002-0000-0100-000001000000}">
          <x14:formula1>
            <xm:f>Bezüge!$A$8</xm:f>
          </x14:formula1>
          <xm:sqref>G30</xm:sqref>
        </x14:dataValidation>
        <x14:dataValidation type="list" allowBlank="1" showInputMessage="1" showErrorMessage="1" xr:uid="{00000000-0002-0000-0100-000002000000}">
          <x14:formula1>
            <xm:f>Bezüge!$B$6:$B$10</xm:f>
          </x14:formula1>
          <xm:sqref>H23:H30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Q67"/>
  <sheetViews>
    <sheetView view="pageBreakPreview" zoomScale="115" zoomScaleNormal="110" zoomScaleSheetLayoutView="115" workbookViewId="0">
      <selection activeCell="A2" sqref="A2"/>
    </sheetView>
  </sheetViews>
  <sheetFormatPr baseColWidth="10" defaultColWidth="10.5703125" defaultRowHeight="14.25"/>
  <cols>
    <col min="1" max="1" width="5.28515625" style="3" customWidth="1"/>
    <col min="2" max="3" width="12.5703125" style="3" customWidth="1"/>
    <col min="4" max="4" width="5.140625" style="3" customWidth="1"/>
    <col min="5" max="5" width="10.5703125" style="3"/>
    <col min="6" max="7" width="9.5703125" style="3" customWidth="1"/>
    <col min="8" max="8" width="20" style="3" customWidth="1"/>
    <col min="9" max="9" width="12.140625" style="3" hidden="1" customWidth="1"/>
    <col min="10" max="16384" width="10.5703125" style="3"/>
  </cols>
  <sheetData>
    <row r="1" spans="1:17">
      <c r="A1" s="670" t="s">
        <v>314</v>
      </c>
      <c r="B1" s="670"/>
      <c r="C1" s="670"/>
      <c r="D1" s="670"/>
      <c r="E1" s="670"/>
      <c r="F1" s="670"/>
      <c r="G1" s="670"/>
      <c r="H1" s="670"/>
      <c r="I1" s="657"/>
      <c r="J1" s="657"/>
      <c r="K1" s="657"/>
      <c r="L1" s="657"/>
      <c r="M1" s="657"/>
      <c r="N1" s="657"/>
      <c r="O1" s="657"/>
    </row>
    <row r="2" spans="1:17">
      <c r="A2" s="4" t="s">
        <v>93</v>
      </c>
      <c r="H2" s="5"/>
      <c r="I2" s="657"/>
      <c r="J2" s="657"/>
      <c r="K2" s="657"/>
      <c r="L2" s="657"/>
      <c r="M2" s="657"/>
      <c r="N2" s="657"/>
      <c r="O2" s="657"/>
    </row>
    <row r="3" spans="1:17">
      <c r="A3" s="603">
        <f ca="1">TODAY()</f>
        <v>45845</v>
      </c>
      <c r="B3" s="603"/>
      <c r="C3" s="5"/>
      <c r="G3" s="6"/>
      <c r="I3" s="657"/>
      <c r="J3" s="657"/>
      <c r="K3" s="657"/>
      <c r="L3" s="657"/>
      <c r="M3" s="657"/>
      <c r="N3" s="657"/>
      <c r="O3" s="657"/>
    </row>
    <row r="4" spans="1:17" ht="15">
      <c r="G4" s="7"/>
      <c r="H4" s="8"/>
      <c r="I4" s="657"/>
      <c r="J4" s="657"/>
      <c r="K4" s="657"/>
      <c r="L4" s="657"/>
      <c r="M4" s="657"/>
      <c r="N4" s="657"/>
      <c r="O4" s="657"/>
    </row>
    <row r="5" spans="1:17" ht="30" customHeight="1">
      <c r="A5" s="658" t="s">
        <v>0</v>
      </c>
      <c r="B5" s="658"/>
      <c r="C5" s="658"/>
      <c r="D5" s="658"/>
      <c r="E5" s="658"/>
      <c r="F5" s="658"/>
      <c r="G5" s="658"/>
      <c r="H5" s="658"/>
      <c r="I5" s="657"/>
      <c r="J5" s="657"/>
      <c r="K5" s="657"/>
      <c r="L5" s="657"/>
      <c r="M5" s="657"/>
      <c r="N5" s="657"/>
      <c r="O5" s="657"/>
    </row>
    <row r="6" spans="1:17">
      <c r="A6" s="9" t="s">
        <v>3</v>
      </c>
      <c r="B6" s="628" t="s">
        <v>4</v>
      </c>
      <c r="C6" s="629"/>
      <c r="D6" s="629"/>
      <c r="E6" s="629"/>
      <c r="F6" s="629"/>
      <c r="G6" s="629"/>
      <c r="H6" s="629"/>
    </row>
    <row r="7" spans="1:17" ht="30" customHeight="1">
      <c r="A7" s="10"/>
      <c r="B7" s="659"/>
      <c r="C7" s="659"/>
      <c r="D7" s="659"/>
      <c r="E7" s="659"/>
      <c r="F7" s="659"/>
      <c r="G7" s="659"/>
      <c r="H7" s="10"/>
      <c r="I7" s="11"/>
      <c r="J7" s="11"/>
      <c r="K7" s="11"/>
      <c r="L7" s="11"/>
      <c r="M7" s="11"/>
      <c r="N7" s="11"/>
      <c r="O7" s="11"/>
      <c r="P7" s="11"/>
      <c r="Q7" s="11"/>
    </row>
    <row r="8" spans="1:17" ht="15">
      <c r="A8" s="9" t="s">
        <v>2</v>
      </c>
      <c r="B8" s="628" t="s">
        <v>1</v>
      </c>
      <c r="C8" s="629"/>
      <c r="D8" s="12"/>
      <c r="E8" s="12"/>
      <c r="F8" s="12"/>
      <c r="G8" s="12"/>
      <c r="H8" s="13" t="s">
        <v>45</v>
      </c>
      <c r="I8" s="11"/>
      <c r="J8" s="11"/>
      <c r="K8" s="11"/>
      <c r="L8" s="11"/>
      <c r="M8" s="11"/>
      <c r="N8" s="11"/>
      <c r="O8" s="11"/>
      <c r="P8" s="11"/>
      <c r="Q8" s="11"/>
    </row>
    <row r="9" spans="1:17" ht="160.5" customHeight="1">
      <c r="A9" s="14"/>
      <c r="B9" s="647" t="s">
        <v>92</v>
      </c>
      <c r="C9" s="647"/>
      <c r="D9" s="647"/>
      <c r="E9" s="647"/>
      <c r="F9" s="647"/>
      <c r="G9" s="647"/>
      <c r="H9" s="647"/>
      <c r="I9" s="11"/>
      <c r="J9" s="11"/>
      <c r="K9" s="11"/>
      <c r="L9" s="11"/>
      <c r="M9" s="11"/>
      <c r="N9" s="11"/>
      <c r="O9" s="11"/>
      <c r="P9" s="11"/>
      <c r="Q9" s="11"/>
    </row>
    <row r="10" spans="1:17" ht="15">
      <c r="A10" s="9" t="s">
        <v>5</v>
      </c>
      <c r="B10" s="628" t="s">
        <v>46</v>
      </c>
      <c r="C10" s="629"/>
      <c r="D10" s="629"/>
      <c r="E10" s="629"/>
      <c r="F10" s="629"/>
      <c r="G10" s="629"/>
      <c r="H10" s="629"/>
      <c r="I10" s="11"/>
      <c r="J10" s="11"/>
      <c r="K10" s="11"/>
      <c r="L10" s="11"/>
      <c r="M10" s="11"/>
      <c r="N10" s="11"/>
      <c r="O10" s="11"/>
      <c r="P10" s="11"/>
      <c r="Q10" s="11"/>
    </row>
    <row r="11" spans="1:17" ht="15">
      <c r="A11" s="14" t="s">
        <v>13</v>
      </c>
      <c r="B11" s="653" t="s">
        <v>47</v>
      </c>
      <c r="C11" s="653"/>
      <c r="D11" s="653"/>
      <c r="E11" s="653"/>
      <c r="F11" s="653"/>
      <c r="G11" s="671"/>
      <c r="H11" s="272" t="s">
        <v>272</v>
      </c>
      <c r="I11" s="11"/>
      <c r="J11" s="11"/>
      <c r="K11" s="11"/>
      <c r="L11" s="11"/>
      <c r="M11" s="11"/>
      <c r="N11" s="11"/>
      <c r="O11" s="11"/>
      <c r="P11" s="11"/>
      <c r="Q11" s="11"/>
    </row>
    <row r="12" spans="1:17" ht="7.5" customHeight="1">
      <c r="A12" s="15"/>
      <c r="B12" s="16"/>
      <c r="C12" s="16"/>
      <c r="D12" s="17"/>
      <c r="E12" s="17"/>
      <c r="F12" s="17"/>
      <c r="G12" s="17"/>
      <c r="H12" s="31"/>
    </row>
    <row r="13" spans="1:17">
      <c r="A13" s="18" t="s">
        <v>6</v>
      </c>
      <c r="B13" s="672" t="s">
        <v>48</v>
      </c>
      <c r="C13" s="673"/>
      <c r="D13" s="673"/>
      <c r="E13" s="19"/>
      <c r="F13" s="20"/>
      <c r="G13" s="21" t="s">
        <v>14</v>
      </c>
      <c r="H13" s="22" t="s">
        <v>49</v>
      </c>
      <c r="I13" s="23"/>
    </row>
    <row r="14" spans="1:17">
      <c r="A14" s="14" t="s">
        <v>15</v>
      </c>
      <c r="B14" s="671" t="s">
        <v>50</v>
      </c>
      <c r="C14" s="674"/>
      <c r="D14" s="674"/>
      <c r="E14" s="674"/>
      <c r="F14" s="674"/>
      <c r="G14" s="273" t="s">
        <v>51</v>
      </c>
      <c r="H14" s="274" t="s">
        <v>52</v>
      </c>
      <c r="I14" s="23"/>
    </row>
    <row r="15" spans="1:17" ht="7.5" customHeight="1">
      <c r="A15" s="127"/>
      <c r="B15" s="127"/>
      <c r="C15" s="127"/>
      <c r="D15" s="127"/>
      <c r="E15" s="127"/>
      <c r="F15" s="127"/>
      <c r="G15" s="127"/>
      <c r="H15" s="127"/>
      <c r="I15" s="23"/>
      <c r="J15" s="25"/>
      <c r="K15" s="26"/>
      <c r="M15" s="27"/>
      <c r="N15" s="27"/>
    </row>
    <row r="16" spans="1:17">
      <c r="A16" s="9" t="s">
        <v>7</v>
      </c>
      <c r="B16" s="628" t="s">
        <v>53</v>
      </c>
      <c r="C16" s="629"/>
      <c r="D16" s="629"/>
      <c r="E16" s="629"/>
      <c r="F16" s="629"/>
      <c r="G16" s="629"/>
      <c r="H16" s="629"/>
      <c r="I16" s="23"/>
    </row>
    <row r="17" spans="1:10" ht="32.25" customHeight="1">
      <c r="A17" s="14"/>
      <c r="B17" s="647" t="s">
        <v>283</v>
      </c>
      <c r="C17" s="647"/>
      <c r="D17" s="647"/>
      <c r="E17" s="647"/>
      <c r="F17" s="647"/>
      <c r="G17" s="647"/>
      <c r="H17" s="647"/>
      <c r="I17" s="23"/>
    </row>
    <row r="18" spans="1:10">
      <c r="A18" s="28" t="s">
        <v>8</v>
      </c>
      <c r="B18" s="621" t="s">
        <v>55</v>
      </c>
      <c r="C18" s="622"/>
      <c r="D18" s="622"/>
      <c r="E18" s="622"/>
      <c r="F18" s="622"/>
      <c r="G18" s="622"/>
      <c r="H18" s="29" t="s">
        <v>56</v>
      </c>
      <c r="J18" s="30"/>
    </row>
    <row r="19" spans="1:10">
      <c r="A19" s="31"/>
      <c r="B19" s="624" t="s">
        <v>57</v>
      </c>
      <c r="C19" s="624"/>
      <c r="D19" s="625"/>
      <c r="E19" s="665" t="s">
        <v>58</v>
      </c>
      <c r="F19" s="32" t="s">
        <v>59</v>
      </c>
      <c r="G19" s="318">
        <v>0.03</v>
      </c>
      <c r="H19" s="276">
        <f t="shared" ref="H19:H24" si="0">$I$19*G19</f>
        <v>0</v>
      </c>
      <c r="I19" s="23">
        <v>0</v>
      </c>
    </row>
    <row r="20" spans="1:10">
      <c r="A20" s="31"/>
      <c r="B20" s="609" t="s">
        <v>60</v>
      </c>
      <c r="C20" s="609"/>
      <c r="D20" s="610"/>
      <c r="E20" s="626"/>
      <c r="F20" s="34" t="s">
        <v>61</v>
      </c>
      <c r="G20" s="319">
        <v>0.1</v>
      </c>
      <c r="H20" s="276">
        <f t="shared" si="0"/>
        <v>0</v>
      </c>
      <c r="I20" s="23"/>
    </row>
    <row r="21" spans="1:10">
      <c r="A21" s="31"/>
      <c r="B21" s="668" t="s">
        <v>62</v>
      </c>
      <c r="C21" s="668"/>
      <c r="D21" s="669"/>
      <c r="E21" s="626"/>
      <c r="F21" s="35" t="s">
        <v>63</v>
      </c>
      <c r="G21" s="320">
        <v>0.15</v>
      </c>
      <c r="H21" s="278">
        <f t="shared" si="0"/>
        <v>0</v>
      </c>
      <c r="I21" s="23"/>
    </row>
    <row r="22" spans="1:10">
      <c r="A22" s="31"/>
      <c r="B22" s="611" t="s">
        <v>64</v>
      </c>
      <c r="C22" s="611"/>
      <c r="D22" s="612"/>
      <c r="E22" s="667"/>
      <c r="F22" s="36" t="s">
        <v>65</v>
      </c>
      <c r="G22" s="321">
        <v>0.3</v>
      </c>
      <c r="H22" s="282">
        <f t="shared" si="0"/>
        <v>0</v>
      </c>
      <c r="I22" s="23"/>
    </row>
    <row r="23" spans="1:10">
      <c r="A23" s="31"/>
      <c r="B23" s="624" t="s">
        <v>66</v>
      </c>
      <c r="C23" s="624"/>
      <c r="D23" s="625"/>
      <c r="E23" s="665" t="s">
        <v>67</v>
      </c>
      <c r="F23" s="32" t="s">
        <v>68</v>
      </c>
      <c r="G23" s="322">
        <v>0.4</v>
      </c>
      <c r="H23" s="284">
        <f t="shared" si="0"/>
        <v>0</v>
      </c>
      <c r="I23" s="23"/>
    </row>
    <row r="24" spans="1:10" ht="15" thickBot="1">
      <c r="A24" s="38"/>
      <c r="B24" s="609" t="s">
        <v>69</v>
      </c>
      <c r="C24" s="609"/>
      <c r="D24" s="610"/>
      <c r="E24" s="666"/>
      <c r="F24" s="34" t="s">
        <v>70</v>
      </c>
      <c r="G24" s="323">
        <v>0.02</v>
      </c>
      <c r="H24" s="276">
        <f t="shared" si="0"/>
        <v>0</v>
      </c>
      <c r="I24" s="23"/>
    </row>
    <row r="25" spans="1:10" ht="15" thickTop="1">
      <c r="A25" s="38"/>
      <c r="B25" s="613" t="s">
        <v>71</v>
      </c>
      <c r="C25" s="613"/>
      <c r="D25" s="614"/>
      <c r="E25" s="614"/>
      <c r="F25" s="614"/>
      <c r="G25" s="205">
        <f>SUM(G19:G24)</f>
        <v>1</v>
      </c>
      <c r="H25" s="40">
        <f>SUM(H19:H24)</f>
        <v>0</v>
      </c>
      <c r="I25" s="23"/>
    </row>
    <row r="26" spans="1:10" ht="7.5" customHeight="1">
      <c r="A26" s="38"/>
      <c r="B26" s="31"/>
      <c r="C26" s="31"/>
      <c r="D26" s="31"/>
      <c r="E26" s="31"/>
      <c r="F26" s="41"/>
      <c r="G26" s="41"/>
      <c r="H26" s="42"/>
      <c r="I26" s="23"/>
    </row>
    <row r="27" spans="1:10" ht="25.35" customHeight="1">
      <c r="A27" s="38"/>
      <c r="B27" s="615" t="s">
        <v>72</v>
      </c>
      <c r="C27" s="615"/>
      <c r="D27" s="615"/>
      <c r="E27" s="615"/>
      <c r="F27" s="616"/>
      <c r="G27" s="43"/>
      <c r="H27" s="44">
        <f>H25*G27</f>
        <v>0</v>
      </c>
      <c r="I27" s="23"/>
    </row>
    <row r="28" spans="1:10" ht="25.35" customHeight="1" thickBot="1">
      <c r="A28" s="38"/>
      <c r="B28" s="645" t="s">
        <v>73</v>
      </c>
      <c r="C28" s="645"/>
      <c r="D28" s="645"/>
      <c r="E28" s="645"/>
      <c r="F28" s="646"/>
      <c r="G28" s="45"/>
      <c r="H28" s="46">
        <f>H25*G28</f>
        <v>0</v>
      </c>
      <c r="I28" s="23"/>
    </row>
    <row r="29" spans="1:10" ht="15" thickTop="1">
      <c r="A29" s="38"/>
      <c r="B29" s="620" t="s">
        <v>74</v>
      </c>
      <c r="C29" s="620"/>
      <c r="D29" s="620"/>
      <c r="E29" s="620"/>
      <c r="F29" s="620"/>
      <c r="G29" s="613"/>
      <c r="H29" s="40">
        <f>(H25+H28)-H27</f>
        <v>0</v>
      </c>
      <c r="I29" s="23"/>
    </row>
    <row r="30" spans="1:10" ht="7.5" customHeight="1">
      <c r="A30" s="38"/>
      <c r="B30" s="31"/>
      <c r="C30" s="31"/>
      <c r="D30" s="31"/>
      <c r="E30" s="31"/>
      <c r="F30" s="41"/>
      <c r="G30" s="41"/>
      <c r="H30" s="42"/>
      <c r="I30" s="23"/>
    </row>
    <row r="31" spans="1:10" ht="14.25" customHeight="1">
      <c r="A31" s="47" t="s">
        <v>9</v>
      </c>
      <c r="B31" s="621" t="s">
        <v>75</v>
      </c>
      <c r="C31" s="622"/>
      <c r="D31" s="622"/>
      <c r="E31" s="622"/>
      <c r="F31" s="622"/>
      <c r="G31" s="622"/>
      <c r="H31" s="622"/>
      <c r="I31" s="23"/>
    </row>
    <row r="32" spans="1:10" ht="37.9" customHeight="1">
      <c r="A32" s="312" t="s">
        <v>18</v>
      </c>
      <c r="B32" s="638" t="s">
        <v>274</v>
      </c>
      <c r="C32" s="638"/>
      <c r="D32" s="638"/>
      <c r="E32" s="638"/>
      <c r="F32" s="639"/>
      <c r="G32" s="316" t="s">
        <v>273</v>
      </c>
      <c r="H32" s="49"/>
      <c r="I32" s="23"/>
    </row>
    <row r="33" spans="1:9" ht="37.9" customHeight="1" thickBot="1">
      <c r="A33" s="312" t="s">
        <v>22</v>
      </c>
      <c r="B33" s="640" t="s">
        <v>274</v>
      </c>
      <c r="C33" s="640"/>
      <c r="D33" s="640"/>
      <c r="E33" s="640"/>
      <c r="F33" s="641"/>
      <c r="G33" s="317" t="s">
        <v>273</v>
      </c>
      <c r="H33" s="50"/>
      <c r="I33" s="23"/>
    </row>
    <row r="34" spans="1:9" ht="15" thickTop="1">
      <c r="A34" s="51"/>
      <c r="B34" s="620" t="s">
        <v>77</v>
      </c>
      <c r="C34" s="620"/>
      <c r="D34" s="620"/>
      <c r="E34" s="620"/>
      <c r="F34" s="620"/>
      <c r="G34" s="613"/>
      <c r="H34" s="40">
        <f>SUM(H32:H33)</f>
        <v>0</v>
      </c>
      <c r="I34" s="23"/>
    </row>
    <row r="35" spans="1:9" ht="7.35" customHeight="1">
      <c r="A35" s="51"/>
      <c r="B35" s="31"/>
      <c r="C35" s="31"/>
      <c r="D35" s="31"/>
      <c r="E35" s="31"/>
      <c r="F35" s="31"/>
      <c r="G35" s="31"/>
      <c r="H35" s="31"/>
      <c r="I35" s="23"/>
    </row>
    <row r="36" spans="1:9">
      <c r="A36" s="47" t="s">
        <v>10</v>
      </c>
      <c r="B36" s="621" t="s">
        <v>43</v>
      </c>
      <c r="C36" s="622"/>
      <c r="D36" s="622"/>
      <c r="E36" s="622"/>
      <c r="F36" s="622"/>
      <c r="G36" s="622"/>
      <c r="H36" s="622"/>
      <c r="I36" s="23"/>
    </row>
    <row r="37" spans="1:9" ht="45.75" customHeight="1">
      <c r="A37" s="52"/>
      <c r="B37" s="632" t="s">
        <v>44</v>
      </c>
      <c r="C37" s="632"/>
      <c r="D37" s="632"/>
      <c r="E37" s="632"/>
      <c r="F37" s="632"/>
      <c r="G37" s="632"/>
      <c r="H37" s="632"/>
      <c r="I37" s="23"/>
    </row>
    <row r="38" spans="1:9" ht="25.5" customHeight="1" thickBot="1">
      <c r="A38" s="48" t="s">
        <v>17</v>
      </c>
      <c r="B38" s="633" t="s">
        <v>295</v>
      </c>
      <c r="C38" s="633"/>
      <c r="D38" s="633"/>
      <c r="E38" s="633"/>
      <c r="F38" s="633"/>
      <c r="G38" s="633"/>
      <c r="H38" s="53"/>
      <c r="I38" s="23"/>
    </row>
    <row r="39" spans="1:9" ht="15" thickTop="1">
      <c r="A39" s="51"/>
      <c r="B39" s="620" t="s">
        <v>78</v>
      </c>
      <c r="C39" s="620"/>
      <c r="D39" s="620"/>
      <c r="E39" s="620"/>
      <c r="F39" s="620"/>
      <c r="G39" s="613"/>
      <c r="H39" s="40">
        <f>(H42+H43)*H38</f>
        <v>0</v>
      </c>
      <c r="I39" s="23"/>
    </row>
    <row r="40" spans="1:9" ht="7.35" customHeight="1">
      <c r="A40" s="51"/>
      <c r="B40" s="31"/>
      <c r="C40" s="31"/>
      <c r="D40" s="31"/>
      <c r="E40" s="31"/>
      <c r="F40" s="31"/>
      <c r="G40" s="31"/>
      <c r="H40" s="31"/>
      <c r="I40" s="23"/>
    </row>
    <row r="41" spans="1:9">
      <c r="A41" s="47" t="s">
        <v>36</v>
      </c>
      <c r="B41" s="621" t="s">
        <v>11</v>
      </c>
      <c r="C41" s="622"/>
      <c r="D41" s="622"/>
      <c r="E41" s="622"/>
      <c r="F41" s="622"/>
      <c r="G41" s="622"/>
      <c r="H41" s="622"/>
      <c r="I41" s="23"/>
    </row>
    <row r="42" spans="1:9">
      <c r="A42" s="54" t="s">
        <v>37</v>
      </c>
      <c r="B42" s="615" t="s">
        <v>56</v>
      </c>
      <c r="C42" s="615"/>
      <c r="D42" s="615"/>
      <c r="E42" s="55"/>
      <c r="F42" s="634" t="s">
        <v>30</v>
      </c>
      <c r="G42" s="635"/>
      <c r="H42" s="56">
        <f>H29</f>
        <v>0</v>
      </c>
      <c r="I42" s="23"/>
    </row>
    <row r="43" spans="1:9" ht="14.25" customHeight="1">
      <c r="A43" s="315" t="s">
        <v>79</v>
      </c>
      <c r="B43" s="636" t="s">
        <v>75</v>
      </c>
      <c r="C43" s="636"/>
      <c r="D43" s="636"/>
      <c r="E43" s="637"/>
      <c r="F43" s="661" t="s">
        <v>16</v>
      </c>
      <c r="G43" s="662"/>
      <c r="H43" s="278">
        <f>H34</f>
        <v>0</v>
      </c>
      <c r="I43" s="23"/>
    </row>
    <row r="44" spans="1:9" ht="15" thickBot="1">
      <c r="A44" s="57" t="s">
        <v>80</v>
      </c>
      <c r="B44" s="645" t="s">
        <v>43</v>
      </c>
      <c r="C44" s="645"/>
      <c r="D44" s="645"/>
      <c r="E44" s="58"/>
      <c r="F44" s="663" t="s">
        <v>40</v>
      </c>
      <c r="G44" s="664"/>
      <c r="H44" s="46">
        <f>H39</f>
        <v>0</v>
      </c>
      <c r="I44" s="23"/>
    </row>
    <row r="45" spans="1:9" ht="15" thickTop="1">
      <c r="A45" s="59"/>
      <c r="B45" s="620" t="s">
        <v>12</v>
      </c>
      <c r="C45" s="620"/>
      <c r="D45" s="620"/>
      <c r="E45" s="620"/>
      <c r="F45" s="620"/>
      <c r="G45" s="613"/>
      <c r="H45" s="40">
        <f>SUM(H42:H44)</f>
        <v>0</v>
      </c>
      <c r="I45" s="23"/>
    </row>
    <row r="46" spans="1:9" ht="7.35" customHeight="1">
      <c r="A46" s="51"/>
      <c r="B46" s="31"/>
      <c r="C46" s="31"/>
      <c r="D46" s="31"/>
      <c r="E46" s="31"/>
      <c r="F46" s="31"/>
      <c r="G46" s="31"/>
      <c r="H46" s="31"/>
      <c r="I46" s="23"/>
    </row>
    <row r="47" spans="1:9">
      <c r="A47" s="47" t="s">
        <v>38</v>
      </c>
      <c r="B47" s="621" t="s">
        <v>81</v>
      </c>
      <c r="C47" s="622"/>
      <c r="D47" s="622"/>
      <c r="E47" s="622"/>
      <c r="F47" s="622"/>
      <c r="G47" s="622"/>
      <c r="H47" s="622"/>
      <c r="I47" s="23"/>
    </row>
    <row r="48" spans="1:9" ht="25.15" customHeight="1">
      <c r="A48" s="60" t="s">
        <v>39</v>
      </c>
      <c r="B48" s="615" t="s">
        <v>82</v>
      </c>
      <c r="C48" s="615"/>
      <c r="D48" s="615"/>
      <c r="E48" s="615"/>
      <c r="F48" s="615"/>
      <c r="G48" s="616"/>
      <c r="H48" s="61" t="s">
        <v>83</v>
      </c>
      <c r="I48" s="23"/>
    </row>
    <row r="49" spans="1:9" ht="25.15" customHeight="1">
      <c r="A49" s="57" t="s">
        <v>84</v>
      </c>
      <c r="B49" s="617" t="s">
        <v>85</v>
      </c>
      <c r="C49" s="617"/>
      <c r="D49" s="617"/>
      <c r="E49" s="617"/>
      <c r="F49" s="617"/>
      <c r="G49" s="609"/>
      <c r="H49" s="62" t="s">
        <v>83</v>
      </c>
      <c r="I49" s="23"/>
    </row>
    <row r="50" spans="1:9" ht="25.15" customHeight="1">
      <c r="A50" s="57" t="s">
        <v>86</v>
      </c>
      <c r="B50" s="617" t="s">
        <v>87</v>
      </c>
      <c r="C50" s="617"/>
      <c r="D50" s="617"/>
      <c r="E50" s="617"/>
      <c r="F50" s="617"/>
      <c r="G50" s="609"/>
      <c r="H50" s="62" t="s">
        <v>83</v>
      </c>
      <c r="I50" s="23"/>
    </row>
    <row r="51" spans="1:9" ht="25.15" customHeight="1">
      <c r="A51" s="57" t="s">
        <v>88</v>
      </c>
      <c r="B51" s="617" t="s">
        <v>89</v>
      </c>
      <c r="C51" s="617"/>
      <c r="D51" s="617"/>
      <c r="E51" s="617"/>
      <c r="F51" s="617"/>
      <c r="G51" s="609"/>
      <c r="H51" s="63" t="s">
        <v>83</v>
      </c>
      <c r="I51" s="23"/>
    </row>
    <row r="52" spans="1:9" ht="25.35" customHeight="1">
      <c r="A52" s="57" t="s">
        <v>90</v>
      </c>
      <c r="B52" s="627" t="s">
        <v>91</v>
      </c>
      <c r="C52" s="627"/>
      <c r="D52" s="627"/>
      <c r="E52" s="627"/>
      <c r="F52" s="627"/>
      <c r="G52" s="611"/>
      <c r="H52" s="64" t="s">
        <v>83</v>
      </c>
      <c r="I52" s="23"/>
    </row>
    <row r="53" spans="1:9" ht="7.35" customHeight="1">
      <c r="A53" s="51"/>
      <c r="B53" s="31"/>
      <c r="C53" s="31"/>
      <c r="D53" s="31"/>
      <c r="E53" s="31"/>
      <c r="F53" s="31"/>
      <c r="G53" s="31"/>
      <c r="H53" s="31"/>
      <c r="I53" s="23"/>
    </row>
    <row r="54" spans="1:9">
      <c r="A54" s="65" t="s">
        <v>41</v>
      </c>
      <c r="B54" s="621" t="s">
        <v>25</v>
      </c>
      <c r="C54" s="622"/>
      <c r="D54" s="622"/>
      <c r="E54" s="622"/>
      <c r="F54" s="622"/>
      <c r="G54" s="622"/>
      <c r="H54" s="622"/>
      <c r="I54" s="23"/>
    </row>
    <row r="55" spans="1:9" ht="30" customHeight="1">
      <c r="A55" s="66"/>
      <c r="B55" s="660"/>
      <c r="C55" s="660"/>
      <c r="D55" s="660"/>
      <c r="E55" s="660"/>
      <c r="F55" s="660"/>
      <c r="G55" s="660"/>
      <c r="H55" s="31"/>
      <c r="I55" s="23"/>
    </row>
    <row r="56" spans="1:9">
      <c r="A56" s="51"/>
      <c r="B56" s="631" t="s">
        <v>31</v>
      </c>
      <c r="C56" s="631"/>
      <c r="D56" s="631"/>
      <c r="E56" s="631"/>
      <c r="F56" s="631"/>
      <c r="G56" s="631"/>
      <c r="H56" s="31"/>
      <c r="I56" s="23"/>
    </row>
    <row r="57" spans="1:9">
      <c r="A57" s="70"/>
      <c r="B57" s="41"/>
      <c r="C57" s="41"/>
      <c r="D57" s="41"/>
      <c r="E57" s="41"/>
      <c r="F57" s="31"/>
      <c r="G57" s="31"/>
      <c r="H57" s="31"/>
    </row>
    <row r="58" spans="1:9">
      <c r="A58" s="31"/>
      <c r="B58" s="31"/>
      <c r="C58" s="31"/>
      <c r="D58" s="31"/>
      <c r="E58" s="31"/>
      <c r="F58" s="31"/>
      <c r="G58" s="31"/>
      <c r="H58" s="31"/>
    </row>
    <row r="59" spans="1:9">
      <c r="A59" s="31"/>
      <c r="B59" s="31"/>
      <c r="C59" s="31"/>
      <c r="D59" s="31"/>
      <c r="E59" s="31"/>
      <c r="F59" s="31"/>
      <c r="G59" s="31"/>
      <c r="H59" s="31"/>
    </row>
    <row r="60" spans="1:9">
      <c r="A60" s="31"/>
      <c r="B60" s="31"/>
      <c r="C60" s="31"/>
      <c r="D60" s="31"/>
      <c r="E60" s="31"/>
      <c r="F60" s="31"/>
      <c r="G60" s="31"/>
      <c r="H60" s="31"/>
    </row>
    <row r="61" spans="1:9">
      <c r="A61" s="31"/>
      <c r="B61" s="31"/>
      <c r="C61" s="31"/>
      <c r="D61" s="31"/>
      <c r="E61" s="31"/>
      <c r="F61" s="31"/>
      <c r="G61" s="31"/>
      <c r="H61" s="31"/>
    </row>
    <row r="62" spans="1:9">
      <c r="A62" s="31"/>
      <c r="B62" s="31"/>
      <c r="C62" s="31"/>
      <c r="D62" s="31"/>
      <c r="E62" s="31"/>
      <c r="F62" s="31"/>
      <c r="G62" s="31"/>
      <c r="H62" s="31"/>
    </row>
    <row r="63" spans="1:9">
      <c r="A63" s="31"/>
      <c r="B63" s="31"/>
      <c r="C63" s="31"/>
      <c r="D63" s="31"/>
      <c r="E63" s="31"/>
      <c r="F63" s="31"/>
      <c r="G63" s="31"/>
      <c r="H63" s="31"/>
    </row>
    <row r="64" spans="1:9">
      <c r="A64" s="31"/>
      <c r="B64" s="31"/>
      <c r="C64" s="31"/>
      <c r="D64" s="31"/>
      <c r="E64" s="31"/>
      <c r="F64" s="31"/>
      <c r="G64" s="31"/>
      <c r="H64" s="31"/>
    </row>
    <row r="65" spans="1:8">
      <c r="A65" s="31"/>
      <c r="B65" s="31"/>
      <c r="C65" s="31"/>
      <c r="D65" s="31"/>
      <c r="E65" s="31"/>
      <c r="F65" s="31"/>
      <c r="G65" s="31"/>
      <c r="H65" s="31"/>
    </row>
    <row r="66" spans="1:8">
      <c r="A66" s="31"/>
      <c r="B66" s="31"/>
      <c r="C66" s="31"/>
      <c r="D66" s="31"/>
      <c r="E66" s="31"/>
      <c r="F66" s="31"/>
      <c r="G66" s="31"/>
      <c r="H66" s="31"/>
    </row>
    <row r="67" spans="1:8">
      <c r="A67" s="31"/>
      <c r="B67" s="31"/>
      <c r="C67" s="31"/>
      <c r="D67" s="31"/>
      <c r="E67" s="31"/>
      <c r="F67" s="31"/>
      <c r="G67" s="31"/>
      <c r="H67" s="31"/>
    </row>
  </sheetData>
  <mergeCells count="52">
    <mergeCell ref="B16:H16"/>
    <mergeCell ref="A1:H1"/>
    <mergeCell ref="I1:O5"/>
    <mergeCell ref="A5:H5"/>
    <mergeCell ref="B6:H6"/>
    <mergeCell ref="B7:G7"/>
    <mergeCell ref="B8:C8"/>
    <mergeCell ref="B9:H9"/>
    <mergeCell ref="B10:H10"/>
    <mergeCell ref="B11:G11"/>
    <mergeCell ref="B13:D13"/>
    <mergeCell ref="B14:F14"/>
    <mergeCell ref="B17:H17"/>
    <mergeCell ref="B18:G18"/>
    <mergeCell ref="B19:D19"/>
    <mergeCell ref="E19:E22"/>
    <mergeCell ref="B20:D20"/>
    <mergeCell ref="B21:D21"/>
    <mergeCell ref="B22:D22"/>
    <mergeCell ref="B36:H36"/>
    <mergeCell ref="B23:D23"/>
    <mergeCell ref="E23:E24"/>
    <mergeCell ref="B24:D24"/>
    <mergeCell ref="B25:F25"/>
    <mergeCell ref="B27:F27"/>
    <mergeCell ref="B28:F28"/>
    <mergeCell ref="B29:G29"/>
    <mergeCell ref="B31:H31"/>
    <mergeCell ref="B32:F32"/>
    <mergeCell ref="B33:F33"/>
    <mergeCell ref="B34:G34"/>
    <mergeCell ref="B38:G38"/>
    <mergeCell ref="B39:G39"/>
    <mergeCell ref="B41:H41"/>
    <mergeCell ref="B42:D42"/>
    <mergeCell ref="F42:G42"/>
    <mergeCell ref="B43:E43"/>
    <mergeCell ref="B55:G55"/>
    <mergeCell ref="B56:G56"/>
    <mergeCell ref="A3:B3"/>
    <mergeCell ref="B48:G48"/>
    <mergeCell ref="B49:G49"/>
    <mergeCell ref="B50:G50"/>
    <mergeCell ref="B51:G51"/>
    <mergeCell ref="B52:G52"/>
    <mergeCell ref="B54:H54"/>
    <mergeCell ref="F43:G43"/>
    <mergeCell ref="B44:D44"/>
    <mergeCell ref="F44:G44"/>
    <mergeCell ref="B45:G45"/>
    <mergeCell ref="B47:H47"/>
    <mergeCell ref="B37:H37"/>
  </mergeCells>
  <pageMargins left="0.70866141732283472" right="0.70866141732283472" top="0.78740157480314965" bottom="0.78740157480314965" header="0.31496062992125984" footer="0.31496062992125984"/>
  <pageSetup paperSize="9" scale="95" orientation="portrait" r:id="rId1"/>
  <headerFooter differentFirst="1">
    <oddFooter>&amp;R&amp;"Arial,Standard"&amp;5Seite &amp;P/&amp;N</oddFooter>
    <firstFooter xml:space="preserve">&amp;C
</firstFooter>
  </headerFooter>
  <rowBreaks count="1" manualBreakCount="1">
    <brk id="35" max="7" man="1"/>
  </rowBreak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Bezüge!$A$6:$A$10</xm:f>
          </x14:formula1>
          <xm:sqref>G14</xm:sqref>
        </x14:dataValidation>
        <x14:dataValidation type="list" allowBlank="1" showInputMessage="1" showErrorMessage="1" xr:uid="{00000000-0002-0000-0200-000001000000}">
          <x14:formula1>
            <xm:f>Bezüge!$B$6:$B$10</xm:f>
          </x14:formula1>
          <xm:sqref>H14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Q71"/>
  <sheetViews>
    <sheetView view="pageBreakPreview" zoomScale="145" zoomScaleNormal="110" zoomScaleSheetLayoutView="145" workbookViewId="0">
      <selection activeCell="A2" sqref="A2"/>
    </sheetView>
  </sheetViews>
  <sheetFormatPr baseColWidth="10" defaultColWidth="10.5703125" defaultRowHeight="14.25"/>
  <cols>
    <col min="1" max="1" width="5.28515625" style="71" customWidth="1"/>
    <col min="2" max="3" width="12.5703125" style="71" customWidth="1"/>
    <col min="4" max="4" width="5.140625" style="71" customWidth="1"/>
    <col min="5" max="5" width="10.5703125" style="71"/>
    <col min="6" max="7" width="9.5703125" style="71" customWidth="1"/>
    <col min="8" max="8" width="20" style="71" customWidth="1"/>
    <col min="9" max="9" width="4.85546875" style="71" hidden="1" customWidth="1"/>
    <col min="10" max="16384" width="10.5703125" style="71"/>
  </cols>
  <sheetData>
    <row r="1" spans="1:17">
      <c r="A1" s="670" t="s">
        <v>315</v>
      </c>
      <c r="B1" s="670"/>
      <c r="C1" s="670"/>
      <c r="D1" s="670"/>
      <c r="E1" s="670"/>
      <c r="F1" s="670"/>
      <c r="G1" s="670"/>
      <c r="H1" s="670"/>
      <c r="I1" s="678"/>
      <c r="J1" s="678"/>
      <c r="K1" s="678"/>
      <c r="L1" s="678"/>
      <c r="M1" s="678"/>
      <c r="N1" s="678"/>
      <c r="O1" s="678"/>
    </row>
    <row r="2" spans="1:17">
      <c r="A2" s="4" t="s">
        <v>93</v>
      </c>
      <c r="B2" s="3"/>
      <c r="C2" s="3"/>
      <c r="D2" s="3"/>
      <c r="E2" s="3"/>
      <c r="F2" s="3"/>
      <c r="H2" s="5"/>
      <c r="I2" s="678"/>
      <c r="J2" s="678"/>
      <c r="K2" s="678"/>
      <c r="L2" s="678"/>
      <c r="M2" s="678"/>
      <c r="N2" s="678"/>
      <c r="O2" s="678"/>
    </row>
    <row r="3" spans="1:17">
      <c r="A3" s="603">
        <f ca="1">TODAY()</f>
        <v>45845</v>
      </c>
      <c r="B3" s="603"/>
      <c r="C3" s="5"/>
      <c r="D3" s="3"/>
      <c r="E3" s="3"/>
      <c r="F3" s="3"/>
      <c r="G3" s="6"/>
      <c r="H3" s="3"/>
      <c r="I3" s="678"/>
      <c r="J3" s="678"/>
      <c r="K3" s="678"/>
      <c r="L3" s="678"/>
      <c r="M3" s="678"/>
      <c r="N3" s="678"/>
      <c r="O3" s="678"/>
    </row>
    <row r="4" spans="1:17" ht="15">
      <c r="A4" s="3"/>
      <c r="B4" s="3"/>
      <c r="C4" s="3"/>
      <c r="D4" s="3"/>
      <c r="E4" s="3"/>
      <c r="F4" s="3"/>
      <c r="G4" s="7"/>
      <c r="H4" s="8"/>
      <c r="I4" s="678"/>
      <c r="J4" s="678"/>
      <c r="K4" s="678"/>
      <c r="L4" s="678"/>
      <c r="M4" s="678"/>
      <c r="N4" s="678"/>
      <c r="O4" s="678"/>
    </row>
    <row r="5" spans="1:17" ht="30" customHeight="1">
      <c r="A5" s="658" t="s">
        <v>0</v>
      </c>
      <c r="B5" s="658"/>
      <c r="C5" s="658"/>
      <c r="D5" s="658"/>
      <c r="E5" s="658"/>
      <c r="F5" s="658"/>
      <c r="G5" s="658"/>
      <c r="H5" s="658"/>
      <c r="I5" s="678"/>
      <c r="J5" s="678"/>
      <c r="K5" s="678"/>
      <c r="L5" s="678"/>
      <c r="M5" s="678"/>
      <c r="N5" s="678"/>
      <c r="O5" s="678"/>
    </row>
    <row r="6" spans="1:17">
      <c r="A6" s="9" t="s">
        <v>3</v>
      </c>
      <c r="B6" s="628" t="s">
        <v>4</v>
      </c>
      <c r="C6" s="629"/>
      <c r="D6" s="629"/>
      <c r="E6" s="629"/>
      <c r="F6" s="629"/>
      <c r="G6" s="629"/>
      <c r="H6" s="629"/>
    </row>
    <row r="7" spans="1:17" ht="30" customHeight="1">
      <c r="A7" s="10"/>
      <c r="B7" s="659"/>
      <c r="C7" s="659"/>
      <c r="D7" s="659"/>
      <c r="E7" s="659"/>
      <c r="F7" s="659"/>
      <c r="G7" s="659"/>
      <c r="H7" s="10"/>
      <c r="I7" s="72"/>
      <c r="J7" s="72"/>
      <c r="K7" s="72"/>
      <c r="L7" s="72"/>
      <c r="M7" s="72"/>
      <c r="N7" s="72"/>
      <c r="O7" s="72"/>
      <c r="P7" s="72"/>
      <c r="Q7" s="72"/>
    </row>
    <row r="8" spans="1:17" ht="15">
      <c r="A8" s="9" t="s">
        <v>2</v>
      </c>
      <c r="B8" s="628" t="s">
        <v>1</v>
      </c>
      <c r="C8" s="629"/>
      <c r="D8" s="12"/>
      <c r="E8" s="12"/>
      <c r="F8" s="12"/>
      <c r="G8" s="12"/>
      <c r="H8" s="13" t="s">
        <v>45</v>
      </c>
      <c r="I8" s="72"/>
      <c r="J8" s="72"/>
      <c r="K8" s="72"/>
      <c r="L8" s="72"/>
      <c r="M8" s="72"/>
      <c r="N8" s="72"/>
      <c r="O8" s="72"/>
      <c r="P8" s="72"/>
      <c r="Q8" s="72"/>
    </row>
    <row r="9" spans="1:17" ht="150" customHeight="1">
      <c r="A9" s="14" t="s">
        <v>290</v>
      </c>
      <c r="B9" s="647" t="s">
        <v>291</v>
      </c>
      <c r="C9" s="647"/>
      <c r="D9" s="647"/>
      <c r="E9" s="647"/>
      <c r="F9" s="647"/>
      <c r="G9" s="647"/>
      <c r="H9" s="647"/>
      <c r="I9" s="72"/>
      <c r="J9" s="72"/>
      <c r="K9" s="72"/>
      <c r="L9" s="72"/>
      <c r="M9" s="72"/>
      <c r="N9" s="72"/>
      <c r="O9" s="72"/>
      <c r="P9" s="72"/>
      <c r="Q9" s="72"/>
    </row>
    <row r="10" spans="1:17" ht="15">
      <c r="A10" s="9" t="s">
        <v>5</v>
      </c>
      <c r="B10" s="628" t="s">
        <v>46</v>
      </c>
      <c r="C10" s="629"/>
      <c r="D10" s="629"/>
      <c r="E10" s="629"/>
      <c r="F10" s="629"/>
      <c r="G10" s="629"/>
      <c r="H10" s="629"/>
      <c r="I10" s="72"/>
      <c r="J10" s="72"/>
      <c r="K10" s="72"/>
      <c r="L10" s="72"/>
      <c r="M10" s="72"/>
      <c r="N10" s="72"/>
      <c r="O10" s="72"/>
      <c r="P10" s="72"/>
      <c r="Q10" s="72"/>
    </row>
    <row r="11" spans="1:17" ht="15">
      <c r="A11" s="14" t="s">
        <v>13</v>
      </c>
      <c r="B11" s="653" t="s">
        <v>95</v>
      </c>
      <c r="C11" s="653"/>
      <c r="D11" s="653"/>
      <c r="E11" s="653"/>
      <c r="F11" s="653"/>
      <c r="G11" s="671"/>
      <c r="H11" s="272" t="s">
        <v>272</v>
      </c>
      <c r="I11" s="72"/>
      <c r="J11" s="72"/>
      <c r="K11" s="72"/>
      <c r="L11" s="72"/>
      <c r="M11" s="72"/>
      <c r="N11" s="72"/>
      <c r="O11" s="72"/>
      <c r="P11" s="72"/>
      <c r="Q11" s="72"/>
    </row>
    <row r="12" spans="1:17" ht="7.5" customHeight="1">
      <c r="A12" s="15"/>
      <c r="B12" s="16"/>
      <c r="C12" s="16"/>
      <c r="D12" s="17"/>
      <c r="E12" s="17"/>
      <c r="F12" s="17"/>
      <c r="G12" s="17"/>
      <c r="H12" s="84"/>
    </row>
    <row r="13" spans="1:17">
      <c r="A13" s="18" t="s">
        <v>6</v>
      </c>
      <c r="B13" s="672" t="s">
        <v>48</v>
      </c>
      <c r="C13" s="673"/>
      <c r="D13" s="673"/>
      <c r="E13" s="19"/>
      <c r="F13" s="20"/>
      <c r="G13" s="21" t="s">
        <v>14</v>
      </c>
      <c r="H13" s="22" t="s">
        <v>49</v>
      </c>
      <c r="I13" s="73"/>
    </row>
    <row r="14" spans="1:17">
      <c r="A14" s="14" t="s">
        <v>15</v>
      </c>
      <c r="B14" s="671" t="s">
        <v>96</v>
      </c>
      <c r="C14" s="674"/>
      <c r="D14" s="674"/>
      <c r="E14" s="674"/>
      <c r="F14" s="674"/>
      <c r="G14" s="273" t="s">
        <v>42</v>
      </c>
      <c r="H14" s="274" t="s">
        <v>52</v>
      </c>
      <c r="I14" s="73"/>
    </row>
    <row r="15" spans="1:17" ht="7.5" customHeight="1">
      <c r="A15" s="127"/>
      <c r="B15" s="127"/>
      <c r="C15" s="127"/>
      <c r="D15" s="127"/>
      <c r="E15" s="127"/>
      <c r="F15" s="127"/>
      <c r="G15" s="127"/>
      <c r="H15" s="127"/>
      <c r="I15" s="73"/>
      <c r="J15" s="74"/>
      <c r="K15" s="75"/>
      <c r="M15" s="76"/>
      <c r="N15" s="76"/>
    </row>
    <row r="16" spans="1:17">
      <c r="A16" s="9" t="s">
        <v>7</v>
      </c>
      <c r="B16" s="628" t="s">
        <v>53</v>
      </c>
      <c r="C16" s="629"/>
      <c r="D16" s="629"/>
      <c r="E16" s="629"/>
      <c r="F16" s="629"/>
      <c r="G16" s="629"/>
      <c r="H16" s="629"/>
      <c r="I16" s="73"/>
    </row>
    <row r="17" spans="1:10" ht="32.25" customHeight="1">
      <c r="A17" s="14"/>
      <c r="B17" s="647" t="s">
        <v>54</v>
      </c>
      <c r="C17" s="647"/>
      <c r="D17" s="647"/>
      <c r="E17" s="647"/>
      <c r="F17" s="647"/>
      <c r="G17" s="647"/>
      <c r="H17" s="647"/>
      <c r="I17" s="73"/>
    </row>
    <row r="18" spans="1:10">
      <c r="A18" s="28" t="s">
        <v>8</v>
      </c>
      <c r="B18" s="621" t="s">
        <v>97</v>
      </c>
      <c r="C18" s="622"/>
      <c r="D18" s="622"/>
      <c r="E18" s="622"/>
      <c r="F18" s="622"/>
      <c r="G18" s="622"/>
      <c r="H18" s="29" t="s">
        <v>56</v>
      </c>
      <c r="J18" s="77"/>
    </row>
    <row r="19" spans="1:10">
      <c r="A19" s="78"/>
      <c r="B19" s="616" t="s">
        <v>57</v>
      </c>
      <c r="C19" s="616"/>
      <c r="D19" s="623"/>
      <c r="E19" s="606" t="s">
        <v>58</v>
      </c>
      <c r="F19" s="79" t="s">
        <v>59</v>
      </c>
      <c r="G19" s="304">
        <v>0.03</v>
      </c>
      <c r="H19" s="280">
        <f t="shared" ref="H19:H27" si="0">$I$19*G19</f>
        <v>0</v>
      </c>
      <c r="I19" s="196">
        <v>0</v>
      </c>
    </row>
    <row r="20" spans="1:10">
      <c r="A20" s="78"/>
      <c r="B20" s="609" t="s">
        <v>60</v>
      </c>
      <c r="C20" s="609"/>
      <c r="D20" s="610"/>
      <c r="E20" s="607"/>
      <c r="F20" s="34" t="s">
        <v>61</v>
      </c>
      <c r="G20" s="305">
        <v>0.1</v>
      </c>
      <c r="H20" s="276">
        <f t="shared" si="0"/>
        <v>0</v>
      </c>
    </row>
    <row r="21" spans="1:10">
      <c r="A21" s="78"/>
      <c r="B21" s="609" t="s">
        <v>62</v>
      </c>
      <c r="C21" s="609"/>
      <c r="D21" s="610"/>
      <c r="E21" s="607"/>
      <c r="F21" s="34" t="s">
        <v>63</v>
      </c>
      <c r="G21" s="305">
        <v>0.16</v>
      </c>
      <c r="H21" s="276">
        <f t="shared" si="0"/>
        <v>0</v>
      </c>
      <c r="I21" s="73"/>
    </row>
    <row r="22" spans="1:10">
      <c r="A22" s="78"/>
      <c r="B22" s="611" t="s">
        <v>64</v>
      </c>
      <c r="C22" s="611"/>
      <c r="D22" s="612"/>
      <c r="E22" s="608"/>
      <c r="F22" s="36" t="s">
        <v>65</v>
      </c>
      <c r="G22" s="306">
        <v>0.04</v>
      </c>
      <c r="H22" s="282">
        <f t="shared" si="0"/>
        <v>0</v>
      </c>
      <c r="I22" s="73"/>
    </row>
    <row r="23" spans="1:10">
      <c r="A23" s="78"/>
      <c r="B23" s="616" t="s">
        <v>66</v>
      </c>
      <c r="C23" s="616"/>
      <c r="D23" s="623"/>
      <c r="E23" s="606" t="s">
        <v>67</v>
      </c>
      <c r="F23" s="79" t="s">
        <v>68</v>
      </c>
      <c r="G23" s="307">
        <v>0.25</v>
      </c>
      <c r="H23" s="280">
        <f t="shared" si="0"/>
        <v>0</v>
      </c>
      <c r="I23" s="73"/>
    </row>
    <row r="24" spans="1:10" ht="15" customHeight="1">
      <c r="A24" s="80"/>
      <c r="B24" s="609" t="s">
        <v>69</v>
      </c>
      <c r="C24" s="609"/>
      <c r="D24" s="610"/>
      <c r="E24" s="607"/>
      <c r="F24" s="34" t="s">
        <v>70</v>
      </c>
      <c r="G24" s="308">
        <v>7.0000000000000007E-2</v>
      </c>
      <c r="H24" s="276">
        <f t="shared" si="0"/>
        <v>0</v>
      </c>
      <c r="I24" s="73"/>
    </row>
    <row r="25" spans="1:10" ht="15" customHeight="1">
      <c r="A25" s="80"/>
      <c r="B25" s="611" t="s">
        <v>98</v>
      </c>
      <c r="C25" s="611"/>
      <c r="D25" s="612"/>
      <c r="E25" s="608"/>
      <c r="F25" s="36" t="s">
        <v>99</v>
      </c>
      <c r="G25" s="309">
        <v>0.03</v>
      </c>
      <c r="H25" s="282">
        <f t="shared" si="0"/>
        <v>0</v>
      </c>
      <c r="I25" s="73"/>
    </row>
    <row r="26" spans="1:10">
      <c r="A26" s="80"/>
      <c r="B26" s="624" t="s">
        <v>100</v>
      </c>
      <c r="C26" s="624"/>
      <c r="D26" s="625"/>
      <c r="E26" s="626" t="s">
        <v>101</v>
      </c>
      <c r="F26" s="32" t="s">
        <v>76</v>
      </c>
      <c r="G26" s="310">
        <v>0.3</v>
      </c>
      <c r="H26" s="284">
        <f t="shared" si="0"/>
        <v>0</v>
      </c>
      <c r="I26" s="73"/>
    </row>
    <row r="27" spans="1:10" ht="15" customHeight="1" thickBot="1">
      <c r="A27" s="80"/>
      <c r="B27" s="609" t="s">
        <v>102</v>
      </c>
      <c r="C27" s="609"/>
      <c r="D27" s="610"/>
      <c r="E27" s="626"/>
      <c r="F27" s="34" t="s">
        <v>103</v>
      </c>
      <c r="G27" s="311">
        <v>0.02</v>
      </c>
      <c r="H27" s="276">
        <f t="shared" si="0"/>
        <v>0</v>
      </c>
      <c r="I27" s="73"/>
    </row>
    <row r="28" spans="1:10" ht="15" thickTop="1">
      <c r="A28" s="38"/>
      <c r="B28" s="613" t="s">
        <v>71</v>
      </c>
      <c r="C28" s="613"/>
      <c r="D28" s="614"/>
      <c r="E28" s="614"/>
      <c r="F28" s="614"/>
      <c r="G28" s="39">
        <f>SUM(G19:G27)</f>
        <v>1.0000000000000002</v>
      </c>
      <c r="H28" s="40">
        <f>SUM(H19:H27)</f>
        <v>0</v>
      </c>
      <c r="I28" s="73"/>
    </row>
    <row r="29" spans="1:10" ht="7.5" customHeight="1">
      <c r="A29" s="38"/>
      <c r="B29" s="31"/>
      <c r="C29" s="31"/>
      <c r="D29" s="31"/>
      <c r="E29" s="31"/>
      <c r="F29" s="41"/>
      <c r="G29" s="41"/>
      <c r="H29" s="42"/>
      <c r="I29" s="73"/>
    </row>
    <row r="30" spans="1:10" ht="25.15" customHeight="1">
      <c r="A30" s="38"/>
      <c r="B30" s="615" t="s">
        <v>72</v>
      </c>
      <c r="C30" s="615"/>
      <c r="D30" s="615"/>
      <c r="E30" s="615"/>
      <c r="F30" s="616"/>
      <c r="G30" s="43"/>
      <c r="H30" s="44">
        <f>H28*G30</f>
        <v>0</v>
      </c>
      <c r="I30" s="73"/>
    </row>
    <row r="31" spans="1:10" ht="25.15" customHeight="1" thickBot="1">
      <c r="A31" s="38"/>
      <c r="B31" s="645" t="s">
        <v>73</v>
      </c>
      <c r="C31" s="645"/>
      <c r="D31" s="645"/>
      <c r="E31" s="645"/>
      <c r="F31" s="646"/>
      <c r="G31" s="45"/>
      <c r="H31" s="46">
        <f>H28*G31</f>
        <v>0</v>
      </c>
      <c r="I31" s="73"/>
    </row>
    <row r="32" spans="1:10" ht="15" thickTop="1">
      <c r="A32" s="38"/>
      <c r="B32" s="620" t="s">
        <v>74</v>
      </c>
      <c r="C32" s="620"/>
      <c r="D32" s="620"/>
      <c r="E32" s="620"/>
      <c r="F32" s="620"/>
      <c r="G32" s="613"/>
      <c r="H32" s="40">
        <f>(H28+H31)-H30</f>
        <v>0</v>
      </c>
      <c r="I32" s="73"/>
    </row>
    <row r="33" spans="1:9" ht="7.5" customHeight="1">
      <c r="A33" s="38"/>
      <c r="B33" s="31"/>
      <c r="C33" s="31"/>
      <c r="D33" s="31"/>
      <c r="E33" s="31"/>
      <c r="F33" s="41"/>
      <c r="G33" s="41"/>
      <c r="H33" s="42"/>
      <c r="I33" s="73"/>
    </row>
    <row r="34" spans="1:9">
      <c r="A34" s="47" t="s">
        <v>9</v>
      </c>
      <c r="B34" s="621" t="s">
        <v>75</v>
      </c>
      <c r="C34" s="622"/>
      <c r="D34" s="622"/>
      <c r="E34" s="622"/>
      <c r="F34" s="622"/>
      <c r="G34" s="622"/>
      <c r="H34" s="622"/>
      <c r="I34" s="73"/>
    </row>
    <row r="35" spans="1:9" ht="25.15" customHeight="1">
      <c r="A35" s="312" t="s">
        <v>18</v>
      </c>
      <c r="B35" s="638" t="s">
        <v>274</v>
      </c>
      <c r="C35" s="638"/>
      <c r="D35" s="638"/>
      <c r="E35" s="638"/>
      <c r="F35" s="639"/>
      <c r="G35" s="313" t="s">
        <v>273</v>
      </c>
      <c r="H35" s="81"/>
      <c r="I35" s="73"/>
    </row>
    <row r="36" spans="1:9" ht="25.15" customHeight="1" thickBot="1">
      <c r="A36" s="312" t="s">
        <v>22</v>
      </c>
      <c r="B36" s="640" t="s">
        <v>274</v>
      </c>
      <c r="C36" s="640"/>
      <c r="D36" s="640"/>
      <c r="E36" s="640"/>
      <c r="F36" s="641"/>
      <c r="G36" s="314" t="s">
        <v>273</v>
      </c>
      <c r="H36" s="50"/>
      <c r="I36" s="73"/>
    </row>
    <row r="37" spans="1:9" ht="15" thickTop="1">
      <c r="A37" s="51"/>
      <c r="B37" s="620" t="s">
        <v>77</v>
      </c>
      <c r="C37" s="620"/>
      <c r="D37" s="620"/>
      <c r="E37" s="620"/>
      <c r="F37" s="620"/>
      <c r="G37" s="613"/>
      <c r="H37" s="40">
        <f>SUM(H35:H36)</f>
        <v>0</v>
      </c>
      <c r="I37" s="73"/>
    </row>
    <row r="38" spans="1:9" ht="7.35" customHeight="1">
      <c r="A38" s="51"/>
      <c r="B38" s="31"/>
      <c r="C38" s="31"/>
      <c r="D38" s="31"/>
      <c r="E38" s="31"/>
      <c r="F38" s="31"/>
      <c r="G38" s="31"/>
      <c r="H38" s="31"/>
      <c r="I38" s="73"/>
    </row>
    <row r="39" spans="1:9">
      <c r="A39" s="47" t="s">
        <v>10</v>
      </c>
      <c r="B39" s="621" t="s">
        <v>43</v>
      </c>
      <c r="C39" s="622"/>
      <c r="D39" s="622"/>
      <c r="E39" s="622"/>
      <c r="F39" s="622"/>
      <c r="G39" s="622"/>
      <c r="H39" s="622"/>
      <c r="I39" s="73"/>
    </row>
    <row r="40" spans="1:9" ht="30" customHeight="1">
      <c r="A40" s="52"/>
      <c r="B40" s="632" t="s">
        <v>44</v>
      </c>
      <c r="C40" s="632"/>
      <c r="D40" s="632"/>
      <c r="E40" s="632"/>
      <c r="F40" s="632"/>
      <c r="G40" s="632"/>
      <c r="H40" s="632"/>
      <c r="I40" s="73"/>
    </row>
    <row r="41" spans="1:9" ht="25.35" customHeight="1" thickBot="1">
      <c r="A41" s="48" t="s">
        <v>17</v>
      </c>
      <c r="B41" s="633" t="s">
        <v>295</v>
      </c>
      <c r="C41" s="633"/>
      <c r="D41" s="633"/>
      <c r="E41" s="633"/>
      <c r="F41" s="633"/>
      <c r="G41" s="633"/>
      <c r="H41" s="53"/>
      <c r="I41" s="73"/>
    </row>
    <row r="42" spans="1:9" ht="15" thickTop="1">
      <c r="A42" s="51"/>
      <c r="B42" s="620" t="s">
        <v>78</v>
      </c>
      <c r="C42" s="620"/>
      <c r="D42" s="620"/>
      <c r="E42" s="620"/>
      <c r="F42" s="620"/>
      <c r="G42" s="613"/>
      <c r="H42" s="40">
        <f>(H45+H46)*H41</f>
        <v>0</v>
      </c>
      <c r="I42" s="73"/>
    </row>
    <row r="43" spans="1:9" ht="7.35" customHeight="1">
      <c r="A43" s="51"/>
      <c r="B43" s="31"/>
      <c r="C43" s="31"/>
      <c r="D43" s="31"/>
      <c r="E43" s="31"/>
      <c r="F43" s="31"/>
      <c r="G43" s="31"/>
      <c r="H43" s="31"/>
      <c r="I43" s="73"/>
    </row>
    <row r="44" spans="1:9">
      <c r="A44" s="47" t="s">
        <v>36</v>
      </c>
      <c r="B44" s="621" t="s">
        <v>11</v>
      </c>
      <c r="C44" s="622"/>
      <c r="D44" s="622"/>
      <c r="E44" s="622"/>
      <c r="F44" s="622"/>
      <c r="G44" s="622"/>
      <c r="H44" s="622"/>
      <c r="I44" s="73"/>
    </row>
    <row r="45" spans="1:9">
      <c r="A45" s="57" t="s">
        <v>37</v>
      </c>
      <c r="B45" s="615" t="s">
        <v>56</v>
      </c>
      <c r="C45" s="615"/>
      <c r="D45" s="615"/>
      <c r="E45" s="55"/>
      <c r="F45" s="634" t="s">
        <v>30</v>
      </c>
      <c r="G45" s="635"/>
      <c r="H45" s="56">
        <f>H32</f>
        <v>0</v>
      </c>
      <c r="I45" s="73"/>
    </row>
    <row r="46" spans="1:9" ht="14.25" customHeight="1">
      <c r="A46" s="315" t="s">
        <v>79</v>
      </c>
      <c r="B46" s="636" t="s">
        <v>75</v>
      </c>
      <c r="C46" s="636"/>
      <c r="D46" s="636"/>
      <c r="E46" s="637"/>
      <c r="F46" s="642" t="s">
        <v>16</v>
      </c>
      <c r="G46" s="643"/>
      <c r="H46" s="276">
        <f>H37</f>
        <v>0</v>
      </c>
      <c r="I46" s="73"/>
    </row>
    <row r="47" spans="1:9" ht="15" thickBot="1">
      <c r="A47" s="57" t="s">
        <v>80</v>
      </c>
      <c r="B47" s="675" t="s">
        <v>43</v>
      </c>
      <c r="C47" s="675"/>
      <c r="D47" s="675"/>
      <c r="E47" s="110"/>
      <c r="F47" s="676" t="s">
        <v>40</v>
      </c>
      <c r="G47" s="677"/>
      <c r="H47" s="37">
        <f>H42</f>
        <v>0</v>
      </c>
      <c r="I47" s="73"/>
    </row>
    <row r="48" spans="1:9" ht="15" thickTop="1">
      <c r="A48" s="59"/>
      <c r="B48" s="620" t="s">
        <v>12</v>
      </c>
      <c r="C48" s="620"/>
      <c r="D48" s="620"/>
      <c r="E48" s="620"/>
      <c r="F48" s="620"/>
      <c r="G48" s="613"/>
      <c r="H48" s="40">
        <f>SUM(H45:H47)</f>
        <v>0</v>
      </c>
      <c r="I48" s="73"/>
    </row>
    <row r="49" spans="1:9" ht="7.35" customHeight="1">
      <c r="A49" s="51"/>
      <c r="B49" s="31"/>
      <c r="C49" s="31"/>
      <c r="D49" s="31"/>
      <c r="E49" s="31"/>
      <c r="F49" s="31"/>
      <c r="G49" s="31"/>
      <c r="H49" s="31"/>
      <c r="I49" s="73"/>
    </row>
    <row r="50" spans="1:9">
      <c r="A50" s="47" t="s">
        <v>38</v>
      </c>
      <c r="B50" s="621" t="s">
        <v>81</v>
      </c>
      <c r="C50" s="622"/>
      <c r="D50" s="622"/>
      <c r="E50" s="622"/>
      <c r="F50" s="622"/>
      <c r="G50" s="622"/>
      <c r="H50" s="622"/>
      <c r="I50" s="73"/>
    </row>
    <row r="51" spans="1:9" ht="25.15" customHeight="1">
      <c r="A51" s="60" t="s">
        <v>39</v>
      </c>
      <c r="B51" s="615" t="s">
        <v>82</v>
      </c>
      <c r="C51" s="615"/>
      <c r="D51" s="615"/>
      <c r="E51" s="615"/>
      <c r="F51" s="615"/>
      <c r="G51" s="616"/>
      <c r="H51" s="61" t="s">
        <v>83</v>
      </c>
      <c r="I51" s="73"/>
    </row>
    <row r="52" spans="1:9" ht="25.15" customHeight="1">
      <c r="A52" s="57" t="s">
        <v>84</v>
      </c>
      <c r="B52" s="617" t="s">
        <v>85</v>
      </c>
      <c r="C52" s="617"/>
      <c r="D52" s="617"/>
      <c r="E52" s="617"/>
      <c r="F52" s="617"/>
      <c r="G52" s="609"/>
      <c r="H52" s="62" t="s">
        <v>83</v>
      </c>
      <c r="I52" s="73"/>
    </row>
    <row r="53" spans="1:9" ht="25.15" customHeight="1">
      <c r="A53" s="57" t="s">
        <v>86</v>
      </c>
      <c r="B53" s="617" t="s">
        <v>87</v>
      </c>
      <c r="C53" s="617"/>
      <c r="D53" s="617"/>
      <c r="E53" s="617"/>
      <c r="F53" s="617"/>
      <c r="G53" s="609"/>
      <c r="H53" s="62" t="s">
        <v>83</v>
      </c>
      <c r="I53" s="73"/>
    </row>
    <row r="54" spans="1:9" ht="25.15" customHeight="1">
      <c r="A54" s="57" t="s">
        <v>88</v>
      </c>
      <c r="B54" s="617" t="s">
        <v>89</v>
      </c>
      <c r="C54" s="617"/>
      <c r="D54" s="617"/>
      <c r="E54" s="617"/>
      <c r="F54" s="617"/>
      <c r="G54" s="609"/>
      <c r="H54" s="63" t="s">
        <v>83</v>
      </c>
      <c r="I54" s="73"/>
    </row>
    <row r="55" spans="1:9" ht="25.15" customHeight="1">
      <c r="A55" s="57" t="s">
        <v>90</v>
      </c>
      <c r="B55" s="627" t="s">
        <v>91</v>
      </c>
      <c r="C55" s="627"/>
      <c r="D55" s="627"/>
      <c r="E55" s="627"/>
      <c r="F55" s="627"/>
      <c r="G55" s="611"/>
      <c r="H55" s="64" t="s">
        <v>83</v>
      </c>
      <c r="I55" s="73"/>
    </row>
    <row r="56" spans="1:9" ht="7.35" customHeight="1">
      <c r="A56" s="51"/>
      <c r="B56" s="31"/>
      <c r="C56" s="31"/>
      <c r="D56" s="31"/>
      <c r="E56" s="31"/>
      <c r="F56" s="31"/>
      <c r="G56" s="31"/>
      <c r="H56" s="31"/>
      <c r="I56" s="73"/>
    </row>
    <row r="57" spans="1:9">
      <c r="A57" s="65" t="s">
        <v>41</v>
      </c>
      <c r="B57" s="621" t="s">
        <v>25</v>
      </c>
      <c r="C57" s="622"/>
      <c r="D57" s="622"/>
      <c r="E57" s="622"/>
      <c r="F57" s="622"/>
      <c r="G57" s="622"/>
      <c r="H57" s="622"/>
      <c r="I57" s="73"/>
    </row>
    <row r="58" spans="1:9" ht="30" customHeight="1">
      <c r="A58" s="66"/>
      <c r="B58" s="660"/>
      <c r="C58" s="660"/>
      <c r="D58" s="660"/>
      <c r="E58" s="660"/>
      <c r="F58" s="660"/>
      <c r="G58" s="660"/>
      <c r="H58" s="31"/>
      <c r="I58" s="73"/>
    </row>
    <row r="59" spans="1:9">
      <c r="A59" s="51"/>
      <c r="B59" s="631" t="s">
        <v>31</v>
      </c>
      <c r="C59" s="631"/>
      <c r="D59" s="631"/>
      <c r="E59" s="631"/>
      <c r="F59" s="631"/>
      <c r="G59" s="631"/>
      <c r="H59" s="31"/>
      <c r="I59" s="73"/>
    </row>
    <row r="60" spans="1:9" ht="7.5" customHeight="1">
      <c r="A60" s="82"/>
      <c r="B60" s="83"/>
      <c r="C60" s="83"/>
      <c r="D60" s="83"/>
      <c r="E60" s="83"/>
      <c r="F60" s="84"/>
      <c r="G60" s="84"/>
      <c r="H60" s="84"/>
    </row>
    <row r="61" spans="1:9">
      <c r="A61" s="85"/>
      <c r="B61" s="86"/>
      <c r="C61" s="86"/>
      <c r="D61" s="86"/>
      <c r="E61" s="86"/>
      <c r="F61" s="84"/>
      <c r="G61" s="84"/>
      <c r="H61" s="84"/>
    </row>
    <row r="62" spans="1:9">
      <c r="A62" s="84"/>
      <c r="B62" s="84"/>
      <c r="C62" s="84"/>
      <c r="D62" s="84"/>
      <c r="E62" s="84"/>
      <c r="F62" s="84"/>
      <c r="G62" s="84"/>
      <c r="H62" s="84"/>
    </row>
    <row r="63" spans="1:9">
      <c r="A63" s="84"/>
      <c r="B63" s="84"/>
      <c r="C63" s="84"/>
      <c r="D63" s="84"/>
      <c r="E63" s="84"/>
      <c r="F63" s="84"/>
      <c r="G63" s="84"/>
      <c r="H63" s="84"/>
    </row>
    <row r="64" spans="1:9">
      <c r="A64" s="84"/>
      <c r="B64" s="84"/>
      <c r="C64" s="84"/>
      <c r="D64" s="84"/>
      <c r="E64" s="84"/>
      <c r="F64" s="84"/>
      <c r="G64" s="84"/>
      <c r="H64" s="84"/>
    </row>
    <row r="65" spans="1:8">
      <c r="A65" s="84"/>
      <c r="B65" s="84"/>
      <c r="C65" s="84"/>
      <c r="D65" s="84"/>
      <c r="E65" s="84"/>
      <c r="F65" s="84"/>
      <c r="G65" s="84"/>
      <c r="H65" s="84"/>
    </row>
    <row r="66" spans="1:8">
      <c r="A66" s="84"/>
      <c r="B66" s="84"/>
      <c r="C66" s="84"/>
      <c r="D66" s="84"/>
      <c r="E66" s="84"/>
      <c r="F66" s="84"/>
      <c r="G66" s="84"/>
      <c r="H66" s="84"/>
    </row>
    <row r="67" spans="1:8">
      <c r="A67" s="84"/>
      <c r="B67" s="84"/>
      <c r="C67" s="84"/>
      <c r="D67" s="84"/>
      <c r="E67" s="84"/>
      <c r="F67" s="84"/>
      <c r="G67" s="84"/>
      <c r="H67" s="84"/>
    </row>
    <row r="68" spans="1:8">
      <c r="A68" s="84"/>
      <c r="B68" s="84"/>
      <c r="C68" s="84"/>
      <c r="D68" s="84"/>
      <c r="E68" s="84"/>
      <c r="F68" s="84"/>
      <c r="G68" s="84"/>
      <c r="H68" s="84"/>
    </row>
    <row r="69" spans="1:8">
      <c r="A69" s="84"/>
      <c r="B69" s="84"/>
      <c r="C69" s="84"/>
      <c r="D69" s="84"/>
      <c r="E69" s="84"/>
      <c r="F69" s="84"/>
      <c r="G69" s="84"/>
      <c r="H69" s="84"/>
    </row>
    <row r="70" spans="1:8">
      <c r="A70" s="84"/>
      <c r="B70" s="84"/>
      <c r="C70" s="84"/>
      <c r="D70" s="84"/>
      <c r="E70" s="84"/>
      <c r="F70" s="84"/>
      <c r="G70" s="84"/>
      <c r="H70" s="84"/>
    </row>
    <row r="71" spans="1:8">
      <c r="A71" s="84"/>
      <c r="B71" s="84"/>
      <c r="C71" s="84"/>
      <c r="D71" s="84"/>
      <c r="E71" s="84"/>
      <c r="F71" s="84"/>
      <c r="G71" s="84"/>
      <c r="H71" s="84"/>
    </row>
  </sheetData>
  <mergeCells count="56">
    <mergeCell ref="B16:H16"/>
    <mergeCell ref="A1:H1"/>
    <mergeCell ref="I1:O5"/>
    <mergeCell ref="A5:H5"/>
    <mergeCell ref="B6:H6"/>
    <mergeCell ref="B7:G7"/>
    <mergeCell ref="B8:C8"/>
    <mergeCell ref="B9:H9"/>
    <mergeCell ref="B10:H10"/>
    <mergeCell ref="B11:G11"/>
    <mergeCell ref="B13:D13"/>
    <mergeCell ref="B14:F14"/>
    <mergeCell ref="B17:H17"/>
    <mergeCell ref="B18:G18"/>
    <mergeCell ref="B19:D19"/>
    <mergeCell ref="E19:E22"/>
    <mergeCell ref="B20:D20"/>
    <mergeCell ref="B21:D21"/>
    <mergeCell ref="B22:D22"/>
    <mergeCell ref="B44:H44"/>
    <mergeCell ref="B46:E46"/>
    <mergeCell ref="B36:F36"/>
    <mergeCell ref="B23:D23"/>
    <mergeCell ref="E23:E25"/>
    <mergeCell ref="B24:D24"/>
    <mergeCell ref="B25:D25"/>
    <mergeCell ref="B26:D26"/>
    <mergeCell ref="E26:E27"/>
    <mergeCell ref="B27:D27"/>
    <mergeCell ref="B28:F28"/>
    <mergeCell ref="B30:F30"/>
    <mergeCell ref="B31:F31"/>
    <mergeCell ref="B32:G32"/>
    <mergeCell ref="B34:H34"/>
    <mergeCell ref="B35:F35"/>
    <mergeCell ref="B37:G37"/>
    <mergeCell ref="B39:H39"/>
    <mergeCell ref="B40:H40"/>
    <mergeCell ref="B41:G41"/>
    <mergeCell ref="B42:G42"/>
    <mergeCell ref="B55:G55"/>
    <mergeCell ref="B57:H57"/>
    <mergeCell ref="B58:G58"/>
    <mergeCell ref="B59:G59"/>
    <mergeCell ref="A3:B3"/>
    <mergeCell ref="B48:G48"/>
    <mergeCell ref="B50:H50"/>
    <mergeCell ref="B51:G51"/>
    <mergeCell ref="B52:G52"/>
    <mergeCell ref="B53:G53"/>
    <mergeCell ref="B54:G54"/>
    <mergeCell ref="B45:D45"/>
    <mergeCell ref="F45:G45"/>
    <mergeCell ref="F46:G46"/>
    <mergeCell ref="B47:D47"/>
    <mergeCell ref="F47:G47"/>
  </mergeCells>
  <pageMargins left="0.70866141732283472" right="0.70866141732283472" top="0.78740157480314965" bottom="0.78740157480314965" header="0.31496062992125984" footer="0.31496062992125984"/>
  <pageSetup paperSize="9" scale="95" orientation="portrait" r:id="rId1"/>
  <headerFooter differentFirst="1">
    <oddFooter>&amp;R&amp;"Arial,Standard"&amp;5Seite &amp;P/&amp;N</oddFooter>
    <firstFooter xml:space="preserve">&amp;C
</firstFooter>
  </headerFooter>
  <rowBreaks count="1" manualBreakCount="1">
    <brk id="38" max="7" man="1"/>
  </rowBreak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Bezüge!$A$6:$A$10</xm:f>
          </x14:formula1>
          <xm:sqref>G14</xm:sqref>
        </x14:dataValidation>
        <x14:dataValidation type="list" allowBlank="1" showInputMessage="1" showErrorMessage="1" xr:uid="{00000000-0002-0000-0300-000001000000}">
          <x14:formula1>
            <xm:f>Bezüge!$B$6:$B$10</xm:f>
          </x14:formula1>
          <xm:sqref>H14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P69"/>
  <sheetViews>
    <sheetView defaultGridColor="0" view="pageBreakPreview" colorId="23" zoomScale="130" zoomScaleNormal="145" zoomScaleSheetLayoutView="130" workbookViewId="0">
      <selection activeCell="A2" sqref="A2"/>
    </sheetView>
  </sheetViews>
  <sheetFormatPr baseColWidth="10" defaultColWidth="11.85546875" defaultRowHeight="14.25"/>
  <cols>
    <col min="1" max="1" width="6.7109375" style="192" customWidth="1"/>
    <col min="2" max="2" width="47.5703125" style="192" customWidth="1"/>
    <col min="3" max="3" width="6" style="192" customWidth="1"/>
    <col min="4" max="4" width="8" style="192" bestFit="1" customWidth="1"/>
    <col min="5" max="5" width="20" style="192" customWidth="1"/>
    <col min="6" max="6" width="15.7109375" style="192" hidden="1" customWidth="1"/>
    <col min="7" max="7" width="11.42578125" style="192" customWidth="1"/>
    <col min="8" max="8" width="15.7109375" style="192" customWidth="1"/>
    <col min="9" max="9" width="12" style="192" customWidth="1"/>
    <col min="10" max="12" width="15.7109375" style="192" customWidth="1"/>
    <col min="13" max="16" width="16.85546875" style="192" customWidth="1"/>
    <col min="17" max="16384" width="11.85546875" style="192"/>
  </cols>
  <sheetData>
    <row r="1" spans="1:16" s="168" customFormat="1">
      <c r="A1" s="670" t="s">
        <v>316</v>
      </c>
      <c r="B1" s="670"/>
      <c r="C1" s="670"/>
      <c r="D1" s="670"/>
      <c r="E1" s="670"/>
      <c r="F1" s="670"/>
      <c r="G1" s="670"/>
      <c r="H1" s="166"/>
      <c r="I1" s="167"/>
      <c r="J1" s="167"/>
      <c r="K1" s="167"/>
      <c r="L1" s="167"/>
    </row>
    <row r="2" spans="1:16" s="171" customFormat="1" ht="14.25" customHeight="1">
      <c r="A2" s="4" t="s">
        <v>93</v>
      </c>
      <c r="B2" s="3"/>
      <c r="C2" s="3"/>
      <c r="D2" s="3"/>
      <c r="E2" s="5"/>
      <c r="F2" s="71"/>
      <c r="G2" s="5"/>
      <c r="H2" s="169"/>
      <c r="I2" s="170"/>
      <c r="J2" s="170"/>
      <c r="K2" s="170"/>
      <c r="L2" s="170"/>
    </row>
    <row r="3" spans="1:16" s="168" customFormat="1" ht="15" customHeight="1">
      <c r="A3" s="603">
        <f ca="1">TODAY()</f>
        <v>45845</v>
      </c>
      <c r="B3" s="603"/>
      <c r="C3" s="3"/>
      <c r="D3" s="3"/>
      <c r="E3" s="3"/>
      <c r="F3" s="6"/>
      <c r="G3" s="3"/>
      <c r="H3" s="169"/>
      <c r="I3" s="172"/>
      <c r="J3" s="172"/>
      <c r="K3" s="172"/>
      <c r="L3" s="172"/>
    </row>
    <row r="4" spans="1:16" s="71" customFormat="1" ht="15">
      <c r="A4" s="3"/>
      <c r="B4" s="3"/>
      <c r="C4" s="3"/>
      <c r="D4" s="3"/>
      <c r="E4" s="3"/>
      <c r="F4" s="7"/>
      <c r="G4" s="8"/>
      <c r="H4" s="173"/>
      <c r="I4" s="173"/>
      <c r="J4" s="173"/>
      <c r="K4" s="173"/>
      <c r="L4" s="173"/>
      <c r="M4" s="173"/>
      <c r="N4" s="173"/>
    </row>
    <row r="5" spans="1:16" s="173" customFormat="1" ht="30" customHeight="1">
      <c r="A5" s="706" t="s">
        <v>285</v>
      </c>
      <c r="B5" s="706"/>
      <c r="C5" s="706"/>
      <c r="D5" s="706"/>
      <c r="E5" s="706"/>
      <c r="F5" s="174"/>
    </row>
    <row r="6" spans="1:16" s="3" customFormat="1" ht="15" customHeight="1">
      <c r="A6" s="28" t="s">
        <v>3</v>
      </c>
      <c r="B6" s="141" t="s">
        <v>4</v>
      </c>
      <c r="C6" s="209"/>
      <c r="D6" s="209"/>
      <c r="E6" s="209"/>
      <c r="F6" s="175"/>
      <c r="G6" s="175"/>
    </row>
    <row r="7" spans="1:16" s="3" customFormat="1" ht="39.950000000000003" customHeight="1">
      <c r="A7" s="10"/>
      <c r="B7" s="707"/>
      <c r="C7" s="707"/>
      <c r="D7" s="707"/>
      <c r="E7" s="10"/>
      <c r="F7" s="176"/>
      <c r="G7" s="128"/>
      <c r="H7" s="173"/>
      <c r="I7" s="173"/>
      <c r="J7" s="177"/>
      <c r="K7" s="177"/>
      <c r="L7" s="177"/>
      <c r="M7" s="177"/>
      <c r="N7" s="177"/>
      <c r="O7" s="177"/>
      <c r="P7" s="177"/>
    </row>
    <row r="8" spans="1:16" s="173" customFormat="1" ht="15" customHeight="1">
      <c r="A8" s="210" t="s">
        <v>2</v>
      </c>
      <c r="B8" s="211" t="s">
        <v>1</v>
      </c>
      <c r="C8" s="212"/>
      <c r="D8" s="212"/>
      <c r="E8" s="213" t="s">
        <v>253</v>
      </c>
      <c r="F8" s="178"/>
    </row>
    <row r="9" spans="1:16" s="173" customFormat="1" ht="114" customHeight="1">
      <c r="A9" s="214"/>
      <c r="B9" s="703" t="s">
        <v>254</v>
      </c>
      <c r="C9" s="703"/>
      <c r="D9" s="703"/>
      <c r="E9" s="703"/>
      <c r="F9" s="178"/>
    </row>
    <row r="10" spans="1:16" s="173" customFormat="1" ht="15" customHeight="1">
      <c r="A10" s="210" t="s">
        <v>5</v>
      </c>
      <c r="B10" s="694" t="s">
        <v>46</v>
      </c>
      <c r="C10" s="684"/>
      <c r="D10" s="179"/>
      <c r="E10" s="179"/>
    </row>
    <row r="11" spans="1:16" s="173" customFormat="1" ht="20.100000000000001" customHeight="1">
      <c r="A11" s="216" t="s">
        <v>13</v>
      </c>
      <c r="B11" s="704" t="s">
        <v>255</v>
      </c>
      <c r="C11" s="705"/>
      <c r="D11" s="705"/>
      <c r="E11" s="272" t="s">
        <v>272</v>
      </c>
      <c r="F11" s="180"/>
    </row>
    <row r="12" spans="1:16" s="173" customFormat="1" ht="7.5" customHeight="1">
      <c r="A12" s="217"/>
      <c r="B12" s="217"/>
      <c r="C12" s="217"/>
      <c r="D12" s="217"/>
      <c r="E12" s="218"/>
      <c r="F12" s="181"/>
    </row>
    <row r="13" spans="1:16" s="173" customFormat="1" ht="15" customHeight="1">
      <c r="A13" s="210" t="s">
        <v>6</v>
      </c>
      <c r="B13" s="211" t="s">
        <v>48</v>
      </c>
      <c r="C13" s="219"/>
      <c r="D13" s="182" t="s">
        <v>14</v>
      </c>
      <c r="E13" s="182" t="s">
        <v>49</v>
      </c>
      <c r="F13" s="181"/>
    </row>
    <row r="14" spans="1:16" s="173" customFormat="1" ht="20.100000000000001" customHeight="1">
      <c r="A14" s="220"/>
      <c r="B14" s="704" t="s">
        <v>255</v>
      </c>
      <c r="C14" s="705"/>
      <c r="D14" s="290" t="s">
        <v>51</v>
      </c>
      <c r="E14" s="291" t="s">
        <v>280</v>
      </c>
      <c r="F14" s="181"/>
    </row>
    <row r="15" spans="1:16" s="173" customFormat="1" ht="7.5" customHeight="1">
      <c r="A15" s="221"/>
      <c r="B15" s="217"/>
      <c r="C15" s="217"/>
      <c r="D15" s="217"/>
      <c r="E15" s="218"/>
      <c r="F15" s="181"/>
    </row>
    <row r="16" spans="1:16" s="173" customFormat="1" ht="15" customHeight="1">
      <c r="A16" s="210" t="s">
        <v>7</v>
      </c>
      <c r="B16" s="211" t="s">
        <v>53</v>
      </c>
      <c r="C16" s="222"/>
      <c r="D16" s="222"/>
      <c r="E16" s="223"/>
      <c r="F16" s="181"/>
    </row>
    <row r="17" spans="1:12" s="173" customFormat="1" ht="53.1" customHeight="1">
      <c r="A17" s="217"/>
      <c r="B17" s="703" t="s">
        <v>256</v>
      </c>
      <c r="C17" s="703"/>
      <c r="D17" s="703"/>
      <c r="E17" s="703"/>
      <c r="F17" s="181"/>
    </row>
    <row r="18" spans="1:12" s="173" customFormat="1" ht="15" customHeight="1">
      <c r="A18" s="210" t="s">
        <v>8</v>
      </c>
      <c r="B18" s="694" t="s">
        <v>257</v>
      </c>
      <c r="C18" s="684"/>
      <c r="D18" s="684"/>
      <c r="E18" s="182" t="s">
        <v>56</v>
      </c>
      <c r="F18" s="23">
        <v>0</v>
      </c>
      <c r="G18" s="184"/>
      <c r="I18" s="185"/>
      <c r="J18" s="185"/>
    </row>
    <row r="19" spans="1:12" s="186" customFormat="1" ht="20.25" customHeight="1">
      <c r="A19" s="224"/>
      <c r="B19" s="226" t="s">
        <v>258</v>
      </c>
      <c r="C19" s="227" t="s">
        <v>266</v>
      </c>
      <c r="D19" s="286">
        <v>0.19</v>
      </c>
      <c r="E19" s="287">
        <f>F18*D19</f>
        <v>0</v>
      </c>
      <c r="F19" s="206"/>
      <c r="G19" s="207"/>
      <c r="H19" s="207"/>
      <c r="I19" s="207"/>
      <c r="J19" s="207"/>
      <c r="K19" s="207"/>
      <c r="L19" s="181"/>
    </row>
    <row r="20" spans="1:12" s="186" customFormat="1" ht="20.25" customHeight="1">
      <c r="A20" s="217"/>
      <c r="B20" s="225" t="s">
        <v>259</v>
      </c>
      <c r="C20" s="228" t="s">
        <v>267</v>
      </c>
      <c r="D20" s="286">
        <v>0.21</v>
      </c>
      <c r="E20" s="287">
        <f>F18*D20</f>
        <v>0</v>
      </c>
      <c r="F20" s="207"/>
      <c r="G20" s="207"/>
      <c r="H20" s="207"/>
      <c r="I20" s="207"/>
      <c r="J20" s="207"/>
      <c r="K20" s="207"/>
      <c r="L20" s="181"/>
    </row>
    <row r="21" spans="1:12" s="186" customFormat="1" ht="20.25" customHeight="1">
      <c r="A21" s="217"/>
      <c r="B21" s="225" t="s">
        <v>260</v>
      </c>
      <c r="C21" s="228" t="s">
        <v>268</v>
      </c>
      <c r="D21" s="286">
        <v>0.22</v>
      </c>
      <c r="E21" s="287">
        <f>F18*D21</f>
        <v>0</v>
      </c>
      <c r="F21" s="207"/>
      <c r="G21" s="207"/>
      <c r="H21" s="207"/>
      <c r="I21" s="207"/>
      <c r="J21" s="207"/>
      <c r="K21" s="207"/>
      <c r="L21" s="181"/>
    </row>
    <row r="22" spans="1:12" s="173" customFormat="1" ht="20.25" customHeight="1">
      <c r="A22" s="217"/>
      <c r="B22" s="225" t="s">
        <v>261</v>
      </c>
      <c r="C22" s="228" t="s">
        <v>269</v>
      </c>
      <c r="D22" s="286">
        <v>0.3</v>
      </c>
      <c r="E22" s="287">
        <f>F18*D22</f>
        <v>0</v>
      </c>
      <c r="F22" s="207"/>
      <c r="G22" s="207"/>
      <c r="H22" s="207"/>
      <c r="I22" s="207"/>
      <c r="J22" s="207"/>
      <c r="K22" s="207"/>
      <c r="L22" s="181"/>
    </row>
    <row r="23" spans="1:12" s="173" customFormat="1" ht="20.25" customHeight="1" thickBot="1">
      <c r="A23" s="217"/>
      <c r="B23" s="229" t="s">
        <v>262</v>
      </c>
      <c r="C23" s="230" t="s">
        <v>270</v>
      </c>
      <c r="D23" s="288">
        <v>0.08</v>
      </c>
      <c r="E23" s="289">
        <f>F18*D23</f>
        <v>0</v>
      </c>
      <c r="F23" s="207"/>
      <c r="G23" s="207"/>
      <c r="H23" s="207"/>
      <c r="I23" s="207"/>
      <c r="J23" s="207"/>
      <c r="K23" s="207"/>
      <c r="L23" s="181"/>
    </row>
    <row r="24" spans="1:12" s="173" customFormat="1" ht="20.25" customHeight="1" thickTop="1">
      <c r="A24" s="217"/>
      <c r="B24" s="679" t="s">
        <v>286</v>
      </c>
      <c r="C24" s="695"/>
      <c r="D24" s="231">
        <f>SUM(D19:D23)</f>
        <v>0.99999999999999989</v>
      </c>
      <c r="E24" s="232">
        <f>SUM(E19:E23)</f>
        <v>0</v>
      </c>
      <c r="F24" s="181"/>
      <c r="G24" s="181"/>
      <c r="H24" s="181"/>
      <c r="I24" s="181"/>
      <c r="J24" s="181"/>
      <c r="K24" s="181"/>
      <c r="L24" s="181"/>
    </row>
    <row r="25" spans="1:12" s="173" customFormat="1" ht="7.5" customHeight="1">
      <c r="A25" s="217"/>
      <c r="B25" s="233"/>
      <c r="C25" s="234"/>
      <c r="D25" s="235"/>
      <c r="E25" s="214"/>
      <c r="F25" s="187"/>
      <c r="G25" s="181"/>
      <c r="H25" s="181"/>
      <c r="I25" s="181"/>
      <c r="J25" s="181"/>
      <c r="K25" s="181"/>
      <c r="L25" s="181"/>
    </row>
    <row r="26" spans="1:12" s="173" customFormat="1" ht="25.35" customHeight="1">
      <c r="A26" s="236"/>
      <c r="B26" s="696" t="s">
        <v>287</v>
      </c>
      <c r="C26" s="697"/>
      <c r="D26" s="238"/>
      <c r="E26" s="239">
        <f>-(E24*D26)</f>
        <v>0</v>
      </c>
      <c r="F26" s="188"/>
      <c r="G26" s="181"/>
      <c r="H26" s="181"/>
      <c r="I26" s="181"/>
      <c r="J26" s="181"/>
      <c r="K26" s="181"/>
      <c r="L26" s="181"/>
    </row>
    <row r="27" spans="1:12" s="173" customFormat="1" ht="25.35" customHeight="1" thickBot="1">
      <c r="A27" s="217"/>
      <c r="B27" s="698" t="s">
        <v>288</v>
      </c>
      <c r="C27" s="699"/>
      <c r="D27" s="240"/>
      <c r="E27" s="241">
        <f>E24*D27</f>
        <v>0</v>
      </c>
      <c r="F27" s="189"/>
      <c r="G27" s="181"/>
      <c r="H27" s="181"/>
      <c r="I27" s="181"/>
      <c r="J27" s="181"/>
      <c r="K27" s="181"/>
      <c r="L27" s="181"/>
    </row>
    <row r="28" spans="1:12" s="173" customFormat="1" ht="20.25" customHeight="1" thickTop="1">
      <c r="A28" s="217"/>
      <c r="B28" s="679" t="s">
        <v>122</v>
      </c>
      <c r="C28" s="679"/>
      <c r="D28" s="679"/>
      <c r="E28" s="242">
        <f>E24+E26+E27</f>
        <v>0</v>
      </c>
      <c r="F28" s="181"/>
      <c r="G28" s="181"/>
      <c r="H28" s="181"/>
      <c r="I28" s="181"/>
      <c r="J28" s="181"/>
      <c r="K28" s="181"/>
      <c r="L28" s="181"/>
    </row>
    <row r="29" spans="1:12" s="173" customFormat="1" ht="7.5" customHeight="1">
      <c r="A29" s="217"/>
      <c r="B29" s="700"/>
      <c r="C29" s="700"/>
      <c r="D29" s="700"/>
      <c r="E29" s="233"/>
      <c r="F29" s="181"/>
      <c r="G29" s="181"/>
      <c r="H29" s="181"/>
      <c r="I29" s="181"/>
      <c r="J29" s="181"/>
      <c r="K29" s="181"/>
      <c r="L29" s="181"/>
    </row>
    <row r="30" spans="1:12" s="173" customFormat="1" ht="15" customHeight="1">
      <c r="A30" s="243" t="s">
        <v>9</v>
      </c>
      <c r="B30" s="693" t="s">
        <v>75</v>
      </c>
      <c r="C30" s="693"/>
      <c r="D30" s="693"/>
      <c r="E30" s="244"/>
      <c r="F30" s="190"/>
      <c r="G30" s="181"/>
      <c r="H30" s="181"/>
      <c r="I30" s="181"/>
      <c r="J30" s="181"/>
      <c r="K30" s="181"/>
      <c r="L30" s="181"/>
    </row>
    <row r="31" spans="1:12" s="173" customFormat="1" ht="45" customHeight="1">
      <c r="A31" s="292" t="s">
        <v>18</v>
      </c>
      <c r="B31" s="293" t="s">
        <v>274</v>
      </c>
      <c r="C31" s="294" t="s">
        <v>292</v>
      </c>
      <c r="D31" s="295" t="s">
        <v>293</v>
      </c>
      <c r="E31" s="296" t="s">
        <v>263</v>
      </c>
      <c r="F31" s="190"/>
      <c r="G31" s="181"/>
      <c r="H31" s="181"/>
      <c r="I31" s="181"/>
      <c r="J31" s="181"/>
      <c r="K31" s="181"/>
      <c r="L31" s="181"/>
    </row>
    <row r="32" spans="1:12" s="173" customFormat="1" ht="45" customHeight="1" thickBot="1">
      <c r="A32" s="292" t="s">
        <v>22</v>
      </c>
      <c r="B32" s="297" t="s">
        <v>274</v>
      </c>
      <c r="C32" s="300" t="s">
        <v>292</v>
      </c>
      <c r="D32" s="298" t="s">
        <v>293</v>
      </c>
      <c r="E32" s="299" t="s">
        <v>263</v>
      </c>
      <c r="F32" s="190"/>
      <c r="G32" s="181"/>
      <c r="H32" s="181"/>
      <c r="I32" s="181"/>
      <c r="J32" s="181"/>
      <c r="K32" s="181"/>
      <c r="L32" s="181"/>
    </row>
    <row r="33" spans="1:12" s="173" customFormat="1" ht="20.25" customHeight="1" thickTop="1">
      <c r="A33" s="246"/>
      <c r="B33" s="679" t="s">
        <v>77</v>
      </c>
      <c r="C33" s="679"/>
      <c r="D33" s="679"/>
      <c r="E33" s="242">
        <f>SUM(E31:E32)</f>
        <v>0</v>
      </c>
      <c r="F33" s="190"/>
      <c r="G33" s="181"/>
      <c r="H33" s="181"/>
      <c r="I33" s="181"/>
      <c r="J33" s="181"/>
      <c r="K33" s="181"/>
      <c r="L33" s="181"/>
    </row>
    <row r="34" spans="1:12" s="173" customFormat="1" ht="7.5" customHeight="1">
      <c r="A34" s="217"/>
      <c r="B34" s="217"/>
      <c r="C34" s="217"/>
      <c r="D34" s="217"/>
      <c r="E34" s="218"/>
      <c r="F34" s="181"/>
      <c r="G34" s="181"/>
      <c r="H34" s="181"/>
      <c r="I34" s="181"/>
      <c r="J34" s="181"/>
      <c r="K34" s="181"/>
      <c r="L34" s="181"/>
    </row>
    <row r="35" spans="1:12" s="173" customFormat="1" ht="15" customHeight="1">
      <c r="A35" s="247" t="s">
        <v>10</v>
      </c>
      <c r="B35" s="684" t="s">
        <v>264</v>
      </c>
      <c r="C35" s="684"/>
      <c r="D35" s="684"/>
      <c r="E35" s="223"/>
      <c r="F35" s="190"/>
      <c r="G35" s="181"/>
      <c r="H35" s="181"/>
      <c r="I35" s="181"/>
      <c r="J35" s="181"/>
      <c r="K35" s="181"/>
      <c r="L35" s="181"/>
    </row>
    <row r="36" spans="1:12" s="173" customFormat="1" ht="33" customHeight="1">
      <c r="A36" s="221"/>
      <c r="B36" s="686" t="s">
        <v>44</v>
      </c>
      <c r="C36" s="686"/>
      <c r="D36" s="686"/>
      <c r="E36" s="686"/>
      <c r="F36" s="191"/>
      <c r="G36" s="185"/>
      <c r="H36" s="181"/>
      <c r="I36" s="181"/>
      <c r="J36" s="181"/>
      <c r="K36" s="181"/>
      <c r="L36" s="181"/>
    </row>
    <row r="37" spans="1:12" s="173" customFormat="1" ht="25.35" customHeight="1" thickBot="1">
      <c r="A37" s="246" t="s">
        <v>17</v>
      </c>
      <c r="B37" s="680" t="s">
        <v>295</v>
      </c>
      <c r="C37" s="680"/>
      <c r="D37" s="681"/>
      <c r="E37" s="285"/>
      <c r="F37" s="692"/>
      <c r="G37" s="692"/>
      <c r="H37" s="692"/>
      <c r="I37" s="692"/>
      <c r="J37" s="692"/>
      <c r="K37" s="692"/>
      <c r="L37" s="692"/>
    </row>
    <row r="38" spans="1:12" s="173" customFormat="1" ht="20.25" customHeight="1" thickTop="1">
      <c r="A38" s="246"/>
      <c r="B38" s="248" t="s">
        <v>78</v>
      </c>
      <c r="C38" s="249"/>
      <c r="D38" s="250"/>
      <c r="E38" s="251">
        <f>(E41+E42)*E37</f>
        <v>0</v>
      </c>
      <c r="F38" s="692"/>
      <c r="G38" s="692"/>
      <c r="H38" s="692"/>
      <c r="I38" s="692"/>
      <c r="J38" s="692"/>
      <c r="K38" s="692"/>
      <c r="L38" s="692"/>
    </row>
    <row r="39" spans="1:12" s="173" customFormat="1" ht="7.5" customHeight="1">
      <c r="A39" s="217"/>
      <c r="B39" s="233"/>
      <c r="C39" s="233"/>
      <c r="D39" s="233"/>
      <c r="E39" s="233"/>
      <c r="F39" s="178"/>
    </row>
    <row r="40" spans="1:12" ht="15" customHeight="1">
      <c r="A40" s="252">
        <v>8</v>
      </c>
      <c r="B40" s="215" t="s">
        <v>11</v>
      </c>
      <c r="C40" s="222"/>
      <c r="D40" s="222"/>
      <c r="E40" s="222"/>
    </row>
    <row r="41" spans="1:12" ht="20.25" customHeight="1">
      <c r="A41" s="236" t="s">
        <v>37</v>
      </c>
      <c r="B41" s="237" t="s">
        <v>56</v>
      </c>
      <c r="C41" s="688" t="s">
        <v>30</v>
      </c>
      <c r="D41" s="689"/>
      <c r="E41" s="253">
        <f>E28</f>
        <v>0</v>
      </c>
      <c r="F41" s="193"/>
    </row>
    <row r="42" spans="1:12" ht="20.25" customHeight="1">
      <c r="A42" s="301" t="s">
        <v>79</v>
      </c>
      <c r="B42" s="302" t="s">
        <v>75</v>
      </c>
      <c r="C42" s="690" t="s">
        <v>16</v>
      </c>
      <c r="D42" s="691"/>
      <c r="E42" s="303">
        <f>E33</f>
        <v>0</v>
      </c>
    </row>
    <row r="43" spans="1:12" ht="20.25" customHeight="1" thickBot="1">
      <c r="A43" s="236" t="s">
        <v>80</v>
      </c>
      <c r="B43" s="254" t="s">
        <v>43</v>
      </c>
      <c r="C43" s="701" t="s">
        <v>40</v>
      </c>
      <c r="D43" s="702"/>
      <c r="E43" s="255">
        <f>E38</f>
        <v>0</v>
      </c>
      <c r="F43" s="183"/>
    </row>
    <row r="44" spans="1:12" ht="20.25" customHeight="1" thickTop="1">
      <c r="A44" s="256"/>
      <c r="B44" s="257" t="s">
        <v>289</v>
      </c>
      <c r="C44" s="257"/>
      <c r="D44" s="250"/>
      <c r="E44" s="251">
        <f>SUM(E41:E43)</f>
        <v>0</v>
      </c>
    </row>
    <row r="45" spans="1:12" ht="7.5" customHeight="1">
      <c r="A45" s="217"/>
      <c r="B45" s="217"/>
      <c r="C45" s="217"/>
      <c r="D45" s="217"/>
      <c r="E45" s="217"/>
    </row>
    <row r="46" spans="1:12" s="173" customFormat="1" ht="15" customHeight="1">
      <c r="A46" s="252">
        <v>9</v>
      </c>
      <c r="B46" s="219" t="s">
        <v>81</v>
      </c>
      <c r="C46" s="258"/>
      <c r="D46" s="258"/>
      <c r="E46" s="223"/>
      <c r="F46" s="174"/>
    </row>
    <row r="47" spans="1:12" s="173" customFormat="1" ht="25.35" customHeight="1">
      <c r="A47" s="245" t="s">
        <v>39</v>
      </c>
      <c r="B47" s="259" t="s">
        <v>82</v>
      </c>
      <c r="C47" s="260"/>
      <c r="D47" s="261"/>
      <c r="E47" s="262" t="s">
        <v>265</v>
      </c>
      <c r="F47" s="174"/>
    </row>
    <row r="48" spans="1:12" s="173" customFormat="1" ht="25.35" customHeight="1">
      <c r="A48" s="245" t="s">
        <v>84</v>
      </c>
      <c r="B48" s="685" t="s">
        <v>85</v>
      </c>
      <c r="C48" s="685"/>
      <c r="D48" s="263"/>
      <c r="E48" s="262" t="s">
        <v>265</v>
      </c>
      <c r="F48" s="174"/>
    </row>
    <row r="49" spans="1:8" s="173" customFormat="1" ht="25.35" customHeight="1">
      <c r="A49" s="245" t="s">
        <v>86</v>
      </c>
      <c r="B49" s="264" t="s">
        <v>87</v>
      </c>
      <c r="C49" s="265"/>
      <c r="D49" s="263"/>
      <c r="E49" s="262" t="s">
        <v>265</v>
      </c>
      <c r="F49" s="174"/>
    </row>
    <row r="50" spans="1:8" s="173" customFormat="1" ht="25.35" customHeight="1">
      <c r="A50" s="245" t="s">
        <v>88</v>
      </c>
      <c r="B50" s="685" t="s">
        <v>89</v>
      </c>
      <c r="C50" s="685"/>
      <c r="D50" s="263"/>
      <c r="E50" s="262" t="s">
        <v>265</v>
      </c>
      <c r="F50" s="174"/>
    </row>
    <row r="51" spans="1:8" s="173" customFormat="1" ht="25.35" customHeight="1">
      <c r="A51" s="245" t="s">
        <v>90</v>
      </c>
      <c r="B51" s="682" t="s">
        <v>91</v>
      </c>
      <c r="C51" s="682"/>
      <c r="D51" s="266"/>
      <c r="E51" s="267" t="s">
        <v>265</v>
      </c>
      <c r="F51" s="683"/>
      <c r="G51" s="683"/>
    </row>
    <row r="52" spans="1:8" ht="7.5" customHeight="1">
      <c r="A52" s="217"/>
      <c r="B52" s="217"/>
      <c r="C52" s="217"/>
      <c r="D52" s="217"/>
      <c r="E52" s="217"/>
    </row>
    <row r="53" spans="1:8" ht="15" customHeight="1">
      <c r="A53" s="252">
        <v>10</v>
      </c>
      <c r="B53" s="684" t="s">
        <v>25</v>
      </c>
      <c r="C53" s="684"/>
      <c r="D53" s="684"/>
      <c r="E53" s="684"/>
      <c r="H53" s="194"/>
    </row>
    <row r="54" spans="1:8" ht="39.950000000000003" customHeight="1">
      <c r="A54" s="268"/>
      <c r="B54" s="687"/>
      <c r="C54" s="687"/>
      <c r="D54" s="687"/>
      <c r="E54" s="217"/>
    </row>
    <row r="55" spans="1:8" ht="19.149999999999999" customHeight="1">
      <c r="A55" s="268"/>
      <c r="B55" s="631" t="s">
        <v>31</v>
      </c>
      <c r="C55" s="631"/>
      <c r="D55" s="631"/>
      <c r="E55" s="631"/>
      <c r="F55" s="631"/>
      <c r="G55" s="631"/>
    </row>
    <row r="56" spans="1:8">
      <c r="A56" s="193"/>
      <c r="B56" s="193"/>
      <c r="C56" s="193"/>
      <c r="D56" s="193"/>
      <c r="E56" s="193"/>
    </row>
    <row r="64" spans="1:8">
      <c r="C64" s="195"/>
      <c r="D64" s="195"/>
    </row>
    <row r="65" spans="3:4">
      <c r="C65" s="195"/>
      <c r="D65" s="195"/>
    </row>
    <row r="66" spans="3:4">
      <c r="C66" s="195"/>
      <c r="D66" s="195"/>
    </row>
    <row r="67" spans="3:4">
      <c r="C67" s="195"/>
      <c r="D67" s="195"/>
    </row>
    <row r="68" spans="3:4">
      <c r="C68" s="195"/>
      <c r="D68" s="195"/>
    </row>
    <row r="69" spans="3:4">
      <c r="C69" s="195"/>
      <c r="D69" s="195"/>
    </row>
  </sheetData>
  <sheetProtection selectLockedCells="1"/>
  <protectedRanges>
    <protectedRange algorithmName="SHA-512" hashValue="YGOtZ8xkM9erlRsFWL0gVtMuo0yo7EQsZLBpg/UpduOdm1yF0o+R8ZHN71RxquN3nmFxF1kp4WvOHJso/GndvA==" saltValue="SXhEzDzm9+9I1IlJxmRjYw==" spinCount="100000" sqref="B7" name="Bieter"/>
  </protectedRanges>
  <mergeCells count="31">
    <mergeCell ref="B17:E17"/>
    <mergeCell ref="B14:C14"/>
    <mergeCell ref="B11:D11"/>
    <mergeCell ref="A5:E5"/>
    <mergeCell ref="B7:D7"/>
    <mergeCell ref="B9:E9"/>
    <mergeCell ref="B10:C10"/>
    <mergeCell ref="B54:D54"/>
    <mergeCell ref="B55:G55"/>
    <mergeCell ref="A1:G1"/>
    <mergeCell ref="A3:B3"/>
    <mergeCell ref="C41:D41"/>
    <mergeCell ref="C42:D42"/>
    <mergeCell ref="F37:L38"/>
    <mergeCell ref="B30:D30"/>
    <mergeCell ref="B18:D18"/>
    <mergeCell ref="B24:C24"/>
    <mergeCell ref="B26:C26"/>
    <mergeCell ref="B27:C27"/>
    <mergeCell ref="B28:D28"/>
    <mergeCell ref="B29:D29"/>
    <mergeCell ref="C43:D43"/>
    <mergeCell ref="B48:C48"/>
    <mergeCell ref="B33:D33"/>
    <mergeCell ref="B37:D37"/>
    <mergeCell ref="B51:C51"/>
    <mergeCell ref="F51:G51"/>
    <mergeCell ref="B53:E53"/>
    <mergeCell ref="B50:C50"/>
    <mergeCell ref="B35:D35"/>
    <mergeCell ref="B36:E36"/>
  </mergeCells>
  <pageMargins left="0.82677165354330717" right="0.39370078740157483" top="0.78740157480314965" bottom="0.78740157480314965" header="0.78740157480314965" footer="0.39370078740157483"/>
  <pageSetup paperSize="9" fitToHeight="0" orientation="portrait" r:id="rId1"/>
  <headerFooter>
    <oddFooter xml:space="preserve">&amp;R&amp;"|,Fett"&amp;7Seite &amp;P / &amp;N                 </oddFooter>
  </headerFooter>
  <rowBreaks count="2" manualBreakCount="2">
    <brk id="29" max="5" man="1"/>
    <brk id="39" max="5" man="1"/>
  </rowBreak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Bezüge!$A$6:$A$10</xm:f>
          </x14:formula1>
          <xm:sqref>D14</xm:sqref>
        </x14:dataValidation>
        <x14:dataValidation type="list" allowBlank="1" showInputMessage="1" showErrorMessage="1" xr:uid="{00000000-0002-0000-0400-000001000000}">
          <x14:formula1>
            <xm:f>Bezüge!$B$6:$B$10</xm:f>
          </x14:formula1>
          <xm:sqref>E14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pageSetUpPr fitToPage="1"/>
  </sheetPr>
  <dimension ref="A1:Q76"/>
  <sheetViews>
    <sheetView view="pageBreakPreview" zoomScale="160" zoomScaleNormal="110" zoomScaleSheetLayoutView="160" workbookViewId="0">
      <selection activeCell="A2" sqref="A2"/>
    </sheetView>
  </sheetViews>
  <sheetFormatPr baseColWidth="10" defaultColWidth="10.5703125" defaultRowHeight="14.25"/>
  <cols>
    <col min="1" max="1" width="5.28515625" style="71" customWidth="1"/>
    <col min="2" max="3" width="12.5703125" style="71" customWidth="1"/>
    <col min="4" max="4" width="5.140625" style="71" customWidth="1"/>
    <col min="5" max="5" width="10.5703125" style="71"/>
    <col min="6" max="7" width="9.5703125" style="71" customWidth="1"/>
    <col min="8" max="8" width="20" style="71" customWidth="1"/>
    <col min="9" max="9" width="11.140625" style="71" hidden="1" customWidth="1"/>
    <col min="10" max="16384" width="10.5703125" style="71"/>
  </cols>
  <sheetData>
    <row r="1" spans="1:17">
      <c r="A1" s="670" t="s">
        <v>317</v>
      </c>
      <c r="B1" s="670"/>
      <c r="C1" s="670"/>
      <c r="D1" s="670"/>
      <c r="E1" s="670"/>
      <c r="F1" s="670"/>
      <c r="G1" s="670"/>
      <c r="H1" s="670"/>
      <c r="I1" s="678"/>
      <c r="J1" s="678"/>
      <c r="K1" s="678"/>
      <c r="L1" s="678"/>
      <c r="M1" s="678"/>
      <c r="N1" s="678"/>
      <c r="O1" s="678"/>
    </row>
    <row r="2" spans="1:17">
      <c r="A2" s="4" t="s">
        <v>93</v>
      </c>
      <c r="B2" s="3"/>
      <c r="C2" s="3"/>
      <c r="D2" s="3"/>
      <c r="E2" s="3"/>
      <c r="F2" s="3"/>
      <c r="H2" s="5"/>
      <c r="I2" s="678"/>
      <c r="J2" s="678"/>
      <c r="K2" s="678"/>
      <c r="L2" s="678"/>
      <c r="M2" s="678"/>
      <c r="N2" s="678"/>
      <c r="O2" s="678"/>
    </row>
    <row r="3" spans="1:17">
      <c r="A3" s="603">
        <f ca="1">TODAY()</f>
        <v>45845</v>
      </c>
      <c r="B3" s="603"/>
      <c r="C3" s="5"/>
      <c r="D3" s="3"/>
      <c r="E3" s="3"/>
      <c r="F3" s="3"/>
      <c r="G3" s="6"/>
      <c r="H3" s="3"/>
      <c r="I3" s="678"/>
      <c r="J3" s="678"/>
      <c r="K3" s="678"/>
      <c r="L3" s="678"/>
      <c r="M3" s="678"/>
      <c r="N3" s="678"/>
      <c r="O3" s="678"/>
    </row>
    <row r="4" spans="1:17" ht="15">
      <c r="A4" s="3"/>
      <c r="B4" s="3"/>
      <c r="C4" s="3"/>
      <c r="D4" s="3"/>
      <c r="E4" s="3"/>
      <c r="F4" s="3"/>
      <c r="G4" s="7"/>
      <c r="H4" s="8"/>
      <c r="I4" s="678"/>
      <c r="J4" s="678"/>
      <c r="K4" s="678"/>
      <c r="L4" s="678"/>
      <c r="M4" s="678"/>
      <c r="N4" s="678"/>
      <c r="O4" s="678"/>
    </row>
    <row r="5" spans="1:17" ht="30" customHeight="1">
      <c r="A5" s="658" t="s">
        <v>0</v>
      </c>
      <c r="B5" s="658"/>
      <c r="C5" s="658"/>
      <c r="D5" s="658"/>
      <c r="E5" s="658"/>
      <c r="F5" s="658"/>
      <c r="G5" s="658"/>
      <c r="H5" s="658"/>
      <c r="I5" s="678"/>
      <c r="J5" s="678"/>
      <c r="K5" s="678"/>
      <c r="L5" s="678"/>
      <c r="M5" s="678"/>
      <c r="N5" s="678"/>
      <c r="O5" s="678"/>
    </row>
    <row r="6" spans="1:17" ht="15" customHeight="1">
      <c r="A6" s="9" t="s">
        <v>3</v>
      </c>
      <c r="B6" s="628" t="s">
        <v>4</v>
      </c>
      <c r="C6" s="629"/>
      <c r="D6" s="629"/>
      <c r="E6" s="629"/>
      <c r="F6" s="629"/>
      <c r="G6" s="629"/>
      <c r="H6" s="629"/>
    </row>
    <row r="7" spans="1:17" ht="30" customHeight="1">
      <c r="A7" s="10"/>
      <c r="B7" s="659"/>
      <c r="C7" s="659"/>
      <c r="D7" s="659"/>
      <c r="E7" s="659"/>
      <c r="F7" s="659"/>
      <c r="G7" s="659"/>
      <c r="H7" s="10"/>
      <c r="I7" s="72"/>
      <c r="J7" s="72"/>
      <c r="K7" s="72"/>
      <c r="L7" s="72"/>
      <c r="M7" s="72"/>
      <c r="N7" s="72"/>
      <c r="O7" s="72"/>
      <c r="P7" s="72"/>
      <c r="Q7" s="72"/>
    </row>
    <row r="8" spans="1:17" ht="15" customHeight="1">
      <c r="A8" s="9" t="s">
        <v>2</v>
      </c>
      <c r="B8" s="628" t="s">
        <v>1</v>
      </c>
      <c r="C8" s="629"/>
      <c r="D8" s="12"/>
      <c r="E8" s="12"/>
      <c r="F8" s="12"/>
      <c r="G8" s="12"/>
      <c r="H8" s="13" t="s">
        <v>104</v>
      </c>
      <c r="I8" s="72"/>
      <c r="J8" s="72"/>
      <c r="K8" s="72"/>
      <c r="L8" s="72"/>
      <c r="M8" s="72"/>
      <c r="N8" s="72"/>
      <c r="O8" s="72"/>
      <c r="P8" s="72"/>
      <c r="Q8" s="72"/>
    </row>
    <row r="9" spans="1:17" ht="92.25" customHeight="1">
      <c r="A9" s="269"/>
      <c r="B9" s="730" t="s">
        <v>117</v>
      </c>
      <c r="C9" s="730"/>
      <c r="D9" s="730"/>
      <c r="E9" s="730"/>
      <c r="F9" s="730"/>
      <c r="G9" s="730"/>
      <c r="H9" s="730"/>
      <c r="I9" s="72"/>
      <c r="J9" s="72"/>
      <c r="K9" s="72"/>
      <c r="L9" s="72"/>
      <c r="M9" s="72"/>
      <c r="N9" s="72"/>
      <c r="O9" s="72"/>
      <c r="P9" s="72"/>
      <c r="Q9" s="72"/>
    </row>
    <row r="10" spans="1:17" ht="15" customHeight="1">
      <c r="A10" s="9" t="s">
        <v>5</v>
      </c>
      <c r="B10" s="628" t="s">
        <v>105</v>
      </c>
      <c r="C10" s="629"/>
      <c r="D10" s="629"/>
      <c r="E10" s="629"/>
      <c r="F10" s="629"/>
      <c r="G10" s="629"/>
      <c r="H10" s="629"/>
      <c r="I10" s="72"/>
      <c r="J10" s="72"/>
      <c r="K10" s="72"/>
      <c r="L10" s="72"/>
      <c r="M10" s="72"/>
      <c r="N10" s="72"/>
      <c r="O10" s="72"/>
      <c r="P10" s="72"/>
      <c r="Q10" s="72"/>
    </row>
    <row r="11" spans="1:17" ht="15">
      <c r="A11" s="14"/>
      <c r="B11" s="653" t="s">
        <v>106</v>
      </c>
      <c r="C11" s="653"/>
      <c r="D11" s="653"/>
      <c r="E11" s="653"/>
      <c r="F11" s="653"/>
      <c r="G11" s="671"/>
      <c r="H11" s="341">
        <v>1.5</v>
      </c>
      <c r="I11" s="72"/>
      <c r="J11" s="72"/>
      <c r="K11" s="72"/>
      <c r="L11" s="72"/>
      <c r="M11" s="72"/>
      <c r="N11" s="72"/>
      <c r="O11" s="72"/>
      <c r="P11" s="72"/>
      <c r="Q11" s="72"/>
    </row>
    <row r="12" spans="1:17" ht="15">
      <c r="A12" s="87"/>
      <c r="B12" s="616" t="s">
        <v>107</v>
      </c>
      <c r="C12" s="623"/>
      <c r="D12" s="623"/>
      <c r="E12" s="623"/>
      <c r="F12" s="623"/>
      <c r="G12" s="623"/>
      <c r="H12" s="342">
        <v>0.1</v>
      </c>
      <c r="I12" s="72"/>
      <c r="J12" s="72"/>
      <c r="K12" s="72"/>
      <c r="L12" s="72"/>
      <c r="M12" s="72"/>
      <c r="N12" s="72"/>
      <c r="O12" s="72"/>
      <c r="P12" s="72"/>
      <c r="Q12" s="72"/>
    </row>
    <row r="13" spans="1:17" ht="15">
      <c r="A13" s="87"/>
      <c r="B13" s="611" t="s">
        <v>108</v>
      </c>
      <c r="C13" s="612"/>
      <c r="D13" s="612"/>
      <c r="E13" s="612"/>
      <c r="F13" s="612"/>
      <c r="G13" s="612"/>
      <c r="H13" s="343">
        <v>0</v>
      </c>
      <c r="I13" s="72"/>
      <c r="J13" s="72"/>
      <c r="K13" s="72"/>
      <c r="L13" s="72"/>
      <c r="M13" s="72"/>
      <c r="N13" s="72"/>
      <c r="O13" s="72"/>
      <c r="P13" s="72"/>
      <c r="Q13" s="72"/>
    </row>
    <row r="14" spans="1:17" ht="15">
      <c r="A14" s="87"/>
      <c r="B14" s="726" t="s">
        <v>109</v>
      </c>
      <c r="C14" s="727"/>
      <c r="D14" s="727"/>
      <c r="E14" s="727"/>
      <c r="F14" s="727"/>
      <c r="G14" s="727"/>
      <c r="H14" s="344">
        <v>1.1000000000000001</v>
      </c>
      <c r="I14" s="72"/>
      <c r="J14" s="72"/>
      <c r="K14" s="72"/>
      <c r="L14" s="72"/>
      <c r="M14" s="72"/>
      <c r="N14" s="72"/>
      <c r="O14" s="72"/>
      <c r="P14" s="72"/>
      <c r="Q14" s="72"/>
    </row>
    <row r="15" spans="1:17" ht="15">
      <c r="A15" s="87"/>
      <c r="B15" s="611" t="s">
        <v>110</v>
      </c>
      <c r="C15" s="612"/>
      <c r="D15" s="612"/>
      <c r="E15" s="612"/>
      <c r="F15" s="612"/>
      <c r="G15" s="612"/>
      <c r="H15" s="345" t="s">
        <v>111</v>
      </c>
      <c r="I15" s="72"/>
      <c r="J15" s="72"/>
      <c r="K15" s="72"/>
      <c r="L15" s="72"/>
      <c r="M15" s="72"/>
      <c r="N15" s="72"/>
      <c r="O15" s="72"/>
      <c r="P15" s="72"/>
      <c r="Q15" s="72"/>
    </row>
    <row r="16" spans="1:17" ht="15">
      <c r="A16" s="87"/>
      <c r="B16" s="726" t="s">
        <v>112</v>
      </c>
      <c r="C16" s="727"/>
      <c r="D16" s="727"/>
      <c r="E16" s="727"/>
      <c r="F16" s="727"/>
      <c r="G16" s="727"/>
      <c r="H16" s="346" t="s">
        <v>113</v>
      </c>
      <c r="I16" s="72"/>
      <c r="J16" s="72"/>
      <c r="K16" s="72"/>
      <c r="L16" s="72"/>
      <c r="M16" s="72"/>
      <c r="N16" s="72"/>
      <c r="O16" s="72"/>
      <c r="P16" s="72"/>
      <c r="Q16" s="72"/>
    </row>
    <row r="17" spans="1:17" ht="15">
      <c r="A17" s="87"/>
      <c r="B17" s="728" t="s">
        <v>114</v>
      </c>
      <c r="C17" s="729"/>
      <c r="D17" s="729"/>
      <c r="E17" s="729"/>
      <c r="F17" s="729"/>
      <c r="G17" s="729"/>
      <c r="H17" s="347">
        <f>2600+173*2138.4^0.61</f>
        <v>21195.178860246051</v>
      </c>
      <c r="I17" s="72"/>
      <c r="J17" s="72"/>
      <c r="K17" s="72"/>
      <c r="L17" s="72"/>
      <c r="M17" s="72"/>
      <c r="N17" s="72"/>
      <c r="O17" s="72"/>
      <c r="P17" s="72"/>
      <c r="Q17" s="72"/>
    </row>
    <row r="18" spans="1:17" ht="7.5" customHeight="1">
      <c r="A18" s="15"/>
      <c r="B18" s="16"/>
      <c r="C18" s="16"/>
      <c r="D18" s="17"/>
      <c r="E18" s="17"/>
      <c r="F18" s="17"/>
      <c r="G18" s="17"/>
      <c r="H18" s="84"/>
    </row>
    <row r="19" spans="1:17" ht="15" customHeight="1">
      <c r="A19" s="18" t="s">
        <v>6</v>
      </c>
      <c r="B19" s="672" t="s">
        <v>48</v>
      </c>
      <c r="C19" s="673"/>
      <c r="D19" s="673"/>
      <c r="E19" s="19"/>
      <c r="F19" s="20"/>
      <c r="G19" s="13"/>
      <c r="H19" s="13"/>
      <c r="I19" s="73"/>
    </row>
    <row r="20" spans="1:17" ht="14.25" customHeight="1">
      <c r="A20" s="14" t="s">
        <v>15</v>
      </c>
      <c r="B20" s="653" t="s">
        <v>116</v>
      </c>
      <c r="C20" s="653"/>
      <c r="D20" s="653"/>
      <c r="E20" s="653"/>
      <c r="F20" s="653"/>
      <c r="G20" s="653"/>
      <c r="H20" s="653"/>
      <c r="I20" s="73"/>
    </row>
    <row r="21" spans="1:17" ht="7.5" customHeight="1">
      <c r="A21" s="127"/>
      <c r="B21" s="127"/>
      <c r="C21" s="127"/>
      <c r="D21" s="127"/>
      <c r="E21" s="127"/>
      <c r="F21" s="127"/>
      <c r="G21" s="127"/>
      <c r="H21" s="127"/>
      <c r="I21" s="73"/>
      <c r="J21" s="74"/>
      <c r="K21" s="75"/>
      <c r="M21" s="76"/>
      <c r="N21" s="76"/>
    </row>
    <row r="22" spans="1:17" ht="15" customHeight="1">
      <c r="A22" s="9" t="s">
        <v>7</v>
      </c>
      <c r="B22" s="88" t="s">
        <v>53</v>
      </c>
      <c r="C22" s="89"/>
      <c r="D22" s="89"/>
      <c r="E22" s="89"/>
      <c r="F22" s="89"/>
      <c r="G22" s="89"/>
      <c r="H22" s="90"/>
      <c r="I22" s="73"/>
    </row>
    <row r="23" spans="1:17" ht="25.5" customHeight="1">
      <c r="A23" s="91"/>
      <c r="B23" s="653" t="s">
        <v>115</v>
      </c>
      <c r="C23" s="653"/>
      <c r="D23" s="653"/>
      <c r="E23" s="653"/>
      <c r="F23" s="653"/>
      <c r="G23" s="653"/>
      <c r="H23" s="653"/>
      <c r="I23" s="73"/>
    </row>
    <row r="24" spans="1:17" ht="15" customHeight="1">
      <c r="A24" s="9" t="s">
        <v>8</v>
      </c>
      <c r="B24" s="88" t="s">
        <v>56</v>
      </c>
      <c r="C24" s="89"/>
      <c r="D24" s="89"/>
      <c r="E24" s="89"/>
      <c r="F24" s="89"/>
      <c r="G24" s="89"/>
      <c r="H24" s="90"/>
      <c r="I24" s="333">
        <v>0</v>
      </c>
    </row>
    <row r="25" spans="1:17">
      <c r="A25" s="31"/>
      <c r="B25" s="615" t="s">
        <v>57</v>
      </c>
      <c r="C25" s="615"/>
      <c r="D25" s="616"/>
      <c r="E25" s="665" t="s">
        <v>58</v>
      </c>
      <c r="F25" s="32" t="s">
        <v>59</v>
      </c>
      <c r="G25" s="334">
        <v>0.01</v>
      </c>
      <c r="H25" s="276">
        <f t="shared" ref="H25:H32" si="0">$I$24*G25</f>
        <v>0</v>
      </c>
      <c r="I25" s="73"/>
    </row>
    <row r="26" spans="1:17">
      <c r="A26" s="31"/>
      <c r="B26" s="609" t="s">
        <v>60</v>
      </c>
      <c r="C26" s="609"/>
      <c r="D26" s="610"/>
      <c r="E26" s="626"/>
      <c r="F26" s="34" t="s">
        <v>61</v>
      </c>
      <c r="G26" s="335">
        <v>0.15</v>
      </c>
      <c r="H26" s="276">
        <f t="shared" si="0"/>
        <v>0</v>
      </c>
      <c r="I26" s="73"/>
    </row>
    <row r="27" spans="1:17">
      <c r="A27" s="31"/>
      <c r="B27" s="668" t="s">
        <v>62</v>
      </c>
      <c r="C27" s="668"/>
      <c r="D27" s="669"/>
      <c r="E27" s="626"/>
      <c r="F27" s="35" t="s">
        <v>63</v>
      </c>
      <c r="G27" s="336">
        <v>0.19</v>
      </c>
      <c r="H27" s="278">
        <f t="shared" si="0"/>
        <v>0</v>
      </c>
      <c r="I27" s="73"/>
    </row>
    <row r="28" spans="1:17">
      <c r="A28" s="31"/>
      <c r="B28" s="611" t="s">
        <v>64</v>
      </c>
      <c r="C28" s="611"/>
      <c r="D28" s="612"/>
      <c r="E28" s="667"/>
      <c r="F28" s="36" t="s">
        <v>65</v>
      </c>
      <c r="G28" s="337">
        <v>0.15</v>
      </c>
      <c r="H28" s="282">
        <f t="shared" si="0"/>
        <v>0</v>
      </c>
      <c r="I28" s="73"/>
    </row>
    <row r="29" spans="1:17">
      <c r="A29" s="31"/>
      <c r="B29" s="653" t="s">
        <v>66</v>
      </c>
      <c r="C29" s="653"/>
      <c r="D29" s="671"/>
      <c r="E29" s="340" t="s">
        <v>67</v>
      </c>
      <c r="F29" s="92" t="s">
        <v>68</v>
      </c>
      <c r="G29" s="338">
        <v>0.18</v>
      </c>
      <c r="H29" s="339">
        <f t="shared" si="0"/>
        <v>0</v>
      </c>
      <c r="I29" s="73"/>
    </row>
    <row r="30" spans="1:17">
      <c r="A30" s="38"/>
      <c r="B30" s="720" t="s">
        <v>69</v>
      </c>
      <c r="C30" s="720"/>
      <c r="D30" s="721"/>
      <c r="E30" s="722"/>
      <c r="F30" s="93" t="s">
        <v>70</v>
      </c>
      <c r="G30" s="94">
        <v>0</v>
      </c>
      <c r="H30" s="95">
        <f t="shared" si="0"/>
        <v>0</v>
      </c>
      <c r="I30" s="73"/>
    </row>
    <row r="31" spans="1:17">
      <c r="A31" s="31"/>
      <c r="B31" s="724" t="s">
        <v>98</v>
      </c>
      <c r="C31" s="724"/>
      <c r="D31" s="725"/>
      <c r="E31" s="723"/>
      <c r="F31" s="96" t="s">
        <v>99</v>
      </c>
      <c r="G31" s="97">
        <v>0</v>
      </c>
      <c r="H31" s="98">
        <f t="shared" si="0"/>
        <v>0</v>
      </c>
      <c r="I31" s="73"/>
    </row>
    <row r="32" spans="1:17" ht="15" thickBot="1">
      <c r="A32" s="31"/>
      <c r="B32" s="653" t="s">
        <v>100</v>
      </c>
      <c r="C32" s="653"/>
      <c r="D32" s="671"/>
      <c r="E32" s="340" t="s">
        <v>101</v>
      </c>
      <c r="F32" s="92" t="s">
        <v>76</v>
      </c>
      <c r="G32" s="338">
        <v>0.32</v>
      </c>
      <c r="H32" s="339">
        <f t="shared" si="0"/>
        <v>0</v>
      </c>
      <c r="I32" s="73"/>
    </row>
    <row r="33" spans="1:9" ht="15" thickTop="1">
      <c r="A33" s="38"/>
      <c r="B33" s="613" t="s">
        <v>71</v>
      </c>
      <c r="C33" s="613"/>
      <c r="D33" s="614"/>
      <c r="E33" s="614"/>
      <c r="F33" s="614"/>
      <c r="G33" s="39">
        <f>SUM(G25:G32)</f>
        <v>1</v>
      </c>
      <c r="H33" s="40">
        <f>SUM(H25:H32)</f>
        <v>0</v>
      </c>
      <c r="I33" s="73"/>
    </row>
    <row r="34" spans="1:9" ht="7.5" customHeight="1">
      <c r="A34" s="38"/>
      <c r="B34" s="31"/>
      <c r="C34" s="31"/>
      <c r="D34" s="31"/>
      <c r="E34" s="31"/>
      <c r="F34" s="41"/>
      <c r="G34" s="41"/>
      <c r="H34" s="42"/>
      <c r="I34" s="73"/>
    </row>
    <row r="35" spans="1:9" ht="25.35" customHeight="1">
      <c r="A35" s="38"/>
      <c r="B35" s="615" t="s">
        <v>72</v>
      </c>
      <c r="C35" s="615"/>
      <c r="D35" s="615"/>
      <c r="E35" s="615"/>
      <c r="F35" s="616"/>
      <c r="G35" s="43"/>
      <c r="H35" s="44">
        <f>H33*G35</f>
        <v>0</v>
      </c>
      <c r="I35" s="73"/>
    </row>
    <row r="36" spans="1:9" ht="25.35" customHeight="1" thickBot="1">
      <c r="A36" s="38"/>
      <c r="B36" s="645" t="s">
        <v>73</v>
      </c>
      <c r="C36" s="645"/>
      <c r="D36" s="645"/>
      <c r="E36" s="645"/>
      <c r="F36" s="646"/>
      <c r="G36" s="45"/>
      <c r="H36" s="46">
        <f>H33*G36</f>
        <v>0</v>
      </c>
      <c r="I36" s="73"/>
    </row>
    <row r="37" spans="1:9" ht="15" thickTop="1">
      <c r="A37" s="38"/>
      <c r="B37" s="620" t="s">
        <v>74</v>
      </c>
      <c r="C37" s="620"/>
      <c r="D37" s="620"/>
      <c r="E37" s="620"/>
      <c r="F37" s="620"/>
      <c r="G37" s="613"/>
      <c r="H37" s="40">
        <f>(H33+H36)-H35</f>
        <v>0</v>
      </c>
      <c r="I37" s="73"/>
    </row>
    <row r="38" spans="1:9" ht="7.5" customHeight="1">
      <c r="A38" s="59"/>
      <c r="B38" s="31"/>
      <c r="C38" s="31"/>
      <c r="D38" s="31"/>
      <c r="E38" s="31"/>
      <c r="F38" s="41"/>
      <c r="G38" s="41"/>
      <c r="H38" s="42"/>
      <c r="I38" s="73"/>
    </row>
    <row r="39" spans="1:9" ht="15" customHeight="1">
      <c r="A39" s="9" t="s">
        <v>9</v>
      </c>
      <c r="B39" s="88" t="s">
        <v>75</v>
      </c>
      <c r="C39" s="89"/>
      <c r="D39" s="89"/>
      <c r="E39" s="89"/>
      <c r="F39" s="89"/>
      <c r="G39" s="89"/>
      <c r="H39" s="90"/>
      <c r="I39" s="73"/>
    </row>
    <row r="40" spans="1:9" ht="25.35" customHeight="1">
      <c r="A40" s="348" t="s">
        <v>18</v>
      </c>
      <c r="B40" s="638" t="s">
        <v>274</v>
      </c>
      <c r="C40" s="638"/>
      <c r="D40" s="638"/>
      <c r="E40" s="638"/>
      <c r="F40" s="638"/>
      <c r="G40" s="349" t="s">
        <v>273</v>
      </c>
      <c r="H40" s="99"/>
      <c r="I40" s="73"/>
    </row>
    <row r="41" spans="1:9" ht="25.35" customHeight="1" thickBot="1">
      <c r="A41" s="348" t="s">
        <v>22</v>
      </c>
      <c r="B41" s="717" t="s">
        <v>274</v>
      </c>
      <c r="C41" s="717"/>
      <c r="D41" s="717"/>
      <c r="E41" s="717"/>
      <c r="F41" s="718"/>
      <c r="G41" s="350" t="s">
        <v>273</v>
      </c>
      <c r="H41" s="100"/>
      <c r="I41" s="73"/>
    </row>
    <row r="42" spans="1:9" ht="15" thickTop="1">
      <c r="A42" s="38"/>
      <c r="B42" s="620" t="s">
        <v>282</v>
      </c>
      <c r="C42" s="620"/>
      <c r="D42" s="620"/>
      <c r="E42" s="620"/>
      <c r="F42" s="620"/>
      <c r="G42" s="613"/>
      <c r="H42" s="40">
        <f>SUM(H40:H41)</f>
        <v>0</v>
      </c>
      <c r="I42" s="73"/>
    </row>
    <row r="43" spans="1:9" ht="7.5" customHeight="1">
      <c r="A43" s="59"/>
      <c r="B43" s="31"/>
      <c r="C43" s="31"/>
      <c r="D43" s="31"/>
      <c r="E43" s="31"/>
      <c r="F43" s="41"/>
      <c r="G43" s="41"/>
      <c r="H43" s="42"/>
      <c r="I43" s="73"/>
    </row>
    <row r="44" spans="1:9" ht="15" customHeight="1">
      <c r="A44" s="47" t="s">
        <v>10</v>
      </c>
      <c r="B44" s="621" t="s">
        <v>43</v>
      </c>
      <c r="C44" s="622"/>
      <c r="D44" s="622"/>
      <c r="E44" s="622"/>
      <c r="F44" s="622"/>
      <c r="G44" s="622"/>
      <c r="H44" s="622"/>
      <c r="I44" s="73"/>
    </row>
    <row r="45" spans="1:9" ht="30" customHeight="1">
      <c r="A45" s="52"/>
      <c r="B45" s="632" t="s">
        <v>44</v>
      </c>
      <c r="C45" s="632"/>
      <c r="D45" s="632"/>
      <c r="E45" s="632"/>
      <c r="F45" s="632"/>
      <c r="G45" s="632"/>
      <c r="H45" s="632"/>
      <c r="I45" s="73"/>
    </row>
    <row r="46" spans="1:9" ht="25.35" customHeight="1" thickBot="1">
      <c r="A46" s="48" t="s">
        <v>17</v>
      </c>
      <c r="B46" s="633" t="s">
        <v>294</v>
      </c>
      <c r="C46" s="633"/>
      <c r="D46" s="633"/>
      <c r="E46" s="633"/>
      <c r="F46" s="633"/>
      <c r="G46" s="719"/>
      <c r="H46" s="53"/>
      <c r="I46" s="73"/>
    </row>
    <row r="47" spans="1:9" ht="15" thickTop="1">
      <c r="A47" s="51"/>
      <c r="B47" s="620" t="s">
        <v>78</v>
      </c>
      <c r="C47" s="620"/>
      <c r="D47" s="620"/>
      <c r="E47" s="620"/>
      <c r="F47" s="620"/>
      <c r="G47" s="613"/>
      <c r="H47" s="40">
        <f>(H50+H51)*H46</f>
        <v>0</v>
      </c>
      <c r="I47" s="73"/>
    </row>
    <row r="48" spans="1:9" ht="7.35" customHeight="1">
      <c r="A48" s="51"/>
      <c r="B48" s="31"/>
      <c r="C48" s="31"/>
      <c r="D48" s="31"/>
      <c r="E48" s="31"/>
      <c r="F48" s="31"/>
      <c r="G48" s="31"/>
      <c r="H48" s="31"/>
      <c r="I48" s="73"/>
    </row>
    <row r="49" spans="1:9" ht="15" customHeight="1">
      <c r="A49" s="47" t="s">
        <v>36</v>
      </c>
      <c r="B49" s="621" t="s">
        <v>11</v>
      </c>
      <c r="C49" s="622"/>
      <c r="D49" s="622"/>
      <c r="E49" s="622"/>
      <c r="F49" s="622"/>
      <c r="G49" s="622"/>
      <c r="H49" s="622"/>
      <c r="I49" s="73"/>
    </row>
    <row r="50" spans="1:9" ht="14.25" customHeight="1">
      <c r="A50" s="57" t="s">
        <v>37</v>
      </c>
      <c r="B50" s="653" t="s">
        <v>56</v>
      </c>
      <c r="C50" s="653"/>
      <c r="D50" s="653"/>
      <c r="E50" s="671"/>
      <c r="F50" s="715" t="s">
        <v>30</v>
      </c>
      <c r="G50" s="716"/>
      <c r="H50" s="101">
        <f>H37</f>
        <v>0</v>
      </c>
      <c r="I50" s="73"/>
    </row>
    <row r="51" spans="1:9" ht="15" customHeight="1">
      <c r="A51" s="315" t="s">
        <v>79</v>
      </c>
      <c r="B51" s="708" t="s">
        <v>75</v>
      </c>
      <c r="C51" s="708"/>
      <c r="D51" s="708"/>
      <c r="E51" s="709"/>
      <c r="F51" s="710" t="s">
        <v>16</v>
      </c>
      <c r="G51" s="711"/>
      <c r="H51" s="339">
        <f>H42</f>
        <v>0</v>
      </c>
      <c r="I51" s="73"/>
    </row>
    <row r="52" spans="1:9" ht="16.5" customHeight="1" thickBot="1">
      <c r="A52" s="57" t="s">
        <v>79</v>
      </c>
      <c r="B52" s="633" t="s">
        <v>43</v>
      </c>
      <c r="C52" s="633"/>
      <c r="D52" s="633"/>
      <c r="E52" s="712"/>
      <c r="F52" s="713" t="s">
        <v>40</v>
      </c>
      <c r="G52" s="714"/>
      <c r="H52" s="102">
        <f>H47</f>
        <v>0</v>
      </c>
      <c r="I52" s="73"/>
    </row>
    <row r="53" spans="1:9" ht="15" thickTop="1">
      <c r="A53" s="59"/>
      <c r="B53" s="620" t="s">
        <v>12</v>
      </c>
      <c r="C53" s="620"/>
      <c r="D53" s="620"/>
      <c r="E53" s="620"/>
      <c r="F53" s="620"/>
      <c r="G53" s="613"/>
      <c r="H53" s="40">
        <f>SUM(H50:H52)</f>
        <v>0</v>
      </c>
      <c r="I53" s="73"/>
    </row>
    <row r="54" spans="1:9" ht="7.35" customHeight="1">
      <c r="A54" s="51"/>
      <c r="B54" s="31"/>
      <c r="C54" s="31"/>
      <c r="D54" s="31"/>
      <c r="E54" s="31"/>
      <c r="F54" s="31"/>
      <c r="G54" s="31"/>
      <c r="H54" s="31"/>
      <c r="I54" s="73"/>
    </row>
    <row r="55" spans="1:9" ht="15" customHeight="1">
      <c r="A55" s="47" t="s">
        <v>38</v>
      </c>
      <c r="B55" s="621" t="s">
        <v>81</v>
      </c>
      <c r="C55" s="622"/>
      <c r="D55" s="622"/>
      <c r="E55" s="622"/>
      <c r="F55" s="622"/>
      <c r="G55" s="622"/>
      <c r="H55" s="622"/>
      <c r="I55" s="73"/>
    </row>
    <row r="56" spans="1:9" ht="25.15" customHeight="1">
      <c r="A56" s="60" t="s">
        <v>39</v>
      </c>
      <c r="B56" s="615" t="s">
        <v>82</v>
      </c>
      <c r="C56" s="615"/>
      <c r="D56" s="615"/>
      <c r="E56" s="615"/>
      <c r="F56" s="615"/>
      <c r="G56" s="616"/>
      <c r="H56" s="61" t="s">
        <v>83</v>
      </c>
      <c r="I56" s="73"/>
    </row>
    <row r="57" spans="1:9" ht="25.15" customHeight="1">
      <c r="A57" s="57" t="s">
        <v>84</v>
      </c>
      <c r="B57" s="617" t="s">
        <v>85</v>
      </c>
      <c r="C57" s="617"/>
      <c r="D57" s="617"/>
      <c r="E57" s="617"/>
      <c r="F57" s="617"/>
      <c r="G57" s="609"/>
      <c r="H57" s="62" t="s">
        <v>83</v>
      </c>
      <c r="I57" s="73"/>
    </row>
    <row r="58" spans="1:9" ht="25.15" customHeight="1">
      <c r="A58" s="57" t="s">
        <v>86</v>
      </c>
      <c r="B58" s="617" t="s">
        <v>87</v>
      </c>
      <c r="C58" s="617"/>
      <c r="D58" s="617"/>
      <c r="E58" s="617"/>
      <c r="F58" s="617"/>
      <c r="G58" s="609"/>
      <c r="H58" s="62" t="s">
        <v>83</v>
      </c>
      <c r="I58" s="73"/>
    </row>
    <row r="59" spans="1:9" ht="25.15" customHeight="1">
      <c r="A59" s="57" t="s">
        <v>88</v>
      </c>
      <c r="B59" s="617" t="s">
        <v>89</v>
      </c>
      <c r="C59" s="617"/>
      <c r="D59" s="617"/>
      <c r="E59" s="617"/>
      <c r="F59" s="617"/>
      <c r="G59" s="609"/>
      <c r="H59" s="63" t="s">
        <v>83</v>
      </c>
      <c r="I59" s="73"/>
    </row>
    <row r="60" spans="1:9" ht="25.35" customHeight="1">
      <c r="A60" s="57" t="s">
        <v>90</v>
      </c>
      <c r="B60" s="627" t="s">
        <v>91</v>
      </c>
      <c r="C60" s="627"/>
      <c r="D60" s="627"/>
      <c r="E60" s="627"/>
      <c r="F60" s="627"/>
      <c r="G60" s="611"/>
      <c r="H60" s="64" t="s">
        <v>83</v>
      </c>
      <c r="I60" s="73"/>
    </row>
    <row r="61" spans="1:9" ht="7.35" customHeight="1">
      <c r="A61" s="51"/>
      <c r="B61" s="31"/>
      <c r="C61" s="31"/>
      <c r="D61" s="31"/>
      <c r="E61" s="31"/>
      <c r="F61" s="31"/>
      <c r="G61" s="31"/>
      <c r="H61" s="31"/>
      <c r="I61" s="73"/>
    </row>
    <row r="62" spans="1:9" ht="15" customHeight="1">
      <c r="A62" s="65" t="s">
        <v>41</v>
      </c>
      <c r="B62" s="621" t="s">
        <v>25</v>
      </c>
      <c r="C62" s="622"/>
      <c r="D62" s="622"/>
      <c r="E62" s="622"/>
      <c r="F62" s="622"/>
      <c r="G62" s="622"/>
      <c r="H62" s="622"/>
      <c r="I62" s="73"/>
    </row>
    <row r="63" spans="1:9" ht="30" customHeight="1">
      <c r="A63" s="66"/>
      <c r="B63" s="660"/>
      <c r="C63" s="660"/>
      <c r="D63" s="660"/>
      <c r="E63" s="660"/>
      <c r="F63" s="660"/>
      <c r="G63" s="660"/>
      <c r="H63" s="31"/>
      <c r="I63" s="73"/>
    </row>
    <row r="64" spans="1:9">
      <c r="A64" s="51"/>
      <c r="B64" s="631" t="s">
        <v>31</v>
      </c>
      <c r="C64" s="631"/>
      <c r="D64" s="631"/>
      <c r="E64" s="631"/>
      <c r="F64" s="631"/>
      <c r="G64" s="631"/>
      <c r="H64" s="31"/>
      <c r="I64" s="73"/>
    </row>
    <row r="65" spans="1:8" ht="7.5" customHeight="1">
      <c r="A65" s="82"/>
      <c r="B65" s="83"/>
      <c r="C65" s="83"/>
      <c r="D65" s="83"/>
      <c r="E65" s="83"/>
      <c r="F65" s="84"/>
      <c r="G65" s="84"/>
      <c r="H65" s="84"/>
    </row>
    <row r="66" spans="1:8">
      <c r="A66" s="85"/>
      <c r="B66" s="86"/>
      <c r="C66" s="86"/>
      <c r="D66" s="86"/>
      <c r="E66" s="86"/>
      <c r="F66" s="84"/>
      <c r="G66" s="84"/>
      <c r="H66" s="84"/>
    </row>
    <row r="67" spans="1:8">
      <c r="A67" s="84"/>
      <c r="B67" s="84"/>
      <c r="C67" s="84"/>
      <c r="D67" s="84"/>
      <c r="E67" s="84"/>
      <c r="F67" s="84"/>
      <c r="G67" s="84"/>
      <c r="H67" s="84"/>
    </row>
    <row r="68" spans="1:8">
      <c r="A68" s="84"/>
      <c r="B68" s="84"/>
      <c r="C68" s="84"/>
      <c r="D68" s="84"/>
      <c r="E68" s="84"/>
      <c r="F68" s="84"/>
      <c r="G68" s="84"/>
      <c r="H68" s="84"/>
    </row>
    <row r="69" spans="1:8">
      <c r="A69" s="84"/>
      <c r="B69" s="84"/>
      <c r="C69" s="84"/>
      <c r="D69" s="84"/>
      <c r="E69" s="84"/>
      <c r="F69" s="84"/>
      <c r="G69" s="84"/>
      <c r="H69" s="84"/>
    </row>
    <row r="70" spans="1:8">
      <c r="A70" s="84"/>
      <c r="B70" s="84"/>
      <c r="C70" s="84"/>
      <c r="D70" s="84"/>
      <c r="E70" s="84"/>
      <c r="F70" s="84"/>
      <c r="G70" s="84"/>
      <c r="H70" s="84"/>
    </row>
    <row r="71" spans="1:8">
      <c r="A71" s="84"/>
      <c r="B71" s="84"/>
      <c r="C71" s="84"/>
      <c r="D71" s="84"/>
      <c r="E71" s="84"/>
      <c r="F71" s="84"/>
      <c r="G71" s="84"/>
      <c r="H71" s="84"/>
    </row>
    <row r="72" spans="1:8">
      <c r="A72" s="84"/>
      <c r="B72" s="84"/>
      <c r="C72" s="84"/>
      <c r="D72" s="84"/>
      <c r="E72" s="84"/>
      <c r="F72" s="84"/>
      <c r="G72" s="84"/>
      <c r="H72" s="84"/>
    </row>
    <row r="73" spans="1:8">
      <c r="A73" s="84"/>
      <c r="B73" s="84"/>
      <c r="C73" s="84"/>
      <c r="D73" s="84"/>
      <c r="E73" s="84"/>
      <c r="F73" s="84"/>
      <c r="G73" s="84"/>
      <c r="H73" s="84"/>
    </row>
    <row r="74" spans="1:8">
      <c r="A74" s="84"/>
      <c r="B74" s="84"/>
      <c r="C74" s="84"/>
      <c r="D74" s="84"/>
      <c r="E74" s="84"/>
      <c r="F74" s="84"/>
      <c r="G74" s="84"/>
      <c r="H74" s="84"/>
    </row>
    <row r="75" spans="1:8">
      <c r="A75" s="84"/>
      <c r="B75" s="84"/>
      <c r="C75" s="84"/>
      <c r="D75" s="84"/>
      <c r="E75" s="84"/>
      <c r="F75" s="84"/>
      <c r="G75" s="84"/>
      <c r="H75" s="84"/>
    </row>
    <row r="76" spans="1:8">
      <c r="A76" s="84"/>
      <c r="B76" s="84"/>
      <c r="C76" s="84"/>
      <c r="D76" s="84"/>
      <c r="E76" s="84"/>
      <c r="F76" s="84"/>
      <c r="G76" s="84"/>
      <c r="H76" s="84"/>
    </row>
  </sheetData>
  <mergeCells count="57">
    <mergeCell ref="B14:G14"/>
    <mergeCell ref="A1:H1"/>
    <mergeCell ref="I1:O5"/>
    <mergeCell ref="A5:H5"/>
    <mergeCell ref="B6:H6"/>
    <mergeCell ref="B7:G7"/>
    <mergeCell ref="B8:C8"/>
    <mergeCell ref="B9:H9"/>
    <mergeCell ref="B10:H10"/>
    <mergeCell ref="B11:G11"/>
    <mergeCell ref="B12:G12"/>
    <mergeCell ref="B13:G13"/>
    <mergeCell ref="B29:D29"/>
    <mergeCell ref="B15:G15"/>
    <mergeCell ref="B16:G16"/>
    <mergeCell ref="B17:G17"/>
    <mergeCell ref="B19:D19"/>
    <mergeCell ref="B20:H20"/>
    <mergeCell ref="B23:H23"/>
    <mergeCell ref="B25:D25"/>
    <mergeCell ref="E25:E28"/>
    <mergeCell ref="B26:D26"/>
    <mergeCell ref="B27:D27"/>
    <mergeCell ref="B28:D28"/>
    <mergeCell ref="B30:D30"/>
    <mergeCell ref="E30:E31"/>
    <mergeCell ref="B31:D31"/>
    <mergeCell ref="B32:D32"/>
    <mergeCell ref="B33:F33"/>
    <mergeCell ref="F50:G50"/>
    <mergeCell ref="B35:F35"/>
    <mergeCell ref="B36:F36"/>
    <mergeCell ref="B37:G37"/>
    <mergeCell ref="B40:F40"/>
    <mergeCell ref="B41:F41"/>
    <mergeCell ref="B42:G42"/>
    <mergeCell ref="B44:H44"/>
    <mergeCell ref="B45:H45"/>
    <mergeCell ref="B46:G46"/>
    <mergeCell ref="B47:G47"/>
    <mergeCell ref="B49:H49"/>
    <mergeCell ref="B63:G63"/>
    <mergeCell ref="B64:G64"/>
    <mergeCell ref="A3:B3"/>
    <mergeCell ref="B56:G56"/>
    <mergeCell ref="B57:G57"/>
    <mergeCell ref="B58:G58"/>
    <mergeCell ref="B59:G59"/>
    <mergeCell ref="B60:G60"/>
    <mergeCell ref="B62:H62"/>
    <mergeCell ref="B51:E51"/>
    <mergeCell ref="F51:G51"/>
    <mergeCell ref="B52:E52"/>
    <mergeCell ref="F52:G52"/>
    <mergeCell ref="B53:G53"/>
    <mergeCell ref="B55:H55"/>
    <mergeCell ref="B50:E50"/>
  </mergeCells>
  <phoneticPr fontId="45" type="noConversion"/>
  <pageMargins left="0.70866141732283472" right="0.70866141732283472" top="0.78740157480314965" bottom="0.78740157480314965" header="0.31496062992125984" footer="0.31496062992125984"/>
  <pageSetup paperSize="9" fitToHeight="0" orientation="portrait" r:id="rId1"/>
  <headerFooter differentFirst="1">
    <oddFooter>&amp;R&amp;"Arial,Standard"&amp;5Seite &amp;P/&amp;N</oddFooter>
    <firstFooter xml:space="preserve">&amp;C
</firstFooter>
  </headerFooter>
  <rowBreaks count="1" manualBreakCount="1">
    <brk id="38" max="7"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pageSetUpPr fitToPage="1"/>
  </sheetPr>
  <dimension ref="A1:I99"/>
  <sheetViews>
    <sheetView showWhiteSpace="0" view="pageBreakPreview" zoomScale="145" zoomScaleNormal="110" zoomScaleSheetLayoutView="145" workbookViewId="0">
      <selection activeCell="A2" sqref="A2"/>
    </sheetView>
  </sheetViews>
  <sheetFormatPr baseColWidth="10" defaultColWidth="10.5703125" defaultRowHeight="12"/>
  <cols>
    <col min="1" max="1" width="5.140625" style="78" customWidth="1"/>
    <col min="2" max="2" width="58.28515625" style="31" customWidth="1"/>
    <col min="3" max="3" width="8.140625" style="31" bestFit="1" customWidth="1"/>
    <col min="4" max="4" width="13.7109375" style="31" bestFit="1" customWidth="1"/>
    <col min="5" max="5" width="20.7109375" style="31" customWidth="1"/>
    <col min="6" max="16384" width="10.5703125" style="31"/>
  </cols>
  <sheetData>
    <row r="1" spans="1:9">
      <c r="A1" s="756" t="s">
        <v>318</v>
      </c>
      <c r="B1" s="756"/>
      <c r="C1" s="756"/>
      <c r="D1" s="756"/>
      <c r="E1" s="756"/>
      <c r="F1" s="757"/>
      <c r="G1" s="757"/>
    </row>
    <row r="2" spans="1:9" ht="14.25">
      <c r="A2" s="4" t="s">
        <v>93</v>
      </c>
      <c r="B2" s="3"/>
      <c r="C2" s="4"/>
      <c r="D2" s="122"/>
      <c r="E2" s="5"/>
      <c r="F2" s="757"/>
      <c r="G2" s="757"/>
    </row>
    <row r="3" spans="1:9">
      <c r="A3" s="603">
        <f ca="1">TODAY()</f>
        <v>45845</v>
      </c>
      <c r="B3" s="603"/>
      <c r="C3" s="123"/>
      <c r="F3" s="757"/>
      <c r="G3" s="757"/>
    </row>
    <row r="4" spans="1:9">
      <c r="A4" s="31"/>
      <c r="F4" s="757"/>
      <c r="G4" s="757"/>
    </row>
    <row r="5" spans="1:9">
      <c r="A5" s="658" t="s">
        <v>0</v>
      </c>
      <c r="B5" s="658"/>
      <c r="C5" s="658"/>
      <c r="D5" s="658"/>
      <c r="E5" s="658"/>
      <c r="F5" s="757"/>
      <c r="G5" s="757"/>
    </row>
    <row r="6" spans="1:9" ht="15" customHeight="1">
      <c r="A6" s="9" t="s">
        <v>3</v>
      </c>
      <c r="B6" s="628" t="s">
        <v>4</v>
      </c>
      <c r="C6" s="629"/>
      <c r="D6" s="629"/>
      <c r="E6" s="629"/>
    </row>
    <row r="7" spans="1:9" ht="30" customHeight="1">
      <c r="A7" s="10"/>
      <c r="B7" s="755"/>
      <c r="C7" s="755"/>
      <c r="D7" s="755"/>
      <c r="E7" s="10"/>
      <c r="F7" s="124"/>
      <c r="G7" s="124"/>
      <c r="H7" s="124"/>
      <c r="I7" s="124"/>
    </row>
    <row r="8" spans="1:9" ht="15" customHeight="1">
      <c r="A8" s="9" t="s">
        <v>2</v>
      </c>
      <c r="B8" s="125" t="s">
        <v>1</v>
      </c>
      <c r="C8" s="126"/>
      <c r="D8" s="754" t="s">
        <v>160</v>
      </c>
      <c r="E8" s="754"/>
      <c r="F8" s="124"/>
      <c r="G8" s="124"/>
      <c r="H8" s="124"/>
      <c r="I8" s="124"/>
    </row>
    <row r="9" spans="1:9" ht="7.5" customHeight="1">
      <c r="A9" s="127"/>
      <c r="B9" s="127"/>
      <c r="C9" s="127"/>
      <c r="D9" s="127"/>
      <c r="E9" s="127"/>
      <c r="F9" s="128"/>
    </row>
    <row r="10" spans="1:9" ht="15" customHeight="1">
      <c r="A10" s="9" t="s">
        <v>5</v>
      </c>
      <c r="B10" s="628" t="s">
        <v>48</v>
      </c>
      <c r="C10" s="629"/>
      <c r="D10" s="629"/>
      <c r="E10" s="629"/>
    </row>
    <row r="11" spans="1:9" ht="20.100000000000001" customHeight="1">
      <c r="A11" s="105" t="s">
        <v>13</v>
      </c>
      <c r="B11" s="652" t="s">
        <v>161</v>
      </c>
      <c r="C11" s="653"/>
      <c r="D11" s="653"/>
      <c r="E11" s="653"/>
    </row>
    <row r="12" spans="1:9" ht="7.5" customHeight="1">
      <c r="A12" s="127"/>
      <c r="B12" s="127"/>
      <c r="C12" s="127"/>
      <c r="D12" s="127"/>
      <c r="E12" s="127"/>
      <c r="F12" s="128"/>
    </row>
    <row r="13" spans="1:9" ht="15" customHeight="1">
      <c r="A13" s="9" t="s">
        <v>6</v>
      </c>
      <c r="B13" s="628" t="s">
        <v>53</v>
      </c>
      <c r="C13" s="629"/>
      <c r="D13" s="629"/>
      <c r="E13" s="629"/>
    </row>
    <row r="14" spans="1:9" ht="15" customHeight="1">
      <c r="A14" s="28" t="s">
        <v>15</v>
      </c>
      <c r="B14" s="125" t="s">
        <v>162</v>
      </c>
      <c r="C14" s="129"/>
      <c r="D14" s="130" t="s">
        <v>163</v>
      </c>
      <c r="E14" s="131" t="s">
        <v>20</v>
      </c>
    </row>
    <row r="15" spans="1:9" ht="15" customHeight="1">
      <c r="A15" s="132" t="s">
        <v>164</v>
      </c>
      <c r="B15" s="743" t="s">
        <v>165</v>
      </c>
      <c r="C15" s="743"/>
      <c r="D15" s="743"/>
      <c r="E15" s="743"/>
    </row>
    <row r="16" spans="1:9" ht="30" customHeight="1">
      <c r="A16" s="363" t="s">
        <v>166</v>
      </c>
      <c r="B16" s="638" t="s">
        <v>167</v>
      </c>
      <c r="C16" s="639"/>
      <c r="D16" s="364" t="s">
        <v>168</v>
      </c>
      <c r="E16" s="1">
        <v>0</v>
      </c>
    </row>
    <row r="17" spans="1:5" ht="39.950000000000003" customHeight="1">
      <c r="A17" s="365" t="s">
        <v>169</v>
      </c>
      <c r="B17" s="636" t="s">
        <v>170</v>
      </c>
      <c r="C17" s="637"/>
      <c r="D17" s="366" t="s">
        <v>168</v>
      </c>
      <c r="E17" s="2">
        <v>0</v>
      </c>
    </row>
    <row r="18" spans="1:5" ht="30" customHeight="1">
      <c r="A18" s="365" t="s">
        <v>171</v>
      </c>
      <c r="B18" s="636" t="s">
        <v>172</v>
      </c>
      <c r="C18" s="637"/>
      <c r="D18" s="366" t="s">
        <v>168</v>
      </c>
      <c r="E18" s="2">
        <v>0</v>
      </c>
    </row>
    <row r="19" spans="1:5" ht="30" customHeight="1">
      <c r="A19" s="365" t="s">
        <v>173</v>
      </c>
      <c r="B19" s="636" t="s">
        <v>174</v>
      </c>
      <c r="C19" s="637"/>
      <c r="D19" s="366" t="s">
        <v>168</v>
      </c>
      <c r="E19" s="2">
        <v>0</v>
      </c>
    </row>
    <row r="20" spans="1:5" ht="30" customHeight="1">
      <c r="A20" s="365" t="s">
        <v>175</v>
      </c>
      <c r="B20" s="636" t="s">
        <v>176</v>
      </c>
      <c r="C20" s="637"/>
      <c r="D20" s="366" t="s">
        <v>168</v>
      </c>
      <c r="E20" s="2">
        <v>0</v>
      </c>
    </row>
    <row r="21" spans="1:5" ht="30" customHeight="1">
      <c r="A21" s="365" t="s">
        <v>177</v>
      </c>
      <c r="B21" s="636" t="s">
        <v>178</v>
      </c>
      <c r="C21" s="637"/>
      <c r="D21" s="366" t="s">
        <v>168</v>
      </c>
      <c r="E21" s="2">
        <v>0</v>
      </c>
    </row>
    <row r="22" spans="1:5" ht="50.1" customHeight="1">
      <c r="A22" s="365" t="s">
        <v>179</v>
      </c>
      <c r="B22" s="636" t="s">
        <v>180</v>
      </c>
      <c r="C22" s="637"/>
      <c r="D22" s="366" t="s">
        <v>168</v>
      </c>
      <c r="E22" s="2">
        <v>0</v>
      </c>
    </row>
    <row r="23" spans="1:5" ht="39.950000000000003" customHeight="1" thickBot="1">
      <c r="A23" s="365" t="s">
        <v>181</v>
      </c>
      <c r="B23" s="640" t="s">
        <v>182</v>
      </c>
      <c r="C23" s="641"/>
      <c r="D23" s="366" t="s">
        <v>168</v>
      </c>
      <c r="E23" s="2">
        <v>0</v>
      </c>
    </row>
    <row r="24" spans="1:5" ht="20.100000000000001" customHeight="1" thickTop="1">
      <c r="A24" s="80"/>
      <c r="B24" s="753" t="s">
        <v>183</v>
      </c>
      <c r="C24" s="753"/>
      <c r="D24" s="752"/>
      <c r="E24" s="40">
        <f>SUM(E16:E23)</f>
        <v>0</v>
      </c>
    </row>
    <row r="25" spans="1:5" ht="6.95" customHeight="1">
      <c r="A25" s="87"/>
      <c r="B25" s="647"/>
      <c r="C25" s="647"/>
      <c r="D25" s="647"/>
      <c r="E25" s="647"/>
    </row>
    <row r="26" spans="1:5" ht="15" customHeight="1">
      <c r="A26" s="133" t="s">
        <v>184</v>
      </c>
      <c r="B26" s="743" t="s">
        <v>185</v>
      </c>
      <c r="C26" s="743"/>
      <c r="D26" s="743"/>
      <c r="E26" s="743"/>
    </row>
    <row r="27" spans="1:5" ht="39.950000000000003" customHeight="1">
      <c r="A27" s="363" t="s">
        <v>166</v>
      </c>
      <c r="B27" s="638" t="s">
        <v>186</v>
      </c>
      <c r="C27" s="639"/>
      <c r="D27" s="364" t="s">
        <v>168</v>
      </c>
      <c r="E27" s="1">
        <v>0</v>
      </c>
    </row>
    <row r="28" spans="1:5" ht="39.950000000000003" customHeight="1">
      <c r="A28" s="365" t="s">
        <v>169</v>
      </c>
      <c r="B28" s="636" t="s">
        <v>187</v>
      </c>
      <c r="C28" s="637"/>
      <c r="D28" s="366" t="s">
        <v>168</v>
      </c>
      <c r="E28" s="2">
        <v>0</v>
      </c>
    </row>
    <row r="29" spans="1:5" ht="50.1" customHeight="1">
      <c r="A29" s="356" t="s">
        <v>171</v>
      </c>
      <c r="B29" s="636" t="s">
        <v>188</v>
      </c>
      <c r="C29" s="637"/>
      <c r="D29" s="366" t="s">
        <v>168</v>
      </c>
      <c r="E29" s="2">
        <v>0</v>
      </c>
    </row>
    <row r="30" spans="1:5" ht="39.950000000000003" customHeight="1">
      <c r="A30" s="365" t="s">
        <v>173</v>
      </c>
      <c r="B30" s="636" t="s">
        <v>189</v>
      </c>
      <c r="C30" s="637"/>
      <c r="D30" s="366" t="s">
        <v>168</v>
      </c>
      <c r="E30" s="2">
        <v>0</v>
      </c>
    </row>
    <row r="31" spans="1:5" ht="39.950000000000003" customHeight="1">
      <c r="A31" s="356" t="s">
        <v>175</v>
      </c>
      <c r="B31" s="636" t="s">
        <v>190</v>
      </c>
      <c r="C31" s="637"/>
      <c r="D31" s="366" t="s">
        <v>168</v>
      </c>
      <c r="E31" s="2">
        <v>0</v>
      </c>
    </row>
    <row r="32" spans="1:5" ht="30" customHeight="1" thickBot="1">
      <c r="A32" s="365" t="s">
        <v>177</v>
      </c>
      <c r="B32" s="640" t="s">
        <v>191</v>
      </c>
      <c r="C32" s="641"/>
      <c r="D32" s="366" t="s">
        <v>168</v>
      </c>
      <c r="E32" s="2">
        <v>0</v>
      </c>
    </row>
    <row r="33" spans="1:5" ht="20.100000000000001" customHeight="1" thickTop="1">
      <c r="A33" s="80"/>
      <c r="B33" s="753" t="s">
        <v>192</v>
      </c>
      <c r="C33" s="753"/>
      <c r="D33" s="752"/>
      <c r="E33" s="40">
        <f>SUM(E27:E32)</f>
        <v>0</v>
      </c>
    </row>
    <row r="34" spans="1:5" ht="6.95" customHeight="1">
      <c r="A34" s="87"/>
      <c r="B34" s="647"/>
      <c r="C34" s="647"/>
      <c r="D34" s="647"/>
      <c r="E34" s="647"/>
    </row>
    <row r="35" spans="1:5" ht="15" customHeight="1">
      <c r="A35" s="28" t="s">
        <v>23</v>
      </c>
      <c r="B35" s="125" t="s">
        <v>193</v>
      </c>
      <c r="C35" s="134"/>
      <c r="D35" s="130" t="s">
        <v>19</v>
      </c>
      <c r="E35" s="131" t="s">
        <v>20</v>
      </c>
    </row>
    <row r="36" spans="1:5" ht="15" customHeight="1">
      <c r="A36" s="135" t="s">
        <v>194</v>
      </c>
      <c r="B36" s="743" t="s">
        <v>165</v>
      </c>
      <c r="C36" s="743"/>
      <c r="D36" s="743"/>
      <c r="E36" s="743"/>
    </row>
    <row r="37" spans="1:5" ht="30" customHeight="1">
      <c r="A37" s="356" t="s">
        <v>166</v>
      </c>
      <c r="B37" s="638" t="s">
        <v>195</v>
      </c>
      <c r="C37" s="639"/>
      <c r="D37" s="357" t="s">
        <v>196</v>
      </c>
      <c r="E37" s="99">
        <v>0</v>
      </c>
    </row>
    <row r="38" spans="1:5" ht="30" customHeight="1">
      <c r="A38" s="356" t="s">
        <v>169</v>
      </c>
      <c r="B38" s="636" t="s">
        <v>197</v>
      </c>
      <c r="C38" s="637"/>
      <c r="D38" s="362" t="s">
        <v>196</v>
      </c>
      <c r="E38" s="136">
        <v>0</v>
      </c>
    </row>
    <row r="39" spans="1:5" ht="30" customHeight="1">
      <c r="A39" s="356" t="s">
        <v>171</v>
      </c>
      <c r="B39" s="636" t="s">
        <v>198</v>
      </c>
      <c r="C39" s="637"/>
      <c r="D39" s="362" t="s">
        <v>196</v>
      </c>
      <c r="E39" s="136">
        <v>0</v>
      </c>
    </row>
    <row r="40" spans="1:5" ht="50.1" customHeight="1">
      <c r="A40" s="361" t="s">
        <v>173</v>
      </c>
      <c r="B40" s="750" t="s">
        <v>199</v>
      </c>
      <c r="C40" s="751"/>
      <c r="D40" s="737" t="s">
        <v>29</v>
      </c>
      <c r="E40" s="738"/>
    </row>
    <row r="41" spans="1:5" ht="30" customHeight="1">
      <c r="A41" s="361" t="s">
        <v>175</v>
      </c>
      <c r="B41" s="750" t="s">
        <v>200</v>
      </c>
      <c r="C41" s="751"/>
      <c r="D41" s="737" t="s">
        <v>29</v>
      </c>
      <c r="E41" s="738"/>
    </row>
    <row r="42" spans="1:5" ht="30" customHeight="1">
      <c r="A42" s="361" t="s">
        <v>177</v>
      </c>
      <c r="B42" s="750" t="s">
        <v>201</v>
      </c>
      <c r="C42" s="751"/>
      <c r="D42" s="737" t="s">
        <v>29</v>
      </c>
      <c r="E42" s="738"/>
    </row>
    <row r="43" spans="1:5" ht="30" customHeight="1" thickBot="1">
      <c r="A43" s="356" t="s">
        <v>179</v>
      </c>
      <c r="B43" s="640" t="s">
        <v>202</v>
      </c>
      <c r="C43" s="641"/>
      <c r="D43" s="737" t="s">
        <v>29</v>
      </c>
      <c r="E43" s="738"/>
    </row>
    <row r="44" spans="1:5" ht="20.100000000000001" customHeight="1" thickTop="1">
      <c r="A44" s="80"/>
      <c r="B44" s="732" t="s">
        <v>203</v>
      </c>
      <c r="C44" s="732"/>
      <c r="D44" s="752"/>
      <c r="E44" s="137">
        <f>SUM(E37:E39)</f>
        <v>0</v>
      </c>
    </row>
    <row r="45" spans="1:5" ht="7.5" customHeight="1">
      <c r="A45" s="80"/>
      <c r="D45" s="41"/>
      <c r="E45" s="42"/>
    </row>
    <row r="46" spans="1:5" ht="15" customHeight="1">
      <c r="A46" s="135" t="s">
        <v>204</v>
      </c>
      <c r="B46" s="743" t="s">
        <v>185</v>
      </c>
      <c r="C46" s="743"/>
      <c r="D46" s="743"/>
      <c r="E46" s="743"/>
    </row>
    <row r="47" spans="1:5" ht="30" customHeight="1">
      <c r="A47" s="356" t="s">
        <v>166</v>
      </c>
      <c r="B47" s="638" t="s">
        <v>205</v>
      </c>
      <c r="C47" s="638"/>
      <c r="D47" s="357" t="s">
        <v>196</v>
      </c>
      <c r="E47" s="358">
        <v>0</v>
      </c>
    </row>
    <row r="48" spans="1:5" ht="35.1" customHeight="1">
      <c r="A48" s="356" t="s">
        <v>169</v>
      </c>
      <c r="B48" s="636" t="s">
        <v>206</v>
      </c>
      <c r="C48" s="636"/>
      <c r="D48" s="359" t="s">
        <v>168</v>
      </c>
      <c r="E48" s="360">
        <v>0</v>
      </c>
    </row>
    <row r="49" spans="1:5" ht="30" customHeight="1">
      <c r="A49" s="356" t="s">
        <v>171</v>
      </c>
      <c r="B49" s="636" t="s">
        <v>207</v>
      </c>
      <c r="C49" s="636"/>
      <c r="D49" s="746" t="s">
        <v>29</v>
      </c>
      <c r="E49" s="747"/>
    </row>
    <row r="50" spans="1:5" ht="30" customHeight="1">
      <c r="A50" s="356" t="s">
        <v>173</v>
      </c>
      <c r="B50" s="636" t="s">
        <v>208</v>
      </c>
      <c r="C50" s="636"/>
      <c r="D50" s="746" t="s">
        <v>29</v>
      </c>
      <c r="E50" s="747"/>
    </row>
    <row r="51" spans="1:5" ht="30" customHeight="1" thickBot="1">
      <c r="A51" s="356" t="s">
        <v>175</v>
      </c>
      <c r="B51" s="640" t="s">
        <v>209</v>
      </c>
      <c r="C51" s="640"/>
      <c r="D51" s="746" t="s">
        <v>29</v>
      </c>
      <c r="E51" s="747"/>
    </row>
    <row r="52" spans="1:5" ht="20.100000000000001" customHeight="1" thickTop="1">
      <c r="A52" s="80"/>
      <c r="B52" s="732" t="s">
        <v>210</v>
      </c>
      <c r="C52" s="732"/>
      <c r="D52" s="752"/>
      <c r="E52" s="137">
        <f>SUM(E47:E48)</f>
        <v>0</v>
      </c>
    </row>
    <row r="53" spans="1:5" ht="7.5" customHeight="1">
      <c r="A53" s="80"/>
      <c r="D53" s="41"/>
      <c r="E53" s="42"/>
    </row>
    <row r="54" spans="1:5" ht="15" customHeight="1">
      <c r="A54" s="28" t="s">
        <v>24</v>
      </c>
      <c r="B54" s="621" t="s">
        <v>271</v>
      </c>
      <c r="C54" s="622"/>
      <c r="D54" s="622"/>
      <c r="E54" s="622"/>
    </row>
    <row r="55" spans="1:5" ht="15" customHeight="1">
      <c r="A55" s="135" t="s">
        <v>211</v>
      </c>
      <c r="B55" s="743" t="s">
        <v>212</v>
      </c>
      <c r="C55" s="743"/>
      <c r="D55" s="743"/>
      <c r="E55" s="743"/>
    </row>
    <row r="56" spans="1:5" ht="30" customHeight="1">
      <c r="A56" s="356" t="s">
        <v>166</v>
      </c>
      <c r="B56" s="638" t="s">
        <v>213</v>
      </c>
      <c r="C56" s="639"/>
      <c r="D56" s="746" t="s">
        <v>29</v>
      </c>
      <c r="E56" s="747"/>
    </row>
    <row r="57" spans="1:5" ht="30" customHeight="1">
      <c r="A57" s="356" t="s">
        <v>169</v>
      </c>
      <c r="B57" s="636" t="s">
        <v>214</v>
      </c>
      <c r="C57" s="637"/>
      <c r="D57" s="746" t="s">
        <v>29</v>
      </c>
      <c r="E57" s="747"/>
    </row>
    <row r="58" spans="1:5" ht="30" customHeight="1">
      <c r="A58" s="356" t="s">
        <v>171</v>
      </c>
      <c r="B58" s="636" t="s">
        <v>215</v>
      </c>
      <c r="C58" s="637"/>
      <c r="D58" s="746" t="s">
        <v>29</v>
      </c>
      <c r="E58" s="747"/>
    </row>
    <row r="59" spans="1:5" ht="30" customHeight="1">
      <c r="A59" s="356" t="s">
        <v>173</v>
      </c>
      <c r="B59" s="636" t="s">
        <v>216</v>
      </c>
      <c r="C59" s="637"/>
      <c r="D59" s="746" t="s">
        <v>29</v>
      </c>
      <c r="E59" s="747"/>
    </row>
    <row r="60" spans="1:5" ht="30" customHeight="1">
      <c r="A60" s="356" t="s">
        <v>175</v>
      </c>
      <c r="B60" s="636" t="s">
        <v>217</v>
      </c>
      <c r="C60" s="637"/>
      <c r="D60" s="746" t="s">
        <v>29</v>
      </c>
      <c r="E60" s="747"/>
    </row>
    <row r="61" spans="1:5" ht="30" customHeight="1">
      <c r="A61" s="356" t="s">
        <v>177</v>
      </c>
      <c r="B61" s="636" t="s">
        <v>218</v>
      </c>
      <c r="C61" s="637"/>
      <c r="D61" s="746" t="s">
        <v>29</v>
      </c>
      <c r="E61" s="747"/>
    </row>
    <row r="62" spans="1:5" ht="30" customHeight="1">
      <c r="A62" s="356" t="s">
        <v>179</v>
      </c>
      <c r="B62" s="636" t="s">
        <v>219</v>
      </c>
      <c r="C62" s="637"/>
      <c r="D62" s="746" t="s">
        <v>29</v>
      </c>
      <c r="E62" s="747"/>
    </row>
    <row r="63" spans="1:5" ht="30" customHeight="1">
      <c r="A63" s="356" t="s">
        <v>181</v>
      </c>
      <c r="B63" s="636" t="s">
        <v>220</v>
      </c>
      <c r="C63" s="637"/>
      <c r="D63" s="746" t="s">
        <v>29</v>
      </c>
      <c r="E63" s="747"/>
    </row>
    <row r="64" spans="1:5" ht="30" customHeight="1">
      <c r="A64" s="356" t="s">
        <v>221</v>
      </c>
      <c r="B64" s="636" t="s">
        <v>222</v>
      </c>
      <c r="C64" s="637"/>
      <c r="D64" s="746" t="s">
        <v>29</v>
      </c>
      <c r="E64" s="747"/>
    </row>
    <row r="65" spans="1:5" ht="30" customHeight="1" thickBot="1">
      <c r="A65" s="353" t="s">
        <v>223</v>
      </c>
      <c r="B65" s="640" t="s">
        <v>224</v>
      </c>
      <c r="C65" s="641"/>
      <c r="D65" s="739" t="s">
        <v>29</v>
      </c>
      <c r="E65" s="740"/>
    </row>
    <row r="66" spans="1:5" ht="20.100000000000001" customHeight="1" thickTop="1">
      <c r="A66" s="80"/>
      <c r="B66" s="138" t="s">
        <v>225</v>
      </c>
      <c r="C66" s="138"/>
      <c r="D66" s="741" t="s">
        <v>29</v>
      </c>
      <c r="E66" s="742"/>
    </row>
    <row r="67" spans="1:5" ht="7.5" customHeight="1">
      <c r="A67" s="80"/>
      <c r="D67" s="41"/>
      <c r="E67" s="42"/>
    </row>
    <row r="68" spans="1:5" ht="15" customHeight="1">
      <c r="A68" s="135" t="s">
        <v>226</v>
      </c>
      <c r="B68" s="743" t="s">
        <v>185</v>
      </c>
      <c r="C68" s="743"/>
      <c r="D68" s="743"/>
      <c r="E68" s="743"/>
    </row>
    <row r="69" spans="1:5" ht="30" customHeight="1">
      <c r="A69" s="353" t="s">
        <v>166</v>
      </c>
      <c r="B69" s="744" t="s">
        <v>227</v>
      </c>
      <c r="C69" s="745"/>
      <c r="D69" s="746" t="s">
        <v>29</v>
      </c>
      <c r="E69" s="747"/>
    </row>
    <row r="70" spans="1:5" ht="35.1" customHeight="1">
      <c r="A70" s="353" t="s">
        <v>169</v>
      </c>
      <c r="B70" s="636" t="s">
        <v>228</v>
      </c>
      <c r="C70" s="637"/>
      <c r="D70" s="746" t="s">
        <v>29</v>
      </c>
      <c r="E70" s="747"/>
    </row>
    <row r="71" spans="1:5" ht="30" customHeight="1">
      <c r="A71" s="353" t="s">
        <v>171</v>
      </c>
      <c r="B71" s="748" t="s">
        <v>229</v>
      </c>
      <c r="C71" s="749"/>
      <c r="D71" s="746" t="s">
        <v>29</v>
      </c>
      <c r="E71" s="747"/>
    </row>
    <row r="72" spans="1:5" ht="30" customHeight="1">
      <c r="A72" s="354" t="s">
        <v>173</v>
      </c>
      <c r="B72" s="750" t="s">
        <v>230</v>
      </c>
      <c r="C72" s="751"/>
      <c r="D72" s="355" t="s">
        <v>231</v>
      </c>
      <c r="E72" s="139">
        <v>0</v>
      </c>
    </row>
    <row r="73" spans="1:5" ht="30" customHeight="1" thickBot="1">
      <c r="A73" s="354" t="s">
        <v>175</v>
      </c>
      <c r="B73" s="735" t="s">
        <v>232</v>
      </c>
      <c r="C73" s="736"/>
      <c r="D73" s="737" t="s">
        <v>29</v>
      </c>
      <c r="E73" s="738"/>
    </row>
    <row r="74" spans="1:5" ht="20.100000000000001" customHeight="1" thickTop="1">
      <c r="A74" s="80"/>
      <c r="B74" s="732" t="s">
        <v>233</v>
      </c>
      <c r="C74" s="732"/>
      <c r="D74" s="733"/>
      <c r="E74" s="137">
        <f>SUM(E72)</f>
        <v>0</v>
      </c>
    </row>
    <row r="75" spans="1:5" ht="7.5" customHeight="1">
      <c r="A75" s="80"/>
      <c r="D75" s="41"/>
      <c r="E75" s="42"/>
    </row>
    <row r="76" spans="1:5" ht="24">
      <c r="A76" s="140" t="s">
        <v>7</v>
      </c>
      <c r="B76" s="141" t="s">
        <v>32</v>
      </c>
      <c r="C76" s="142" t="s">
        <v>234</v>
      </c>
      <c r="D76" s="142" t="s">
        <v>235</v>
      </c>
      <c r="E76" s="131" t="s">
        <v>236</v>
      </c>
    </row>
    <row r="77" spans="1:5" ht="30" customHeight="1">
      <c r="A77" s="60" t="s">
        <v>8</v>
      </c>
      <c r="B77" s="143" t="s">
        <v>82</v>
      </c>
      <c r="C77" s="349">
        <v>40</v>
      </c>
      <c r="D77" s="144"/>
      <c r="E77" s="145">
        <f>C77*D77</f>
        <v>0</v>
      </c>
    </row>
    <row r="78" spans="1:5" ht="30" customHeight="1">
      <c r="A78" s="57" t="s">
        <v>21</v>
      </c>
      <c r="B78" s="115" t="s">
        <v>85</v>
      </c>
      <c r="C78" s="351">
        <v>200</v>
      </c>
      <c r="D78" s="146"/>
      <c r="E78" s="147">
        <f t="shared" ref="E78:E81" si="0">C78*D78</f>
        <v>0</v>
      </c>
    </row>
    <row r="79" spans="1:5" ht="30" customHeight="1">
      <c r="A79" s="57" t="s">
        <v>26</v>
      </c>
      <c r="B79" s="115" t="s">
        <v>87</v>
      </c>
      <c r="C79" s="351">
        <v>200</v>
      </c>
      <c r="D79" s="146"/>
      <c r="E79" s="147">
        <f t="shared" si="0"/>
        <v>0</v>
      </c>
    </row>
    <row r="80" spans="1:5" ht="30" customHeight="1">
      <c r="A80" s="57" t="s">
        <v>27</v>
      </c>
      <c r="B80" s="115" t="s">
        <v>89</v>
      </c>
      <c r="C80" s="351">
        <v>200</v>
      </c>
      <c r="D80" s="146"/>
      <c r="E80" s="147">
        <f t="shared" si="0"/>
        <v>0</v>
      </c>
    </row>
    <row r="81" spans="1:5" ht="30" customHeight="1" thickBot="1">
      <c r="A81" s="57" t="s">
        <v>28</v>
      </c>
      <c r="B81" s="148" t="s">
        <v>237</v>
      </c>
      <c r="C81" s="352">
        <v>100</v>
      </c>
      <c r="D81" s="149"/>
      <c r="E81" s="150">
        <f t="shared" si="0"/>
        <v>0</v>
      </c>
    </row>
    <row r="82" spans="1:5" ht="20.100000000000001" customHeight="1" thickTop="1">
      <c r="A82" s="80"/>
      <c r="B82" s="732" t="s">
        <v>238</v>
      </c>
      <c r="C82" s="732"/>
      <c r="D82" s="733"/>
      <c r="E82" s="137">
        <f>SUM(E77:E81)</f>
        <v>0</v>
      </c>
    </row>
    <row r="83" spans="1:5" s="152" customFormat="1" ht="9.9499999999999993" customHeight="1">
      <c r="A83" s="151"/>
    </row>
    <row r="84" spans="1:5" ht="15" customHeight="1">
      <c r="A84" s="47" t="s">
        <v>9</v>
      </c>
      <c r="B84" s="621" t="s">
        <v>11</v>
      </c>
      <c r="C84" s="622"/>
      <c r="D84" s="622"/>
      <c r="E84" s="622"/>
    </row>
    <row r="85" spans="1:5" ht="30" customHeight="1">
      <c r="A85" s="153" t="s">
        <v>18</v>
      </c>
      <c r="B85" s="615" t="s">
        <v>239</v>
      </c>
      <c r="C85" s="616"/>
      <c r="D85" s="154" t="s">
        <v>240</v>
      </c>
      <c r="E85" s="56">
        <f>E24</f>
        <v>0</v>
      </c>
    </row>
    <row r="86" spans="1:5" ht="30" customHeight="1">
      <c r="A86" s="155" t="s">
        <v>22</v>
      </c>
      <c r="B86" s="617" t="s">
        <v>241</v>
      </c>
      <c r="C86" s="609"/>
      <c r="D86" s="156" t="s">
        <v>242</v>
      </c>
      <c r="E86" s="157">
        <f>E33</f>
        <v>0</v>
      </c>
    </row>
    <row r="87" spans="1:5" ht="30" customHeight="1">
      <c r="A87" s="155" t="s">
        <v>123</v>
      </c>
      <c r="B87" s="617" t="s">
        <v>243</v>
      </c>
      <c r="C87" s="609"/>
      <c r="D87" s="156" t="s">
        <v>244</v>
      </c>
      <c r="E87" s="158">
        <f>E44</f>
        <v>0</v>
      </c>
    </row>
    <row r="88" spans="1:5" ht="30" customHeight="1">
      <c r="A88" s="155" t="s">
        <v>245</v>
      </c>
      <c r="B88" s="617" t="s">
        <v>246</v>
      </c>
      <c r="C88" s="609"/>
      <c r="D88" s="156" t="s">
        <v>247</v>
      </c>
      <c r="E88" s="158">
        <f>E52</f>
        <v>0</v>
      </c>
    </row>
    <row r="89" spans="1:5" ht="30" customHeight="1">
      <c r="A89" s="155" t="s">
        <v>248</v>
      </c>
      <c r="B89" s="617" t="s">
        <v>298</v>
      </c>
      <c r="C89" s="609"/>
      <c r="D89" s="156" t="s">
        <v>249</v>
      </c>
      <c r="E89" s="159">
        <f>E66</f>
        <v>0</v>
      </c>
    </row>
    <row r="90" spans="1:5" ht="30" customHeight="1">
      <c r="A90" s="155" t="s">
        <v>250</v>
      </c>
      <c r="B90" s="734" t="s">
        <v>297</v>
      </c>
      <c r="C90" s="668"/>
      <c r="D90" s="160" t="s">
        <v>251</v>
      </c>
      <c r="E90" s="161">
        <f>E74</f>
        <v>0</v>
      </c>
    </row>
    <row r="91" spans="1:5" ht="30" customHeight="1" thickBot="1">
      <c r="A91" s="162" t="s">
        <v>252</v>
      </c>
      <c r="B91" s="645" t="s">
        <v>296</v>
      </c>
      <c r="C91" s="646"/>
      <c r="D91" s="163" t="s">
        <v>30</v>
      </c>
      <c r="E91" s="164">
        <f>E82</f>
        <v>0</v>
      </c>
    </row>
    <row r="92" spans="1:5" ht="20.100000000000001" customHeight="1" thickTop="1">
      <c r="A92" s="59"/>
      <c r="B92" s="165" t="s">
        <v>12</v>
      </c>
      <c r="C92" s="165"/>
      <c r="D92" s="165"/>
      <c r="E92" s="137">
        <f>SUM(E85:E91)</f>
        <v>0</v>
      </c>
    </row>
    <row r="93" spans="1:5" ht="9.9499999999999993" customHeight="1">
      <c r="A93" s="51"/>
    </row>
    <row r="94" spans="1:5" ht="15" customHeight="1">
      <c r="A94" s="140" t="s">
        <v>10</v>
      </c>
      <c r="B94" s="621" t="s">
        <v>25</v>
      </c>
      <c r="C94" s="622"/>
      <c r="D94" s="622"/>
      <c r="E94" s="622"/>
    </row>
    <row r="95" spans="1:5" ht="30" customHeight="1">
      <c r="A95" s="66"/>
      <c r="B95" s="731"/>
      <c r="C95" s="731"/>
      <c r="D95" s="731"/>
      <c r="E95" s="68"/>
    </row>
    <row r="96" spans="1:5">
      <c r="A96" s="51"/>
      <c r="B96" s="68" t="s">
        <v>31</v>
      </c>
      <c r="C96" s="68"/>
      <c r="D96" s="68"/>
      <c r="E96" s="68"/>
    </row>
    <row r="97" spans="1:3" ht="7.15" customHeight="1">
      <c r="A97" s="51"/>
    </row>
    <row r="98" spans="1:3" ht="7.5" customHeight="1">
      <c r="A98" s="51"/>
      <c r="B98" s="69"/>
      <c r="C98" s="69"/>
    </row>
    <row r="99" spans="1:3">
      <c r="A99" s="113"/>
      <c r="B99" s="41"/>
      <c r="C99" s="41"/>
    </row>
  </sheetData>
  <sheetProtection selectLockedCells="1"/>
  <mergeCells count="98">
    <mergeCell ref="B7:D7"/>
    <mergeCell ref="B10:E10"/>
    <mergeCell ref="A1:E1"/>
    <mergeCell ref="F1:G5"/>
    <mergeCell ref="A3:B3"/>
    <mergeCell ref="A5:E5"/>
    <mergeCell ref="B6:E6"/>
    <mergeCell ref="B22:C22"/>
    <mergeCell ref="D8:E8"/>
    <mergeCell ref="B11:E11"/>
    <mergeCell ref="B13:E13"/>
    <mergeCell ref="B15:E15"/>
    <mergeCell ref="B16:C16"/>
    <mergeCell ref="B17:C17"/>
    <mergeCell ref="B18:C18"/>
    <mergeCell ref="B19:C19"/>
    <mergeCell ref="B20:C20"/>
    <mergeCell ref="B21:C21"/>
    <mergeCell ref="B34:E34"/>
    <mergeCell ref="B23:C23"/>
    <mergeCell ref="B24:D24"/>
    <mergeCell ref="B25:E25"/>
    <mergeCell ref="B26:E26"/>
    <mergeCell ref="B27:C27"/>
    <mergeCell ref="B28:C28"/>
    <mergeCell ref="B29:C29"/>
    <mergeCell ref="B30:C30"/>
    <mergeCell ref="B31:C31"/>
    <mergeCell ref="B32:C32"/>
    <mergeCell ref="B33:D33"/>
    <mergeCell ref="B36:E36"/>
    <mergeCell ref="B37:C37"/>
    <mergeCell ref="B38:C38"/>
    <mergeCell ref="B39:C39"/>
    <mergeCell ref="B40:C40"/>
    <mergeCell ref="D40:E40"/>
    <mergeCell ref="B41:C41"/>
    <mergeCell ref="D41:E41"/>
    <mergeCell ref="B42:C42"/>
    <mergeCell ref="D42:E42"/>
    <mergeCell ref="B43:C43"/>
    <mergeCell ref="D43:E43"/>
    <mergeCell ref="B44:D44"/>
    <mergeCell ref="B46:E46"/>
    <mergeCell ref="B47:C47"/>
    <mergeCell ref="B48:C48"/>
    <mergeCell ref="B49:C49"/>
    <mergeCell ref="D49:E49"/>
    <mergeCell ref="B58:C58"/>
    <mergeCell ref="D58:E58"/>
    <mergeCell ref="B50:C50"/>
    <mergeCell ref="D50:E50"/>
    <mergeCell ref="B51:C51"/>
    <mergeCell ref="D51:E51"/>
    <mergeCell ref="B52:D52"/>
    <mergeCell ref="B54:E54"/>
    <mergeCell ref="B55:E55"/>
    <mergeCell ref="B56:C56"/>
    <mergeCell ref="D56:E56"/>
    <mergeCell ref="B57:C57"/>
    <mergeCell ref="D57:E57"/>
    <mergeCell ref="B59:C59"/>
    <mergeCell ref="D59:E59"/>
    <mergeCell ref="B60:C60"/>
    <mergeCell ref="D60:E60"/>
    <mergeCell ref="B61:C61"/>
    <mergeCell ref="D61:E61"/>
    <mergeCell ref="B62:C62"/>
    <mergeCell ref="D62:E62"/>
    <mergeCell ref="B63:C63"/>
    <mergeCell ref="D63:E63"/>
    <mergeCell ref="B64:C64"/>
    <mergeCell ref="D64:E64"/>
    <mergeCell ref="B73:C73"/>
    <mergeCell ref="D73:E73"/>
    <mergeCell ref="B65:C65"/>
    <mergeCell ref="D65:E65"/>
    <mergeCell ref="D66:E66"/>
    <mergeCell ref="B68:E68"/>
    <mergeCell ref="B69:C69"/>
    <mergeCell ref="D69:E69"/>
    <mergeCell ref="B70:C70"/>
    <mergeCell ref="D70:E70"/>
    <mergeCell ref="B71:C71"/>
    <mergeCell ref="D71:E71"/>
    <mergeCell ref="B72:C72"/>
    <mergeCell ref="B95:D95"/>
    <mergeCell ref="B74:D74"/>
    <mergeCell ref="B82:D82"/>
    <mergeCell ref="B84:E84"/>
    <mergeCell ref="B85:C85"/>
    <mergeCell ref="B86:C86"/>
    <mergeCell ref="B87:C87"/>
    <mergeCell ref="B88:C88"/>
    <mergeCell ref="B89:C89"/>
    <mergeCell ref="B90:C90"/>
    <mergeCell ref="B91:C91"/>
    <mergeCell ref="B94:E94"/>
  </mergeCells>
  <pageMargins left="0.70866141732283472" right="0.70866141732283472" top="0.78740157480314965" bottom="0.78740157480314965" header="0.31496062992125984" footer="0.31496062992125984"/>
  <pageSetup paperSize="9" scale="82" fitToHeight="0" orientation="portrait" r:id="rId1"/>
  <headerFooter differentFirst="1">
    <oddFooter>&amp;L&amp;"Arial,Standard"&amp;5&amp;Z&amp;F&amp;R&amp;"Arial,Standard"&amp;5Seite &amp;P/&amp;N</oddFooter>
    <firstFooter>&amp;L&amp;"Arial,Standard"&amp;5&amp;Z&amp;F</firstFooter>
  </headerFooter>
  <rowBreaks count="2" manualBreakCount="2">
    <brk id="34" max="3" man="1"/>
    <brk id="67" max="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84"/>
  <sheetViews>
    <sheetView view="pageBreakPreview" zoomScale="130" zoomScaleNormal="100" zoomScaleSheetLayoutView="130" workbookViewId="0">
      <selection activeCell="A2" sqref="A2"/>
    </sheetView>
  </sheetViews>
  <sheetFormatPr baseColWidth="10" defaultRowHeight="15"/>
  <cols>
    <col min="1" max="1" width="5.42578125" customWidth="1"/>
  </cols>
  <sheetData>
    <row r="1" spans="1:8">
      <c r="A1" s="367" t="s">
        <v>319</v>
      </c>
      <c r="B1" s="367"/>
      <c r="C1" s="367"/>
      <c r="D1" s="367"/>
      <c r="E1" s="367"/>
      <c r="F1" s="367"/>
      <c r="G1" s="367"/>
      <c r="H1" s="367"/>
    </row>
    <row r="2" spans="1:8">
      <c r="A2" s="4" t="s">
        <v>93</v>
      </c>
      <c r="B2" s="3"/>
      <c r="C2" s="3"/>
      <c r="D2" s="3"/>
      <c r="E2" s="3"/>
      <c r="F2" s="3"/>
      <c r="G2" s="3"/>
      <c r="H2" s="5"/>
    </row>
    <row r="3" spans="1:8">
      <c r="A3" s="603">
        <f ca="1">TODAY()</f>
        <v>45845</v>
      </c>
      <c r="B3" s="603"/>
      <c r="C3" s="5"/>
      <c r="D3" s="3"/>
      <c r="E3" s="3"/>
      <c r="F3" s="3"/>
      <c r="G3" s="6"/>
      <c r="H3" s="3"/>
    </row>
    <row r="4" spans="1:8">
      <c r="A4" s="3"/>
      <c r="B4" s="3"/>
      <c r="C4" s="3"/>
      <c r="D4" s="3"/>
      <c r="E4" s="3"/>
      <c r="F4" s="3"/>
      <c r="G4" s="3"/>
      <c r="H4" s="3"/>
    </row>
    <row r="5" spans="1:8" ht="24" customHeight="1">
      <c r="A5" s="658" t="s">
        <v>0</v>
      </c>
      <c r="B5" s="658"/>
      <c r="C5" s="658"/>
      <c r="D5" s="658"/>
      <c r="E5" s="658"/>
      <c r="F5" s="658"/>
      <c r="G5" s="658"/>
      <c r="H5" s="658"/>
    </row>
    <row r="6" spans="1:8">
      <c r="A6" s="9" t="s">
        <v>3</v>
      </c>
      <c r="B6" s="628" t="s">
        <v>4</v>
      </c>
      <c r="C6" s="629"/>
      <c r="D6" s="629"/>
      <c r="E6" s="629"/>
      <c r="F6" s="629"/>
      <c r="G6" s="629"/>
      <c r="H6" s="629"/>
    </row>
    <row r="7" spans="1:8" ht="30" customHeight="1">
      <c r="A7" s="10"/>
      <c r="B7" s="659"/>
      <c r="C7" s="659"/>
      <c r="D7" s="659"/>
      <c r="E7" s="659"/>
      <c r="F7" s="659"/>
      <c r="G7" s="659"/>
      <c r="H7" s="10"/>
    </row>
    <row r="8" spans="1:8">
      <c r="A8" s="9" t="s">
        <v>2</v>
      </c>
      <c r="B8" s="628" t="s">
        <v>1</v>
      </c>
      <c r="C8" s="629"/>
      <c r="D8" s="12"/>
      <c r="E8" s="12"/>
      <c r="F8" s="12"/>
      <c r="G8" s="12"/>
      <c r="H8" s="13" t="s">
        <v>45</v>
      </c>
    </row>
    <row r="9" spans="1:8" ht="163.5" customHeight="1">
      <c r="A9" s="14"/>
      <c r="B9" s="647" t="s">
        <v>94</v>
      </c>
      <c r="C9" s="647"/>
      <c r="D9" s="647"/>
      <c r="E9" s="647"/>
      <c r="F9" s="647"/>
      <c r="G9" s="647"/>
      <c r="H9" s="647"/>
    </row>
    <row r="10" spans="1:8">
      <c r="A10" s="9" t="s">
        <v>5</v>
      </c>
      <c r="B10" s="628" t="s">
        <v>46</v>
      </c>
      <c r="C10" s="629"/>
      <c r="D10" s="629"/>
      <c r="E10" s="629"/>
      <c r="F10" s="629"/>
      <c r="G10" s="629"/>
      <c r="H10" s="629"/>
    </row>
    <row r="11" spans="1:8" ht="15" customHeight="1">
      <c r="A11" s="389" t="s">
        <v>13</v>
      </c>
      <c r="B11" s="758" t="s">
        <v>118</v>
      </c>
      <c r="C11" s="708"/>
      <c r="D11" s="708"/>
      <c r="E11" s="708"/>
      <c r="F11" s="708"/>
      <c r="G11" s="709"/>
      <c r="H11" s="390" t="s">
        <v>272</v>
      </c>
    </row>
    <row r="12" spans="1:8" ht="15" customHeight="1">
      <c r="A12" s="389" t="s">
        <v>33</v>
      </c>
      <c r="B12" s="758" t="s">
        <v>299</v>
      </c>
      <c r="C12" s="708"/>
      <c r="D12" s="708"/>
      <c r="E12" s="708"/>
      <c r="F12" s="708"/>
      <c r="G12" s="709"/>
      <c r="H12" s="390" t="s">
        <v>272</v>
      </c>
    </row>
    <row r="13" spans="1:8">
      <c r="A13" s="87"/>
      <c r="B13" s="127"/>
      <c r="C13" s="127"/>
      <c r="D13" s="374"/>
      <c r="E13" s="374"/>
      <c r="F13" s="374"/>
      <c r="G13" s="374"/>
      <c r="H13" s="374"/>
    </row>
    <row r="14" spans="1:8" ht="15" customHeight="1">
      <c r="A14" s="18" t="s">
        <v>6</v>
      </c>
      <c r="B14" s="628" t="s">
        <v>48</v>
      </c>
      <c r="C14" s="629"/>
      <c r="D14" s="629"/>
      <c r="E14" s="629"/>
      <c r="F14" s="20"/>
      <c r="G14" s="21" t="s">
        <v>14</v>
      </c>
      <c r="H14" s="22" t="s">
        <v>49</v>
      </c>
    </row>
    <row r="15" spans="1:8">
      <c r="A15" s="389" t="s">
        <v>15</v>
      </c>
      <c r="B15" s="758" t="s">
        <v>119</v>
      </c>
      <c r="C15" s="708"/>
      <c r="D15" s="708"/>
      <c r="E15" s="708"/>
      <c r="F15" s="709"/>
      <c r="G15" s="273" t="s">
        <v>51</v>
      </c>
      <c r="H15" s="378" t="s">
        <v>52</v>
      </c>
    </row>
    <row r="16" spans="1:8">
      <c r="A16" s="389" t="s">
        <v>23</v>
      </c>
      <c r="B16" s="758" t="s">
        <v>300</v>
      </c>
      <c r="C16" s="708"/>
      <c r="D16" s="708"/>
      <c r="E16" s="708"/>
      <c r="F16" s="709"/>
      <c r="G16" s="273" t="s">
        <v>51</v>
      </c>
      <c r="H16" s="378" t="s">
        <v>52</v>
      </c>
    </row>
    <row r="17" spans="1:9">
      <c r="A17" s="24"/>
      <c r="B17" s="24"/>
      <c r="C17" s="24"/>
      <c r="D17" s="24"/>
      <c r="E17" s="24"/>
      <c r="F17" s="24"/>
      <c r="G17" s="24"/>
      <c r="H17" s="24"/>
    </row>
    <row r="18" spans="1:9">
      <c r="A18" s="9" t="s">
        <v>7</v>
      </c>
      <c r="B18" s="628" t="s">
        <v>53</v>
      </c>
      <c r="C18" s="629"/>
      <c r="D18" s="629"/>
      <c r="E18" s="629"/>
      <c r="F18" s="629"/>
      <c r="G18" s="629"/>
      <c r="H18" s="629"/>
    </row>
    <row r="19" spans="1:9" ht="26.25" customHeight="1">
      <c r="A19" s="14"/>
      <c r="B19" s="647" t="s">
        <v>54</v>
      </c>
      <c r="C19" s="647"/>
      <c r="D19" s="647"/>
      <c r="E19" s="647"/>
      <c r="F19" s="647"/>
      <c r="G19" s="647"/>
      <c r="H19" s="647"/>
    </row>
    <row r="20" spans="1:9">
      <c r="A20" s="9" t="s">
        <v>8</v>
      </c>
      <c r="B20" s="628" t="s">
        <v>121</v>
      </c>
      <c r="C20" s="629"/>
      <c r="D20" s="629"/>
      <c r="E20" s="629"/>
      <c r="F20" s="629"/>
      <c r="G20" s="629"/>
      <c r="H20" s="368"/>
    </row>
    <row r="21" spans="1:9">
      <c r="A21" s="9" t="s">
        <v>301</v>
      </c>
      <c r="B21" s="628" t="s">
        <v>56</v>
      </c>
      <c r="C21" s="629"/>
      <c r="D21" s="629"/>
      <c r="E21" s="629"/>
      <c r="F21" s="629"/>
      <c r="G21" s="629"/>
      <c r="H21" s="368"/>
    </row>
    <row r="22" spans="1:9">
      <c r="A22" s="31"/>
      <c r="B22" s="616" t="s">
        <v>57</v>
      </c>
      <c r="C22" s="616"/>
      <c r="D22" s="623"/>
      <c r="E22" s="759" t="s">
        <v>58</v>
      </c>
      <c r="F22" s="79" t="s">
        <v>59</v>
      </c>
      <c r="G22" s="379">
        <v>0.02</v>
      </c>
      <c r="H22" s="33">
        <f t="shared" ref="H22:H30" si="0">$I$22*G22</f>
        <v>0</v>
      </c>
      <c r="I22" s="373">
        <v>0</v>
      </c>
    </row>
    <row r="23" spans="1:9">
      <c r="A23" s="31"/>
      <c r="B23" s="609" t="s">
        <v>60</v>
      </c>
      <c r="C23" s="609"/>
      <c r="D23" s="610"/>
      <c r="E23" s="760"/>
      <c r="F23" s="34" t="s">
        <v>61</v>
      </c>
      <c r="G23" s="379">
        <v>7.0000000000000007E-2</v>
      </c>
      <c r="H23" s="33">
        <f t="shared" si="0"/>
        <v>0</v>
      </c>
    </row>
    <row r="24" spans="1:9">
      <c r="A24" s="31"/>
      <c r="B24" s="609" t="s">
        <v>62</v>
      </c>
      <c r="C24" s="609"/>
      <c r="D24" s="610"/>
      <c r="E24" s="760"/>
      <c r="F24" s="34" t="s">
        <v>63</v>
      </c>
      <c r="G24" s="379">
        <v>0.15</v>
      </c>
      <c r="H24" s="33">
        <f t="shared" si="0"/>
        <v>0</v>
      </c>
    </row>
    <row r="25" spans="1:9">
      <c r="A25" s="31"/>
      <c r="B25" s="611" t="s">
        <v>64</v>
      </c>
      <c r="C25" s="611"/>
      <c r="D25" s="612"/>
      <c r="E25" s="761"/>
      <c r="F25" s="36" t="s">
        <v>65</v>
      </c>
      <c r="G25" s="380">
        <v>0.03</v>
      </c>
      <c r="H25" s="375">
        <f t="shared" si="0"/>
        <v>0</v>
      </c>
    </row>
    <row r="26" spans="1:9">
      <c r="A26" s="31"/>
      <c r="B26" s="616" t="s">
        <v>66</v>
      </c>
      <c r="C26" s="616"/>
      <c r="D26" s="623"/>
      <c r="E26" s="759" t="s">
        <v>67</v>
      </c>
      <c r="F26" s="79" t="s">
        <v>68</v>
      </c>
      <c r="G26" s="381">
        <v>0.25</v>
      </c>
      <c r="H26" s="44">
        <f t="shared" si="0"/>
        <v>0</v>
      </c>
    </row>
    <row r="27" spans="1:9">
      <c r="A27" s="31"/>
      <c r="B27" s="609" t="s">
        <v>69</v>
      </c>
      <c r="C27" s="609"/>
      <c r="D27" s="610"/>
      <c r="E27" s="760"/>
      <c r="F27" s="34" t="s">
        <v>70</v>
      </c>
      <c r="G27" s="379">
        <v>0.1</v>
      </c>
      <c r="H27" s="33">
        <f t="shared" si="0"/>
        <v>0</v>
      </c>
    </row>
    <row r="28" spans="1:9">
      <c r="A28" s="31"/>
      <c r="B28" s="611" t="s">
        <v>98</v>
      </c>
      <c r="C28" s="611"/>
      <c r="D28" s="612"/>
      <c r="E28" s="761"/>
      <c r="F28" s="36" t="s">
        <v>99</v>
      </c>
      <c r="G28" s="382">
        <v>0.04</v>
      </c>
      <c r="H28" s="376">
        <f t="shared" si="0"/>
        <v>0</v>
      </c>
    </row>
    <row r="29" spans="1:9">
      <c r="A29" s="31"/>
      <c r="B29" s="624" t="s">
        <v>100</v>
      </c>
      <c r="C29" s="624"/>
      <c r="D29" s="625"/>
      <c r="E29" s="764" t="s">
        <v>101</v>
      </c>
      <c r="F29" s="32" t="s">
        <v>76</v>
      </c>
      <c r="G29" s="383">
        <v>0.32</v>
      </c>
      <c r="H29" s="37">
        <f t="shared" si="0"/>
        <v>0</v>
      </c>
    </row>
    <row r="30" spans="1:9" ht="15.75" thickBot="1">
      <c r="A30" s="31"/>
      <c r="B30" s="609" t="s">
        <v>102</v>
      </c>
      <c r="C30" s="609"/>
      <c r="D30" s="610"/>
      <c r="E30" s="764"/>
      <c r="F30" s="34" t="s">
        <v>103</v>
      </c>
      <c r="G30" s="379">
        <v>0.02</v>
      </c>
      <c r="H30" s="33">
        <f t="shared" si="0"/>
        <v>0</v>
      </c>
    </row>
    <row r="31" spans="1:9" ht="15.75" thickTop="1">
      <c r="A31" s="38"/>
      <c r="B31" s="613" t="s">
        <v>71</v>
      </c>
      <c r="C31" s="613"/>
      <c r="D31" s="614"/>
      <c r="E31" s="614"/>
      <c r="F31" s="614"/>
      <c r="G31" s="39">
        <f>SUM(G22:G30)</f>
        <v>1</v>
      </c>
      <c r="H31" s="40">
        <f>SUM(H22:H30)</f>
        <v>0</v>
      </c>
    </row>
    <row r="32" spans="1:9">
      <c r="A32" s="38"/>
      <c r="B32" s="31"/>
      <c r="C32" s="31"/>
      <c r="D32" s="31"/>
      <c r="E32" s="31"/>
      <c r="F32" s="41"/>
      <c r="G32" s="41"/>
      <c r="H32" s="42"/>
    </row>
    <row r="33" spans="1:9">
      <c r="A33" s="38"/>
      <c r="B33" s="615" t="s">
        <v>72</v>
      </c>
      <c r="C33" s="615"/>
      <c r="D33" s="615"/>
      <c r="E33" s="615"/>
      <c r="F33" s="616"/>
      <c r="G33" s="43"/>
      <c r="H33" s="44">
        <f>H31*G33</f>
        <v>0</v>
      </c>
    </row>
    <row r="34" spans="1:9" ht="15.75" thickBot="1">
      <c r="A34" s="38"/>
      <c r="B34" s="645" t="s">
        <v>73</v>
      </c>
      <c r="C34" s="645"/>
      <c r="D34" s="645"/>
      <c r="E34" s="645"/>
      <c r="F34" s="646"/>
      <c r="G34" s="45"/>
      <c r="H34" s="46">
        <f>H31*G34</f>
        <v>0</v>
      </c>
    </row>
    <row r="35" spans="1:9" ht="15.75" thickTop="1">
      <c r="A35" s="38"/>
      <c r="B35" s="620" t="s">
        <v>122</v>
      </c>
      <c r="C35" s="620"/>
      <c r="D35" s="620"/>
      <c r="E35" s="620"/>
      <c r="F35" s="620"/>
      <c r="G35" s="613"/>
      <c r="H35" s="40">
        <f>(H31+H34)-H33</f>
        <v>0</v>
      </c>
    </row>
    <row r="36" spans="1:9">
      <c r="A36" s="38"/>
      <c r="B36" s="31"/>
      <c r="C36" s="31"/>
      <c r="D36" s="31"/>
      <c r="E36" s="31"/>
      <c r="F36" s="41"/>
      <c r="G36" s="41"/>
      <c r="H36" s="42"/>
    </row>
    <row r="37" spans="1:9">
      <c r="A37" s="47" t="s">
        <v>302</v>
      </c>
      <c r="B37" s="621" t="s">
        <v>75</v>
      </c>
      <c r="C37" s="622"/>
      <c r="D37" s="622"/>
      <c r="E37" s="622"/>
      <c r="F37" s="622"/>
      <c r="G37" s="622"/>
      <c r="H37" s="622"/>
    </row>
    <row r="38" spans="1:9">
      <c r="A38" s="384"/>
      <c r="B38" s="762" t="s">
        <v>274</v>
      </c>
      <c r="C38" s="762"/>
      <c r="D38" s="762"/>
      <c r="E38" s="762"/>
      <c r="F38" s="763"/>
      <c r="G38" s="385" t="s">
        <v>273</v>
      </c>
      <c r="H38" s="49"/>
    </row>
    <row r="39" spans="1:9" ht="15.75" thickBot="1">
      <c r="A39" s="384"/>
      <c r="B39" s="765" t="s">
        <v>274</v>
      </c>
      <c r="C39" s="765"/>
      <c r="D39" s="765"/>
      <c r="E39" s="765"/>
      <c r="F39" s="766"/>
      <c r="G39" s="386" t="s">
        <v>273</v>
      </c>
      <c r="H39" s="50"/>
    </row>
    <row r="40" spans="1:9" ht="15.75" thickTop="1">
      <c r="A40" s="51"/>
      <c r="B40" s="620" t="s">
        <v>77</v>
      </c>
      <c r="C40" s="620"/>
      <c r="D40" s="620"/>
      <c r="E40" s="620"/>
      <c r="F40" s="620"/>
      <c r="G40" s="613"/>
      <c r="H40" s="40">
        <f>SUM(H38:H39)</f>
        <v>0</v>
      </c>
    </row>
    <row r="41" spans="1:9">
      <c r="A41" s="51"/>
      <c r="B41" s="370"/>
      <c r="C41" s="370"/>
      <c r="D41" s="370"/>
      <c r="E41" s="370"/>
      <c r="F41" s="370"/>
      <c r="G41" s="370"/>
      <c r="H41" s="371"/>
    </row>
    <row r="42" spans="1:9">
      <c r="A42" s="9" t="s">
        <v>21</v>
      </c>
      <c r="B42" s="628" t="s">
        <v>303</v>
      </c>
      <c r="C42" s="629"/>
      <c r="D42" s="629"/>
      <c r="E42" s="629"/>
      <c r="F42" s="629"/>
      <c r="G42" s="629"/>
      <c r="H42" s="368"/>
    </row>
    <row r="43" spans="1:9">
      <c r="A43" s="9" t="s">
        <v>304</v>
      </c>
      <c r="B43" s="628" t="s">
        <v>56</v>
      </c>
      <c r="C43" s="629"/>
      <c r="D43" s="629"/>
      <c r="E43" s="629"/>
      <c r="F43" s="629"/>
      <c r="G43" s="629"/>
      <c r="H43" s="368"/>
    </row>
    <row r="44" spans="1:9">
      <c r="A44" s="31"/>
      <c r="B44" s="616" t="s">
        <v>57</v>
      </c>
      <c r="C44" s="616"/>
      <c r="D44" s="623"/>
      <c r="E44" s="759" t="s">
        <v>58</v>
      </c>
      <c r="F44" s="79" t="s">
        <v>59</v>
      </c>
      <c r="G44" s="379">
        <v>0.02</v>
      </c>
      <c r="H44" s="33">
        <f t="shared" ref="H44:H52" si="1">$I$44*G44</f>
        <v>0</v>
      </c>
      <c r="I44" s="373">
        <v>0</v>
      </c>
    </row>
    <row r="45" spans="1:9">
      <c r="A45" s="31"/>
      <c r="B45" s="609" t="s">
        <v>60</v>
      </c>
      <c r="C45" s="609"/>
      <c r="D45" s="610"/>
      <c r="E45" s="760"/>
      <c r="F45" s="34" t="s">
        <v>61</v>
      </c>
      <c r="G45" s="379">
        <v>7.0000000000000007E-2</v>
      </c>
      <c r="H45" s="33">
        <f t="shared" si="1"/>
        <v>0</v>
      </c>
    </row>
    <row r="46" spans="1:9">
      <c r="A46" s="31"/>
      <c r="B46" s="609" t="s">
        <v>62</v>
      </c>
      <c r="C46" s="609"/>
      <c r="D46" s="610"/>
      <c r="E46" s="760"/>
      <c r="F46" s="34" t="s">
        <v>63</v>
      </c>
      <c r="G46" s="379">
        <v>0.15</v>
      </c>
      <c r="H46" s="33">
        <f t="shared" si="1"/>
        <v>0</v>
      </c>
    </row>
    <row r="47" spans="1:9">
      <c r="A47" s="31"/>
      <c r="B47" s="611" t="s">
        <v>64</v>
      </c>
      <c r="C47" s="611"/>
      <c r="D47" s="612"/>
      <c r="E47" s="761"/>
      <c r="F47" s="36" t="s">
        <v>65</v>
      </c>
      <c r="G47" s="380">
        <v>0.03</v>
      </c>
      <c r="H47" s="375">
        <f t="shared" si="1"/>
        <v>0</v>
      </c>
    </row>
    <row r="48" spans="1:9">
      <c r="A48" s="31"/>
      <c r="B48" s="616" t="s">
        <v>66</v>
      </c>
      <c r="C48" s="616"/>
      <c r="D48" s="623"/>
      <c r="E48" s="759" t="s">
        <v>67</v>
      </c>
      <c r="F48" s="79" t="s">
        <v>68</v>
      </c>
      <c r="G48" s="381">
        <v>0.25</v>
      </c>
      <c r="H48" s="44">
        <f t="shared" si="1"/>
        <v>0</v>
      </c>
    </row>
    <row r="49" spans="1:8">
      <c r="A49" s="31"/>
      <c r="B49" s="609" t="s">
        <v>69</v>
      </c>
      <c r="C49" s="609"/>
      <c r="D49" s="610"/>
      <c r="E49" s="760"/>
      <c r="F49" s="34" t="s">
        <v>70</v>
      </c>
      <c r="G49" s="379">
        <v>0.1</v>
      </c>
      <c r="H49" s="33">
        <f t="shared" si="1"/>
        <v>0</v>
      </c>
    </row>
    <row r="50" spans="1:8">
      <c r="A50" s="31"/>
      <c r="B50" s="611" t="s">
        <v>98</v>
      </c>
      <c r="C50" s="611"/>
      <c r="D50" s="612"/>
      <c r="E50" s="761"/>
      <c r="F50" s="36" t="s">
        <v>99</v>
      </c>
      <c r="G50" s="382">
        <v>0.04</v>
      </c>
      <c r="H50" s="376">
        <f t="shared" si="1"/>
        <v>0</v>
      </c>
    </row>
    <row r="51" spans="1:8">
      <c r="A51" s="31"/>
      <c r="B51" s="624" t="s">
        <v>100</v>
      </c>
      <c r="C51" s="624"/>
      <c r="D51" s="625"/>
      <c r="E51" s="764" t="s">
        <v>101</v>
      </c>
      <c r="F51" s="32" t="s">
        <v>76</v>
      </c>
      <c r="G51" s="383">
        <v>0.32</v>
      </c>
      <c r="H51" s="37">
        <f t="shared" si="1"/>
        <v>0</v>
      </c>
    </row>
    <row r="52" spans="1:8" ht="15.75" thickBot="1">
      <c r="A52" s="31"/>
      <c r="B52" s="609" t="s">
        <v>102</v>
      </c>
      <c r="C52" s="609"/>
      <c r="D52" s="610"/>
      <c r="E52" s="764"/>
      <c r="F52" s="34" t="s">
        <v>103</v>
      </c>
      <c r="G52" s="379">
        <v>0.02</v>
      </c>
      <c r="H52" s="33">
        <f t="shared" si="1"/>
        <v>0</v>
      </c>
    </row>
    <row r="53" spans="1:8" ht="15.75" thickTop="1">
      <c r="A53" s="38"/>
      <c r="B53" s="613" t="s">
        <v>71</v>
      </c>
      <c r="C53" s="613"/>
      <c r="D53" s="614"/>
      <c r="E53" s="614"/>
      <c r="F53" s="614"/>
      <c r="G53" s="39">
        <f>SUM(G44:G52)</f>
        <v>1</v>
      </c>
      <c r="H53" s="40">
        <f>SUM(H44:H52)</f>
        <v>0</v>
      </c>
    </row>
    <row r="54" spans="1:8">
      <c r="A54" s="38"/>
      <c r="B54" s="31"/>
      <c r="C54" s="31"/>
      <c r="D54" s="31"/>
      <c r="E54" s="31"/>
      <c r="F54" s="41"/>
      <c r="G54" s="41"/>
      <c r="H54" s="42"/>
    </row>
    <row r="55" spans="1:8">
      <c r="A55" s="38"/>
      <c r="B55" s="615" t="s">
        <v>72</v>
      </c>
      <c r="C55" s="615"/>
      <c r="D55" s="615"/>
      <c r="E55" s="615"/>
      <c r="F55" s="616"/>
      <c r="G55" s="43"/>
      <c r="H55" s="44">
        <f>H53*G55</f>
        <v>0</v>
      </c>
    </row>
    <row r="56" spans="1:8" ht="15.75" thickBot="1">
      <c r="A56" s="38"/>
      <c r="B56" s="645" t="s">
        <v>73</v>
      </c>
      <c r="C56" s="645"/>
      <c r="D56" s="645"/>
      <c r="E56" s="645"/>
      <c r="F56" s="646"/>
      <c r="G56" s="45"/>
      <c r="H56" s="46">
        <f>H53*G56</f>
        <v>0</v>
      </c>
    </row>
    <row r="57" spans="1:8" ht="15.75" thickTop="1">
      <c r="A57" s="38"/>
      <c r="B57" s="620" t="s">
        <v>122</v>
      </c>
      <c r="C57" s="620"/>
      <c r="D57" s="620"/>
      <c r="E57" s="620"/>
      <c r="F57" s="620"/>
      <c r="G57" s="613"/>
      <c r="H57" s="40">
        <f>(H53+H56)-H55</f>
        <v>0</v>
      </c>
    </row>
    <row r="58" spans="1:8">
      <c r="A58" s="38"/>
      <c r="B58" s="31"/>
      <c r="C58" s="31"/>
      <c r="D58" s="31"/>
      <c r="E58" s="31"/>
      <c r="F58" s="41"/>
      <c r="G58" s="41"/>
      <c r="H58" s="42"/>
    </row>
    <row r="59" spans="1:8">
      <c r="A59" s="47" t="s">
        <v>305</v>
      </c>
      <c r="B59" s="621" t="s">
        <v>75</v>
      </c>
      <c r="C59" s="622"/>
      <c r="D59" s="622"/>
      <c r="E59" s="622"/>
      <c r="F59" s="622"/>
      <c r="G59" s="622"/>
      <c r="H59" s="622"/>
    </row>
    <row r="60" spans="1:8">
      <c r="A60" s="384"/>
      <c r="B60" s="762" t="s">
        <v>274</v>
      </c>
      <c r="C60" s="762"/>
      <c r="D60" s="762"/>
      <c r="E60" s="762"/>
      <c r="F60" s="763"/>
      <c r="G60" s="385" t="s">
        <v>273</v>
      </c>
      <c r="H60" s="49"/>
    </row>
    <row r="61" spans="1:8" ht="15.75" thickBot="1">
      <c r="A61" s="384"/>
      <c r="B61" s="765" t="s">
        <v>274</v>
      </c>
      <c r="C61" s="765"/>
      <c r="D61" s="765"/>
      <c r="E61" s="765"/>
      <c r="F61" s="766"/>
      <c r="G61" s="386" t="s">
        <v>273</v>
      </c>
      <c r="H61" s="50"/>
    </row>
    <row r="62" spans="1:8" ht="15.75" thickTop="1">
      <c r="A62" s="51"/>
      <c r="B62" s="620" t="s">
        <v>77</v>
      </c>
      <c r="C62" s="620"/>
      <c r="D62" s="620"/>
      <c r="E62" s="620"/>
      <c r="F62" s="620"/>
      <c r="G62" s="613"/>
      <c r="H62" s="40">
        <f>SUM(H60:H61)</f>
        <v>0</v>
      </c>
    </row>
    <row r="63" spans="1:8">
      <c r="A63" s="51"/>
      <c r="B63" s="31"/>
      <c r="C63" s="31"/>
      <c r="D63" s="31"/>
      <c r="E63" s="31"/>
      <c r="F63" s="31"/>
      <c r="G63" s="31"/>
      <c r="H63" s="31"/>
    </row>
    <row r="64" spans="1:8">
      <c r="A64" s="65" t="s">
        <v>9</v>
      </c>
      <c r="B64" s="628" t="s">
        <v>43</v>
      </c>
      <c r="C64" s="629"/>
      <c r="D64" s="629"/>
      <c r="E64" s="629"/>
      <c r="F64" s="629"/>
      <c r="G64" s="629"/>
      <c r="H64" s="629"/>
    </row>
    <row r="65" spans="1:8" ht="24.75" customHeight="1">
      <c r="A65" s="369"/>
      <c r="B65" s="632" t="s">
        <v>44</v>
      </c>
      <c r="C65" s="632"/>
      <c r="D65" s="632"/>
      <c r="E65" s="632"/>
      <c r="F65" s="632"/>
      <c r="G65" s="632"/>
      <c r="H65" s="632"/>
    </row>
    <row r="66" spans="1:8" ht="15.75" thickBot="1">
      <c r="A66" s="48" t="s">
        <v>18</v>
      </c>
      <c r="B66" s="767" t="s">
        <v>310</v>
      </c>
      <c r="C66" s="767"/>
      <c r="D66" s="767"/>
      <c r="E66" s="767"/>
      <c r="F66" s="767"/>
      <c r="G66" s="767"/>
      <c r="H66" s="107"/>
    </row>
    <row r="67" spans="1:8" ht="15.75" thickTop="1">
      <c r="A67" s="51"/>
      <c r="B67" s="620" t="s">
        <v>78</v>
      </c>
      <c r="C67" s="620"/>
      <c r="D67" s="620"/>
      <c r="E67" s="620"/>
      <c r="F67" s="620"/>
      <c r="G67" s="613"/>
      <c r="H67" s="372">
        <f>(H70+H71)*H66</f>
        <v>0</v>
      </c>
    </row>
    <row r="68" spans="1:8">
      <c r="A68" s="51"/>
      <c r="B68" s="31"/>
      <c r="C68" s="31"/>
      <c r="D68" s="31"/>
      <c r="E68" s="31"/>
      <c r="F68" s="31"/>
      <c r="G68" s="31"/>
      <c r="H68" s="31"/>
    </row>
    <row r="69" spans="1:8">
      <c r="A69" s="65" t="s">
        <v>10</v>
      </c>
      <c r="B69" s="628" t="s">
        <v>11</v>
      </c>
      <c r="C69" s="629"/>
      <c r="D69" s="629"/>
      <c r="E69" s="629"/>
      <c r="F69" s="629"/>
      <c r="G69" s="629"/>
      <c r="H69" s="629"/>
    </row>
    <row r="70" spans="1:8">
      <c r="A70" s="54" t="s">
        <v>17</v>
      </c>
      <c r="B70" s="615" t="s">
        <v>56</v>
      </c>
      <c r="C70" s="615"/>
      <c r="D70" s="615"/>
      <c r="E70" s="616"/>
      <c r="F70" s="634" t="s">
        <v>30</v>
      </c>
      <c r="G70" s="635"/>
      <c r="H70" s="56">
        <f>H35+H57</f>
        <v>0</v>
      </c>
    </row>
    <row r="71" spans="1:8">
      <c r="A71" s="387" t="s">
        <v>306</v>
      </c>
      <c r="B71" s="771" t="s">
        <v>75</v>
      </c>
      <c r="C71" s="771"/>
      <c r="D71" s="771"/>
      <c r="E71" s="772"/>
      <c r="F71" s="773" t="s">
        <v>16</v>
      </c>
      <c r="G71" s="774"/>
      <c r="H71" s="388">
        <f>H40+H62</f>
        <v>0</v>
      </c>
    </row>
    <row r="72" spans="1:8" ht="15.75" thickBot="1">
      <c r="A72" s="57" t="s">
        <v>307</v>
      </c>
      <c r="B72" s="617" t="s">
        <v>43</v>
      </c>
      <c r="C72" s="617"/>
      <c r="D72" s="617"/>
      <c r="E72" s="609"/>
      <c r="F72" s="618" t="s">
        <v>40</v>
      </c>
      <c r="G72" s="619"/>
      <c r="H72" s="33">
        <f>H67</f>
        <v>0</v>
      </c>
    </row>
    <row r="73" spans="1:8" ht="15.75" thickTop="1">
      <c r="A73" s="59"/>
      <c r="B73" s="620" t="s">
        <v>12</v>
      </c>
      <c r="C73" s="620"/>
      <c r="D73" s="620"/>
      <c r="E73" s="620"/>
      <c r="F73" s="620"/>
      <c r="G73" s="613"/>
      <c r="H73" s="40">
        <f>SUM(H70:H72)</f>
        <v>0</v>
      </c>
    </row>
    <row r="74" spans="1:8">
      <c r="A74" s="51"/>
      <c r="B74" s="31"/>
      <c r="C74" s="31"/>
      <c r="D74" s="31"/>
      <c r="E74" s="31"/>
      <c r="F74" s="31"/>
      <c r="G74" s="31"/>
      <c r="H74" s="31"/>
    </row>
    <row r="75" spans="1:8">
      <c r="A75" s="65" t="s">
        <v>36</v>
      </c>
      <c r="B75" s="628" t="s">
        <v>81</v>
      </c>
      <c r="C75" s="629"/>
      <c r="D75" s="629"/>
      <c r="E75" s="629"/>
      <c r="F75" s="629"/>
      <c r="G75" s="629"/>
      <c r="H75" s="629"/>
    </row>
    <row r="76" spans="1:8">
      <c r="A76" s="60" t="s">
        <v>37</v>
      </c>
      <c r="B76" s="730" t="s">
        <v>82</v>
      </c>
      <c r="C76" s="730"/>
      <c r="D76" s="730"/>
      <c r="E76" s="730"/>
      <c r="F76" s="730"/>
      <c r="G76" s="769"/>
      <c r="H76" s="108" t="s">
        <v>83</v>
      </c>
    </row>
    <row r="77" spans="1:8">
      <c r="A77" s="377" t="s">
        <v>79</v>
      </c>
      <c r="B77" s="617" t="s">
        <v>85</v>
      </c>
      <c r="C77" s="617"/>
      <c r="D77" s="617"/>
      <c r="E77" s="617"/>
      <c r="F77" s="617"/>
      <c r="G77" s="609"/>
      <c r="H77" s="109" t="s">
        <v>83</v>
      </c>
    </row>
    <row r="78" spans="1:8">
      <c r="A78" s="377" t="s">
        <v>80</v>
      </c>
      <c r="B78" s="770" t="s">
        <v>87</v>
      </c>
      <c r="C78" s="770"/>
      <c r="D78" s="770"/>
      <c r="E78" s="770"/>
      <c r="F78" s="770"/>
      <c r="G78" s="624"/>
      <c r="H78" s="109" t="s">
        <v>83</v>
      </c>
    </row>
    <row r="79" spans="1:8">
      <c r="A79" s="377" t="s">
        <v>308</v>
      </c>
      <c r="B79" s="617" t="s">
        <v>124</v>
      </c>
      <c r="C79" s="617"/>
      <c r="D79" s="617"/>
      <c r="E79" s="617"/>
      <c r="F79" s="617"/>
      <c r="G79" s="609"/>
      <c r="H79" s="111" t="s">
        <v>83</v>
      </c>
    </row>
    <row r="80" spans="1:8">
      <c r="A80" s="377" t="s">
        <v>309</v>
      </c>
      <c r="B80" s="627" t="s">
        <v>91</v>
      </c>
      <c r="C80" s="627"/>
      <c r="D80" s="627"/>
      <c r="E80" s="627"/>
      <c r="F80" s="627"/>
      <c r="G80" s="611"/>
      <c r="H80" s="112" t="s">
        <v>83</v>
      </c>
    </row>
    <row r="81" spans="1:8">
      <c r="A81" s="51"/>
      <c r="B81" s="31"/>
      <c r="C81" s="31"/>
      <c r="D81" s="31"/>
      <c r="E81" s="31"/>
      <c r="F81" s="31"/>
      <c r="G81" s="31"/>
      <c r="H81" s="31"/>
    </row>
    <row r="82" spans="1:8">
      <c r="A82" s="65" t="s">
        <v>38</v>
      </c>
      <c r="B82" s="628" t="s">
        <v>25</v>
      </c>
      <c r="C82" s="629"/>
      <c r="D82" s="629"/>
      <c r="E82" s="629"/>
      <c r="F82" s="629"/>
      <c r="G82" s="629"/>
      <c r="H82" s="629"/>
    </row>
    <row r="83" spans="1:8" ht="30" customHeight="1">
      <c r="A83" s="66"/>
      <c r="B83" s="768"/>
      <c r="C83" s="768"/>
      <c r="D83" s="768"/>
      <c r="E83" s="768"/>
      <c r="F83" s="768"/>
      <c r="G83" s="768"/>
      <c r="H83" s="31"/>
    </row>
    <row r="84" spans="1:8">
      <c r="A84" s="67"/>
      <c r="B84" s="631" t="s">
        <v>31</v>
      </c>
      <c r="C84" s="631"/>
      <c r="D84" s="631"/>
      <c r="E84" s="631"/>
      <c r="F84" s="631"/>
      <c r="G84" s="631"/>
      <c r="H84" s="31"/>
    </row>
  </sheetData>
  <protectedRanges>
    <protectedRange algorithmName="SHA-512" hashValue="YGOtZ8xkM9erlRsFWL0gVtMuo0yo7EQsZLBpg/UpduOdm1yF0o+R8ZHN71RxquN3nmFxF1kp4WvOHJso/GndvA==" saltValue="SXhEzDzm9+9I1IlJxmRjYw==" spinCount="100000" sqref="B83 H66 H76:H80" name="Bieter"/>
  </protectedRanges>
  <mergeCells count="79">
    <mergeCell ref="B67:G67"/>
    <mergeCell ref="B47:D47"/>
    <mergeCell ref="B48:D48"/>
    <mergeCell ref="E48:E50"/>
    <mergeCell ref="B49:D49"/>
    <mergeCell ref="B50:D50"/>
    <mergeCell ref="B61:F61"/>
    <mergeCell ref="B62:G62"/>
    <mergeCell ref="B53:F53"/>
    <mergeCell ref="B55:F55"/>
    <mergeCell ref="B56:F56"/>
    <mergeCell ref="B57:G57"/>
    <mergeCell ref="B59:H59"/>
    <mergeCell ref="B60:F60"/>
    <mergeCell ref="B80:G80"/>
    <mergeCell ref="B82:H82"/>
    <mergeCell ref="B71:E71"/>
    <mergeCell ref="F71:G71"/>
    <mergeCell ref="B72:E72"/>
    <mergeCell ref="F72:G72"/>
    <mergeCell ref="B83:G83"/>
    <mergeCell ref="B84:G84"/>
    <mergeCell ref="B12:G12"/>
    <mergeCell ref="B16:F16"/>
    <mergeCell ref="B21:G21"/>
    <mergeCell ref="B42:G42"/>
    <mergeCell ref="B43:G43"/>
    <mergeCell ref="B73:G73"/>
    <mergeCell ref="B75:H75"/>
    <mergeCell ref="B76:G76"/>
    <mergeCell ref="B77:G77"/>
    <mergeCell ref="B78:G78"/>
    <mergeCell ref="B79:G79"/>
    <mergeCell ref="B69:H69"/>
    <mergeCell ref="B70:E70"/>
    <mergeCell ref="F70:G70"/>
    <mergeCell ref="B39:F39"/>
    <mergeCell ref="B40:G40"/>
    <mergeCell ref="B64:H64"/>
    <mergeCell ref="B65:H65"/>
    <mergeCell ref="B66:G66"/>
    <mergeCell ref="B44:D44"/>
    <mergeCell ref="E44:E47"/>
    <mergeCell ref="B45:D45"/>
    <mergeCell ref="B46:D46"/>
    <mergeCell ref="B51:D51"/>
    <mergeCell ref="E51:E52"/>
    <mergeCell ref="B52:D52"/>
    <mergeCell ref="B38:F38"/>
    <mergeCell ref="B26:D26"/>
    <mergeCell ref="E26:E28"/>
    <mergeCell ref="B27:D27"/>
    <mergeCell ref="B28:D28"/>
    <mergeCell ref="B29:D29"/>
    <mergeCell ref="E29:E30"/>
    <mergeCell ref="B30:D30"/>
    <mergeCell ref="B31:F31"/>
    <mergeCell ref="B33:F33"/>
    <mergeCell ref="B34:F34"/>
    <mergeCell ref="B35:G35"/>
    <mergeCell ref="B37:H37"/>
    <mergeCell ref="B20:G20"/>
    <mergeCell ref="B22:D22"/>
    <mergeCell ref="E22:E25"/>
    <mergeCell ref="B23:D23"/>
    <mergeCell ref="B24:D24"/>
    <mergeCell ref="B25:D25"/>
    <mergeCell ref="B19:H19"/>
    <mergeCell ref="A3:B3"/>
    <mergeCell ref="A5:H5"/>
    <mergeCell ref="B6:H6"/>
    <mergeCell ref="B7:G7"/>
    <mergeCell ref="B8:C8"/>
    <mergeCell ref="B9:H9"/>
    <mergeCell ref="B10:H10"/>
    <mergeCell ref="B11:G11"/>
    <mergeCell ref="B14:E14"/>
    <mergeCell ref="B15:F15"/>
    <mergeCell ref="B18:H18"/>
  </mergeCells>
  <pageMargins left="0.7" right="0.7" top="0.78740157499999996" bottom="0.78740157499999996" header="0.3" footer="0.3"/>
  <pageSetup paperSize="9" scale="95" orientation="portrait" r:id="rId1"/>
  <rowBreaks count="1" manualBreakCount="1">
    <brk id="63" max="16383" man="1"/>
  </rowBreaks>
  <legacy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700-000000000000}">
          <x14:formula1>
            <xm:f>Bezüge!$B$6:$B$10</xm:f>
          </x14:formula1>
          <xm:sqref>H15:H16</xm:sqref>
        </x14:dataValidation>
        <x14:dataValidation type="list" allowBlank="1" showInputMessage="1" showErrorMessage="1" xr:uid="{00000000-0002-0000-0700-000001000000}">
          <x14:formula1>
            <xm:f>Bezüge!$A$6:$A$10</xm:f>
          </x14:formula1>
          <xm:sqref>G15:G16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249977111117893"/>
  </sheetPr>
  <dimension ref="A1:H29"/>
  <sheetViews>
    <sheetView view="pageBreakPreview" zoomScale="145" zoomScaleNormal="100" zoomScaleSheetLayoutView="145" workbookViewId="0">
      <selection activeCell="I16" sqref="I16"/>
    </sheetView>
  </sheetViews>
  <sheetFormatPr baseColWidth="10" defaultColWidth="10.5703125" defaultRowHeight="14.25"/>
  <cols>
    <col min="1" max="1" width="3.85546875" style="197" customWidth="1"/>
    <col min="2" max="2" width="12.28515625" style="197" customWidth="1"/>
    <col min="3" max="16384" width="10.5703125" style="197"/>
  </cols>
  <sheetData>
    <row r="1" spans="1:8">
      <c r="A1" s="367" t="s">
        <v>311</v>
      </c>
      <c r="B1" s="3"/>
      <c r="C1" s="3"/>
      <c r="D1" s="3"/>
      <c r="E1" s="3"/>
      <c r="F1" s="3"/>
      <c r="G1" s="3"/>
    </row>
    <row r="2" spans="1:8">
      <c r="A2" s="198" t="s">
        <v>312</v>
      </c>
      <c r="B2" s="3"/>
      <c r="C2" s="3"/>
      <c r="D2" s="3"/>
      <c r="E2" s="3"/>
      <c r="F2" s="3"/>
      <c r="G2" s="3"/>
    </row>
    <row r="3" spans="1:8">
      <c r="A3" s="603">
        <v>45197</v>
      </c>
      <c r="B3" s="603"/>
      <c r="C3" s="3"/>
      <c r="D3" s="3"/>
      <c r="E3" s="3"/>
      <c r="F3" s="3"/>
      <c r="G3" s="3"/>
    </row>
    <row r="4" spans="1:8">
      <c r="A4" s="3"/>
      <c r="B4" s="3"/>
      <c r="C4" s="3"/>
      <c r="D4" s="3"/>
      <c r="E4" s="3"/>
      <c r="F4" s="3"/>
      <c r="G4" s="3"/>
    </row>
    <row r="5" spans="1:8" ht="14.25" customHeight="1">
      <c r="A5" s="197">
        <v>1</v>
      </c>
      <c r="B5" s="392" t="s">
        <v>320</v>
      </c>
      <c r="C5" s="391"/>
      <c r="D5" s="391"/>
      <c r="E5" s="391"/>
      <c r="F5" s="391"/>
    </row>
    <row r="6" spans="1:8" ht="15">
      <c r="A6" s="391">
        <v>2</v>
      </c>
      <c r="B6" s="393" t="s">
        <v>324</v>
      </c>
      <c r="C6" s="391"/>
      <c r="D6" s="391"/>
      <c r="E6" s="391"/>
      <c r="F6" s="391"/>
    </row>
    <row r="7" spans="1:8">
      <c r="A7" s="391">
        <v>3</v>
      </c>
      <c r="B7" s="392" t="s">
        <v>320</v>
      </c>
      <c r="C7" s="391"/>
      <c r="D7" s="391"/>
      <c r="E7" s="391"/>
      <c r="F7" s="391"/>
    </row>
    <row r="8" spans="1:8">
      <c r="A8" s="391">
        <v>4</v>
      </c>
      <c r="B8" s="393" t="s">
        <v>321</v>
      </c>
      <c r="C8" s="391"/>
      <c r="D8" s="391"/>
      <c r="E8" s="391"/>
      <c r="F8" s="391"/>
    </row>
    <row r="9" spans="1:8">
      <c r="A9" s="391">
        <v>5</v>
      </c>
      <c r="B9" s="393" t="s">
        <v>322</v>
      </c>
      <c r="C9" s="391"/>
      <c r="D9" s="391"/>
      <c r="E9" s="391"/>
      <c r="F9" s="391"/>
    </row>
    <row r="10" spans="1:8" ht="14.25" customHeight="1">
      <c r="A10" s="391">
        <v>6</v>
      </c>
      <c r="B10" s="775" t="s">
        <v>323</v>
      </c>
      <c r="C10" s="775"/>
      <c r="D10" s="775"/>
      <c r="E10" s="775"/>
      <c r="F10" s="775"/>
      <c r="G10" s="775"/>
      <c r="H10" s="775"/>
    </row>
    <row r="11" spans="1:8">
      <c r="A11" s="391"/>
      <c r="B11" s="775"/>
      <c r="C11" s="775"/>
      <c r="D11" s="775"/>
      <c r="E11" s="775"/>
      <c r="F11" s="775"/>
      <c r="G11" s="775"/>
      <c r="H11" s="775"/>
    </row>
    <row r="12" spans="1:8">
      <c r="A12" s="391"/>
      <c r="B12" s="391"/>
      <c r="C12" s="391"/>
      <c r="D12" s="391"/>
      <c r="E12" s="391"/>
      <c r="F12" s="391"/>
    </row>
    <row r="13" spans="1:8">
      <c r="A13" s="391"/>
      <c r="B13" s="391"/>
      <c r="C13" s="391"/>
      <c r="D13" s="391"/>
      <c r="E13" s="391"/>
      <c r="F13" s="391"/>
    </row>
    <row r="14" spans="1:8">
      <c r="A14" s="391"/>
      <c r="B14" s="391"/>
      <c r="C14" s="391"/>
      <c r="D14" s="391"/>
      <c r="E14" s="391"/>
      <c r="F14" s="391"/>
    </row>
    <row r="15" spans="1:8">
      <c r="A15" s="391"/>
      <c r="B15" s="391"/>
      <c r="C15" s="391"/>
      <c r="D15" s="391"/>
      <c r="E15" s="391"/>
      <c r="F15" s="391"/>
    </row>
    <row r="16" spans="1:8">
      <c r="A16" s="391"/>
      <c r="B16" s="391"/>
      <c r="C16" s="391"/>
      <c r="D16" s="391"/>
      <c r="E16" s="391"/>
      <c r="F16" s="391"/>
    </row>
    <row r="17" spans="1:6">
      <c r="A17" s="391"/>
      <c r="B17" s="391"/>
      <c r="C17" s="391"/>
      <c r="D17" s="391"/>
      <c r="E17" s="391"/>
      <c r="F17" s="391"/>
    </row>
    <row r="18" spans="1:6">
      <c r="A18" s="391"/>
      <c r="B18" s="391"/>
      <c r="C18" s="391"/>
      <c r="D18" s="391"/>
      <c r="E18" s="391"/>
      <c r="F18" s="391"/>
    </row>
    <row r="19" spans="1:6">
      <c r="A19" s="391"/>
      <c r="B19" s="391"/>
      <c r="C19" s="391"/>
      <c r="D19" s="391"/>
      <c r="E19" s="391"/>
      <c r="F19" s="391"/>
    </row>
    <row r="20" spans="1:6">
      <c r="A20" s="391"/>
      <c r="B20" s="391"/>
      <c r="C20" s="391"/>
      <c r="D20" s="391"/>
      <c r="E20" s="391"/>
      <c r="F20" s="391"/>
    </row>
    <row r="21" spans="1:6">
      <c r="A21" s="391"/>
      <c r="B21" s="391"/>
      <c r="C21" s="391"/>
      <c r="D21" s="391"/>
      <c r="E21" s="391"/>
      <c r="F21" s="391"/>
    </row>
    <row r="22" spans="1:6">
      <c r="A22" s="391"/>
      <c r="B22" s="391"/>
      <c r="C22" s="391"/>
      <c r="D22" s="391"/>
      <c r="E22" s="391"/>
      <c r="F22" s="391"/>
    </row>
    <row r="23" spans="1:6">
      <c r="A23" s="391"/>
      <c r="B23" s="391"/>
      <c r="C23" s="391"/>
      <c r="D23" s="391"/>
      <c r="E23" s="391"/>
      <c r="F23" s="391"/>
    </row>
    <row r="24" spans="1:6">
      <c r="A24" s="391"/>
      <c r="B24" s="391"/>
      <c r="C24" s="391"/>
      <c r="D24" s="391"/>
      <c r="E24" s="391"/>
      <c r="F24" s="391"/>
    </row>
    <row r="25" spans="1:6">
      <c r="A25" s="391"/>
      <c r="B25" s="391"/>
      <c r="C25" s="391"/>
      <c r="D25" s="391"/>
      <c r="E25" s="391"/>
      <c r="F25" s="391"/>
    </row>
    <row r="26" spans="1:6">
      <c r="A26" s="391"/>
      <c r="B26" s="391"/>
      <c r="C26" s="391"/>
      <c r="D26" s="391"/>
      <c r="E26" s="391"/>
      <c r="F26" s="391"/>
    </row>
    <row r="27" spans="1:6">
      <c r="A27" s="391"/>
      <c r="B27" s="391"/>
      <c r="C27" s="391"/>
      <c r="D27" s="391"/>
      <c r="E27" s="391"/>
      <c r="F27" s="391"/>
    </row>
    <row r="28" spans="1:6">
      <c r="A28" s="391"/>
      <c r="B28" s="391"/>
      <c r="C28" s="391"/>
      <c r="D28" s="391"/>
      <c r="E28" s="391"/>
      <c r="F28" s="391"/>
    </row>
    <row r="29" spans="1:6">
      <c r="A29" s="391"/>
      <c r="B29" s="391"/>
      <c r="C29" s="391"/>
      <c r="D29" s="391"/>
      <c r="E29" s="391"/>
      <c r="F29" s="391"/>
    </row>
  </sheetData>
  <mergeCells count="2">
    <mergeCell ref="A3:B3"/>
    <mergeCell ref="B10:H11"/>
  </mergeCells>
  <pageMargins left="0.78740157480314965" right="0.78740157480314965" top="0.78740157480314965" bottom="0.78740157480314965" header="0.78740157480314965" footer="0.39370078740157483"/>
  <pageSetup paperSize="9" orientation="portrait" r:id="rId1"/>
  <headerFooter>
    <oddHeader>&amp;R&amp;G</oddHeader>
    <oddFooter>&amp;L&amp;"Arial,Standard"&amp;5&amp;Z&amp;F&amp;R&amp;"Arial,Standard"&amp;5Seite &amp;P/&amp;N</oddFooter>
    <firstHeader>&amp;R&amp;G</firstHeader>
    <firstFooter>&amp;L&amp;"Arial,Standard"&amp;5&amp;Z&amp;F</firstFoot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30</vt:i4>
      </vt:variant>
    </vt:vector>
  </HeadingPairs>
  <TitlesOfParts>
    <vt:vector size="43" baseType="lpstr">
      <vt:lpstr>Geotechnik</vt:lpstr>
      <vt:lpstr>TA_MUSTER</vt:lpstr>
      <vt:lpstr>TWP_MUSTER</vt:lpstr>
      <vt:lpstr>FA_MUSTER</vt:lpstr>
      <vt:lpstr>PS_MUSTER</vt:lpstr>
      <vt:lpstr>Brandschutz_MUSTER</vt:lpstr>
      <vt:lpstr>SiGeKo_MUSTER</vt:lpstr>
      <vt:lpstr>GPL_MUSTER</vt:lpstr>
      <vt:lpstr>Anleitung</vt:lpstr>
      <vt:lpstr>Vorlage Formblatt GT</vt:lpstr>
      <vt:lpstr>HOAI_Geo</vt:lpstr>
      <vt:lpstr>HOAI_OPL</vt:lpstr>
      <vt:lpstr>Bezüge</vt:lpstr>
      <vt:lpstr>Anleitung!Druckbereich</vt:lpstr>
      <vt:lpstr>Brandschutz_MUSTER!Druckbereich</vt:lpstr>
      <vt:lpstr>FA_MUSTER!Druckbereich</vt:lpstr>
      <vt:lpstr>Geotechnik!Druckbereich</vt:lpstr>
      <vt:lpstr>GPL_MUSTER!Druckbereich</vt:lpstr>
      <vt:lpstr>HOAI_OPL!Druckbereich</vt:lpstr>
      <vt:lpstr>PS_MUSTER!Druckbereich</vt:lpstr>
      <vt:lpstr>SiGeKo_MUSTER!Druckbereich</vt:lpstr>
      <vt:lpstr>TA_MUSTER!Druckbereich</vt:lpstr>
      <vt:lpstr>TWP_MUSTER!Druckbereich</vt:lpstr>
      <vt:lpstr>'Vorlage Formblatt GT'!Druckbereich</vt:lpstr>
      <vt:lpstr>Anleitung!Drucktitel</vt:lpstr>
      <vt:lpstr>Bezüge!Drucktitel</vt:lpstr>
      <vt:lpstr>Brandschutz_MUSTER!Drucktitel</vt:lpstr>
      <vt:lpstr>FA_MUSTER!Drucktitel</vt:lpstr>
      <vt:lpstr>Geotechnik!Drucktitel</vt:lpstr>
      <vt:lpstr>PS_MUSTER!Drucktitel</vt:lpstr>
      <vt:lpstr>SiGeKo_MUSTER!Drucktitel</vt:lpstr>
      <vt:lpstr>TA_MUSTER!Drucktitel</vt:lpstr>
      <vt:lpstr>TWP_MUSTER!Drucktitel</vt:lpstr>
      <vt:lpstr>'Vorlage Formblatt GT'!Drucktitel</vt:lpstr>
      <vt:lpstr>Anleitung!Print_Titles</vt:lpstr>
      <vt:lpstr>Bezüge!Print_Titles</vt:lpstr>
      <vt:lpstr>Brandschutz_MUSTER!Print_Titles</vt:lpstr>
      <vt:lpstr>FA_MUSTER!Print_Titles</vt:lpstr>
      <vt:lpstr>Geotechnik!Print_Titles</vt:lpstr>
      <vt:lpstr>SiGeKo_MUSTER!Print_Titles</vt:lpstr>
      <vt:lpstr>TA_MUSTER!Print_Titles</vt:lpstr>
      <vt:lpstr>TWP_MUSTER!Print_Titles</vt:lpstr>
      <vt:lpstr>'Vorlage Formblatt GT'!Print_Titles</vt:lpstr>
    </vt:vector>
  </TitlesOfParts>
  <Manager>Friederike Heß</Manager>
  <Company>Diederichs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VgV Anlage 04 - TNW Honorarformblatt</dc:title>
  <dc:creator>Sandra Keller</dc:creator>
  <cp:keywords>UKRUB BG Bergmannsheil</cp:keywords>
  <cp:lastModifiedBy>Schneider, Tim</cp:lastModifiedBy>
  <cp:lastPrinted>2025-07-07T14:33:46Z</cp:lastPrinted>
  <dcterms:created xsi:type="dcterms:W3CDTF">2022-01-06T08:21:02Z</dcterms:created>
  <dcterms:modified xsi:type="dcterms:W3CDTF">2025-07-07T14:50:58Z</dcterms:modified>
  <cp:category>Vergaben</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rojekt">
    <vt:lpwstr>2024032 UKRUB Bergmannsheil BG, Haus 1</vt:lpwstr>
  </property>
  <property fmtid="{D5CDD505-2E9C-101B-9397-08002B2CF9AE}" pid="3" name="Erstellt von">
    <vt:lpwstr>Diederichs</vt:lpwstr>
  </property>
</Properties>
</file>